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worksheets/sheet5.xml" ContentType="application/vnd.openxmlformats-officedocument.spreadsheetml.work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4.xml" ContentType="application/vnd.openxmlformats-officedocument.drawingml.chart+xml"/>
  <Override PartName="/xl/drawings/drawing9.xml" ContentType="application/vnd.openxmlformats-officedocument.drawingml.chartshapes+xml"/>
  <Override PartName="/xl/drawings/drawing10.xml" ContentType="application/vnd.openxmlformats-officedocument.drawing+xml"/>
  <Override PartName="/xl/charts/chart5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11.xml" ContentType="application/vnd.openxmlformats-officedocument.drawingml.chartshapes+xml"/>
  <Override PartName="/xl/queryTables/queryTable2.xml" ContentType="application/vnd.openxmlformats-officedocument.spreadsheetml.queryTable+xml"/>
  <Override PartName="/xl/drawings/drawing12.xml" ContentType="application/vnd.openxmlformats-officedocument.drawing+xml"/>
  <Override PartName="/xl/charts/chart6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13.xml" ContentType="application/vnd.openxmlformats-officedocument.drawingml.chartshapes+xml"/>
  <Override PartName="/xl/drawings/drawing14.xml" ContentType="application/vnd.openxmlformats-officedocument.drawing+xml"/>
  <Override PartName="/xl/charts/chart7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15.xml" ContentType="application/vnd.openxmlformats-officedocument.drawingml.chartshapes+xml"/>
  <Override PartName="/xl/drawings/drawing16.xml" ContentType="application/vnd.openxmlformats-officedocument.drawing+xml"/>
  <Override PartName="/xl/charts/chart8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17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Data\SLQA\SLQA STUDIES\SLQA 1-2025\"/>
    </mc:Choice>
  </mc:AlternateContent>
  <xr:revisionPtr revIDLastSave="0" documentId="13_ncr:1_{51F0F7B7-BCAA-4CC0-9606-DD4896559CC1}" xr6:coauthVersionLast="47" xr6:coauthVersionMax="47" xr10:uidLastSave="{00000000-0000-0000-0000-000000000000}"/>
  <bookViews>
    <workbookView xWindow="19090" yWindow="-110" windowWidth="34620" windowHeight="13900" tabRatio="809" activeTab="3" xr2:uid="{00000000-000D-0000-FFFF-FFFF00000000}"/>
  </bookViews>
  <sheets>
    <sheet name="Sample Specs" sheetId="26" r:id="rId1"/>
    <sheet name="Labs" sheetId="4" r:id="rId2"/>
    <sheet name="List of Labs" sheetId="31" r:id="rId3"/>
    <sheet name="Results" sheetId="1" r:id="rId4"/>
    <sheet name="FineSplit Chart" sheetId="10" r:id="rId5"/>
    <sheet name="SandSplit Chart" sheetId="11" r:id="rId6"/>
    <sheet name="SedWeight Chart" sheetId="12" r:id="rId7"/>
    <sheet name="SSC Chart" sheetId="9" r:id="rId8"/>
    <sheet name="SSC vs %diff" sheetId="27" r:id="rId9"/>
    <sheet name="PSD for Samples 7, 8, 9" sheetId="8" r:id="rId10"/>
    <sheet name="PSD-7 Chart" sheetId="28" r:id="rId11"/>
    <sheet name="PSD-8 Chart" sheetId="29" r:id="rId12"/>
    <sheet name="PSD-9 Chart" sheetId="30" r:id="rId13"/>
  </sheets>
  <definedNames>
    <definedName name="_2222mg" localSheetId="9">'PSD for Samples 7, 8, 9'!$A$1:$L$220</definedName>
    <definedName name="_65mg" localSheetId="3">Results!$D$1:$AS$364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U16" i="1" l="1"/>
  <c r="V16" i="1"/>
  <c r="U4" i="1"/>
  <c r="U5" i="1"/>
  <c r="U6" i="1"/>
  <c r="U7" i="1"/>
  <c r="U8" i="1"/>
  <c r="U9" i="1"/>
  <c r="U10" i="1"/>
  <c r="U11" i="1"/>
  <c r="U12" i="1"/>
  <c r="U13" i="1"/>
  <c r="V4" i="1"/>
  <c r="V5" i="1"/>
  <c r="V6" i="1"/>
  <c r="V7" i="1"/>
  <c r="V8" i="1"/>
  <c r="V9" i="1"/>
  <c r="V10" i="1"/>
  <c r="V11" i="1"/>
  <c r="V12" i="1"/>
  <c r="V13" i="1"/>
  <c r="U139" i="1" l="1"/>
  <c r="V139" i="1"/>
  <c r="J130" i="1"/>
  <c r="J131" i="1"/>
  <c r="J132" i="1"/>
  <c r="J133" i="1"/>
  <c r="J134" i="1"/>
  <c r="J135" i="1"/>
  <c r="J136" i="1"/>
  <c r="J137" i="1"/>
  <c r="J138" i="1"/>
  <c r="M31" i="1" l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N130" i="1" s="1"/>
  <c r="M131" i="1"/>
  <c r="N131" i="1" s="1"/>
  <c r="M132" i="1"/>
  <c r="N132" i="1" s="1"/>
  <c r="M133" i="1"/>
  <c r="N133" i="1" s="1"/>
  <c r="M134" i="1"/>
  <c r="N134" i="1" s="1"/>
  <c r="M135" i="1"/>
  <c r="N135" i="1" s="1"/>
  <c r="M136" i="1"/>
  <c r="N136" i="1" s="1"/>
  <c r="M137" i="1"/>
  <c r="N137" i="1" s="1"/>
  <c r="M138" i="1"/>
  <c r="N138" i="1" s="1"/>
  <c r="M139" i="1"/>
  <c r="W139" i="1" s="1"/>
  <c r="M140" i="1"/>
  <c r="M141" i="1"/>
  <c r="M142" i="1"/>
  <c r="M143" i="1"/>
  <c r="M144" i="1"/>
  <c r="M145" i="1"/>
  <c r="M146" i="1"/>
  <c r="M147" i="1"/>
  <c r="M5" i="1"/>
  <c r="W5" i="1" s="1"/>
  <c r="M6" i="1"/>
  <c r="W6" i="1" s="1"/>
  <c r="M7" i="1"/>
  <c r="W7" i="1" s="1"/>
  <c r="M8" i="1"/>
  <c r="W8" i="1" s="1"/>
  <c r="M9" i="1"/>
  <c r="W9" i="1" s="1"/>
  <c r="M10" i="1"/>
  <c r="W10" i="1" s="1"/>
  <c r="M11" i="1"/>
  <c r="W11" i="1" s="1"/>
  <c r="M12" i="1"/>
  <c r="W12" i="1" s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4" i="1"/>
  <c r="W4" i="1" s="1"/>
  <c r="P147" i="1" l="1"/>
  <c r="P146" i="1"/>
  <c r="P145" i="1"/>
  <c r="P144" i="1"/>
  <c r="P143" i="1"/>
  <c r="P142" i="1"/>
  <c r="P141" i="1"/>
  <c r="P140" i="1"/>
  <c r="P139" i="1"/>
  <c r="W138" i="1"/>
  <c r="W137" i="1"/>
  <c r="W136" i="1"/>
  <c r="W132" i="1"/>
  <c r="W131" i="1"/>
  <c r="W130" i="1"/>
  <c r="W13" i="1"/>
  <c r="W14" i="1"/>
  <c r="W15" i="1"/>
  <c r="W16" i="1"/>
  <c r="W17" i="1"/>
  <c r="W18" i="1"/>
  <c r="W19" i="1"/>
  <c r="W20" i="1"/>
  <c r="W21" i="1"/>
  <c r="V49" i="1"/>
  <c r="V50" i="1"/>
  <c r="V51" i="1"/>
  <c r="V52" i="1"/>
  <c r="V53" i="1"/>
  <c r="V54" i="1"/>
  <c r="U49" i="1"/>
  <c r="U50" i="1"/>
  <c r="U51" i="1"/>
  <c r="U52" i="1"/>
  <c r="U53" i="1"/>
  <c r="U54" i="1"/>
  <c r="V18" i="1"/>
  <c r="U18" i="1"/>
  <c r="X132" i="1" l="1"/>
  <c r="X133" i="1"/>
  <c r="W133" i="1"/>
  <c r="X134" i="1"/>
  <c r="W134" i="1"/>
  <c r="X135" i="1"/>
  <c r="W135" i="1"/>
  <c r="X136" i="1"/>
  <c r="X137" i="1"/>
  <c r="X138" i="1"/>
  <c r="X130" i="1"/>
  <c r="X131" i="1"/>
  <c r="G6" i="26"/>
  <c r="D14" i="26"/>
  <c r="G14" i="26" s="1"/>
  <c r="D13" i="26"/>
  <c r="G13" i="26" s="1"/>
  <c r="D12" i="26"/>
  <c r="G12" i="26" s="1"/>
  <c r="D11" i="26"/>
  <c r="E11" i="26" s="1"/>
  <c r="D10" i="26"/>
  <c r="E10" i="26" s="1"/>
  <c r="D9" i="26"/>
  <c r="E9" i="26" s="1"/>
  <c r="D8" i="26"/>
  <c r="E8" i="26" s="1"/>
  <c r="D7" i="26"/>
  <c r="E7" i="26" s="1"/>
  <c r="D6" i="26"/>
  <c r="E6" i="26" s="1"/>
  <c r="E12" i="26" l="1"/>
  <c r="E13" i="26"/>
  <c r="G9" i="26"/>
  <c r="G10" i="26"/>
  <c r="G7" i="26"/>
  <c r="G8" i="26"/>
  <c r="G11" i="26"/>
  <c r="E14" i="26"/>
  <c r="J139" i="1"/>
  <c r="N139" i="1" s="1"/>
  <c r="X139" i="1" s="1"/>
  <c r="V19" i="1"/>
  <c r="U28" i="1"/>
  <c r="V28" i="1"/>
  <c r="U29" i="1"/>
  <c r="V29" i="1"/>
  <c r="U30" i="1"/>
  <c r="V30" i="1"/>
  <c r="U31" i="1"/>
  <c r="V31" i="1"/>
  <c r="U15" i="1"/>
  <c r="U19" i="1"/>
  <c r="U20" i="1"/>
  <c r="U21" i="1"/>
  <c r="J5" i="1"/>
  <c r="N5" i="1" s="1"/>
  <c r="X5" i="1" s="1"/>
  <c r="J4" i="1"/>
  <c r="N4" i="1" s="1"/>
  <c r="X4" i="1" s="1"/>
  <c r="J124" i="1"/>
  <c r="N124" i="1" s="1"/>
  <c r="U63" i="1" l="1"/>
  <c r="V63" i="1"/>
  <c r="U64" i="1"/>
  <c r="V64" i="1"/>
  <c r="V15" i="1"/>
  <c r="U85" i="1" l="1"/>
  <c r="V85" i="1"/>
  <c r="J82" i="1" l="1"/>
  <c r="N82" i="1" s="1"/>
  <c r="J63" i="1"/>
  <c r="N63" i="1" s="1"/>
  <c r="J62" i="1"/>
  <c r="N62" i="1" s="1"/>
  <c r="J61" i="1"/>
  <c r="N61" i="1" s="1"/>
  <c r="J60" i="1"/>
  <c r="N60" i="1" s="1"/>
  <c r="J13" i="1"/>
  <c r="N13" i="1" s="1"/>
  <c r="J14" i="1"/>
  <c r="N14" i="1" s="1"/>
  <c r="J15" i="1"/>
  <c r="N15" i="1" s="1"/>
  <c r="J16" i="1"/>
  <c r="N16" i="1" s="1"/>
  <c r="J17" i="1"/>
  <c r="N17" i="1" s="1"/>
  <c r="J18" i="1"/>
  <c r="N18" i="1" s="1"/>
  <c r="J19" i="1"/>
  <c r="N19" i="1" s="1"/>
  <c r="J20" i="1"/>
  <c r="N20" i="1" s="1"/>
  <c r="J21" i="1"/>
  <c r="N21" i="1" s="1"/>
  <c r="J22" i="1"/>
  <c r="N22" i="1" s="1"/>
  <c r="J23" i="1"/>
  <c r="N23" i="1" s="1"/>
  <c r="J24" i="1"/>
  <c r="N24" i="1" s="1"/>
  <c r="J25" i="1"/>
  <c r="N25" i="1" s="1"/>
  <c r="J26" i="1"/>
  <c r="N26" i="1" s="1"/>
  <c r="J27" i="1"/>
  <c r="N27" i="1" s="1"/>
  <c r="J28" i="1"/>
  <c r="N28" i="1" s="1"/>
  <c r="W28" i="1"/>
  <c r="J29" i="1"/>
  <c r="N29" i="1" s="1"/>
  <c r="W29" i="1"/>
  <c r="J30" i="1"/>
  <c r="N30" i="1" s="1"/>
  <c r="W30" i="1"/>
  <c r="J31" i="1"/>
  <c r="N31" i="1" s="1"/>
  <c r="W31" i="1"/>
  <c r="J32" i="1"/>
  <c r="N32" i="1" s="1"/>
  <c r="J33" i="1"/>
  <c r="N33" i="1" s="1"/>
  <c r="J34" i="1"/>
  <c r="N34" i="1" s="1"/>
  <c r="J35" i="1"/>
  <c r="N35" i="1" s="1"/>
  <c r="J36" i="1"/>
  <c r="N36" i="1" s="1"/>
  <c r="J37" i="1"/>
  <c r="N37" i="1" s="1"/>
  <c r="J38" i="1"/>
  <c r="N38" i="1" s="1"/>
  <c r="J39" i="1"/>
  <c r="N39" i="1" s="1"/>
  <c r="J40" i="1"/>
  <c r="N40" i="1" s="1"/>
  <c r="J41" i="1"/>
  <c r="N41" i="1" s="1"/>
  <c r="J42" i="1"/>
  <c r="N42" i="1" s="1"/>
  <c r="J43" i="1"/>
  <c r="N43" i="1" s="1"/>
  <c r="J44" i="1"/>
  <c r="N44" i="1" s="1"/>
  <c r="J45" i="1"/>
  <c r="N45" i="1" s="1"/>
  <c r="J46" i="1"/>
  <c r="N46" i="1" s="1"/>
  <c r="J47" i="1"/>
  <c r="N47" i="1" s="1"/>
  <c r="J48" i="1"/>
  <c r="N48" i="1" s="1"/>
  <c r="J49" i="1"/>
  <c r="N49" i="1" s="1"/>
  <c r="W49" i="1"/>
  <c r="J50" i="1"/>
  <c r="N50" i="1" s="1"/>
  <c r="W50" i="1"/>
  <c r="J51" i="1"/>
  <c r="N51" i="1" s="1"/>
  <c r="W51" i="1"/>
  <c r="J52" i="1"/>
  <c r="N52" i="1" s="1"/>
  <c r="W52" i="1"/>
  <c r="J53" i="1"/>
  <c r="N53" i="1" s="1"/>
  <c r="W53" i="1"/>
  <c r="J54" i="1"/>
  <c r="N54" i="1" s="1"/>
  <c r="W54" i="1"/>
  <c r="J55" i="1"/>
  <c r="N55" i="1" s="1"/>
  <c r="J56" i="1"/>
  <c r="N56" i="1" s="1"/>
  <c r="J57" i="1"/>
  <c r="N57" i="1" s="1"/>
  <c r="J58" i="1"/>
  <c r="N58" i="1" s="1"/>
  <c r="J59" i="1"/>
  <c r="N59" i="1" s="1"/>
  <c r="W63" i="1"/>
  <c r="J64" i="1"/>
  <c r="N64" i="1" s="1"/>
  <c r="W64" i="1"/>
  <c r="J65" i="1"/>
  <c r="N65" i="1" s="1"/>
  <c r="J66" i="1"/>
  <c r="N66" i="1" s="1"/>
  <c r="J67" i="1"/>
  <c r="N67" i="1" s="1"/>
  <c r="J68" i="1"/>
  <c r="N68" i="1" s="1"/>
  <c r="J69" i="1"/>
  <c r="N69" i="1" s="1"/>
  <c r="J70" i="1"/>
  <c r="N70" i="1" s="1"/>
  <c r="J71" i="1"/>
  <c r="N71" i="1" s="1"/>
  <c r="J72" i="1"/>
  <c r="N72" i="1" s="1"/>
  <c r="J73" i="1"/>
  <c r="N73" i="1" s="1"/>
  <c r="J74" i="1"/>
  <c r="N74" i="1" s="1"/>
  <c r="J75" i="1"/>
  <c r="N75" i="1" s="1"/>
  <c r="J76" i="1"/>
  <c r="N76" i="1" s="1"/>
  <c r="J77" i="1"/>
  <c r="N77" i="1" s="1"/>
  <c r="J78" i="1"/>
  <c r="N78" i="1" s="1"/>
  <c r="J79" i="1"/>
  <c r="N79" i="1" s="1"/>
  <c r="J80" i="1"/>
  <c r="N80" i="1" s="1"/>
  <c r="J81" i="1"/>
  <c r="N81" i="1" s="1"/>
  <c r="J83" i="1"/>
  <c r="N83" i="1" s="1"/>
  <c r="J84" i="1"/>
  <c r="N84" i="1" s="1"/>
  <c r="J85" i="1"/>
  <c r="N85" i="1" s="1"/>
  <c r="J86" i="1"/>
  <c r="N86" i="1" s="1"/>
  <c r="J87" i="1"/>
  <c r="N87" i="1" s="1"/>
  <c r="J88" i="1"/>
  <c r="N88" i="1" s="1"/>
  <c r="J89" i="1"/>
  <c r="N89" i="1" s="1"/>
  <c r="J90" i="1"/>
  <c r="N90" i="1" s="1"/>
  <c r="J91" i="1"/>
  <c r="N91" i="1" s="1"/>
  <c r="J92" i="1"/>
  <c r="N92" i="1" s="1"/>
  <c r="J93" i="1"/>
  <c r="N93" i="1" s="1"/>
  <c r="J94" i="1"/>
  <c r="N94" i="1" s="1"/>
  <c r="J95" i="1"/>
  <c r="N95" i="1" s="1"/>
  <c r="J96" i="1"/>
  <c r="N96" i="1" s="1"/>
  <c r="J97" i="1"/>
  <c r="N97" i="1" s="1"/>
  <c r="J98" i="1"/>
  <c r="N98" i="1" s="1"/>
  <c r="J99" i="1"/>
  <c r="N99" i="1" s="1"/>
  <c r="J100" i="1"/>
  <c r="N100" i="1" s="1"/>
  <c r="J101" i="1"/>
  <c r="N101" i="1" s="1"/>
  <c r="J102" i="1"/>
  <c r="N102" i="1" s="1"/>
  <c r="J103" i="1"/>
  <c r="N103" i="1" s="1"/>
  <c r="J104" i="1"/>
  <c r="N104" i="1" s="1"/>
  <c r="J105" i="1"/>
  <c r="N105" i="1" s="1"/>
  <c r="J106" i="1"/>
  <c r="N106" i="1" s="1"/>
  <c r="J107" i="1"/>
  <c r="N107" i="1" s="1"/>
  <c r="J108" i="1"/>
  <c r="N108" i="1" s="1"/>
  <c r="J109" i="1"/>
  <c r="N109" i="1" s="1"/>
  <c r="J110" i="1"/>
  <c r="N110" i="1" s="1"/>
  <c r="J111" i="1"/>
  <c r="N111" i="1" s="1"/>
  <c r="J112" i="1"/>
  <c r="N112" i="1" s="1"/>
  <c r="J113" i="1"/>
  <c r="N113" i="1" s="1"/>
  <c r="J114" i="1"/>
  <c r="N114" i="1" s="1"/>
  <c r="J115" i="1"/>
  <c r="N115" i="1" s="1"/>
  <c r="J116" i="1"/>
  <c r="N116" i="1" s="1"/>
  <c r="J117" i="1"/>
  <c r="N117" i="1" s="1"/>
  <c r="J118" i="1"/>
  <c r="N118" i="1" s="1"/>
  <c r="J119" i="1"/>
  <c r="N119" i="1" s="1"/>
  <c r="J120" i="1"/>
  <c r="N120" i="1" s="1"/>
  <c r="J121" i="1"/>
  <c r="N121" i="1" s="1"/>
  <c r="J122" i="1"/>
  <c r="N122" i="1" s="1"/>
  <c r="J123" i="1"/>
  <c r="N123" i="1" s="1"/>
  <c r="J125" i="1"/>
  <c r="N125" i="1" s="1"/>
  <c r="J126" i="1"/>
  <c r="N126" i="1" s="1"/>
  <c r="J127" i="1"/>
  <c r="N127" i="1" s="1"/>
  <c r="J128" i="1"/>
  <c r="N128" i="1" s="1"/>
  <c r="J129" i="1"/>
  <c r="N129" i="1" s="1"/>
  <c r="J140" i="1"/>
  <c r="N140" i="1" s="1"/>
  <c r="J141" i="1"/>
  <c r="N141" i="1" s="1"/>
  <c r="J142" i="1"/>
  <c r="N142" i="1" s="1"/>
  <c r="J143" i="1"/>
  <c r="N143" i="1" s="1"/>
  <c r="J144" i="1"/>
  <c r="N144" i="1" s="1"/>
  <c r="J145" i="1"/>
  <c r="N145" i="1" s="1"/>
  <c r="J146" i="1"/>
  <c r="N146" i="1" s="1"/>
  <c r="J147" i="1"/>
  <c r="N147" i="1" s="1"/>
  <c r="X85" i="1" l="1"/>
  <c r="W85" i="1"/>
  <c r="X30" i="1"/>
  <c r="X53" i="1"/>
  <c r="X63" i="1"/>
  <c r="X51" i="1"/>
  <c r="X52" i="1"/>
  <c r="X49" i="1"/>
  <c r="X31" i="1"/>
  <c r="X29" i="1"/>
  <c r="X64" i="1"/>
  <c r="X28" i="1"/>
  <c r="X50" i="1"/>
  <c r="X54" i="1"/>
  <c r="U122" i="1" l="1"/>
  <c r="J6" i="1" l="1"/>
  <c r="N6" i="1" s="1"/>
  <c r="X6" i="1" s="1"/>
  <c r="U121" i="1" l="1"/>
  <c r="V121" i="1"/>
  <c r="U76" i="1"/>
  <c r="V76" i="1"/>
  <c r="X22" i="1"/>
  <c r="X23" i="1"/>
  <c r="X24" i="1"/>
  <c r="X25" i="1"/>
  <c r="X26" i="1"/>
  <c r="X27" i="1"/>
  <c r="V20" i="1"/>
  <c r="V21" i="1"/>
  <c r="U22" i="1"/>
  <c r="V22" i="1"/>
  <c r="W22" i="1"/>
  <c r="U23" i="1"/>
  <c r="V23" i="1"/>
  <c r="W23" i="1"/>
  <c r="U24" i="1"/>
  <c r="V24" i="1"/>
  <c r="W24" i="1"/>
  <c r="U25" i="1"/>
  <c r="V25" i="1"/>
  <c r="W25" i="1"/>
  <c r="U26" i="1"/>
  <c r="V26" i="1"/>
  <c r="W26" i="1"/>
  <c r="U27" i="1"/>
  <c r="V27" i="1"/>
  <c r="W27" i="1"/>
  <c r="U32" i="1"/>
  <c r="V32" i="1"/>
  <c r="W32" i="1"/>
  <c r="U33" i="1"/>
  <c r="V33" i="1"/>
  <c r="W33" i="1"/>
  <c r="W103" i="1" l="1"/>
  <c r="W104" i="1"/>
  <c r="W105" i="1"/>
  <c r="W106" i="1"/>
  <c r="W107" i="1"/>
  <c r="W108" i="1"/>
  <c r="W109" i="1"/>
  <c r="W110" i="1"/>
  <c r="W111" i="1"/>
  <c r="U34" i="1"/>
  <c r="V34" i="1"/>
  <c r="W34" i="1"/>
  <c r="U35" i="1"/>
  <c r="V35" i="1"/>
  <c r="W35" i="1"/>
  <c r="U36" i="1"/>
  <c r="V36" i="1"/>
  <c r="W36" i="1"/>
  <c r="U37" i="1"/>
  <c r="V37" i="1"/>
  <c r="W37" i="1"/>
  <c r="U38" i="1"/>
  <c r="V38" i="1"/>
  <c r="W38" i="1"/>
  <c r="U39" i="1"/>
  <c r="V39" i="1"/>
  <c r="W39" i="1"/>
  <c r="U40" i="1"/>
  <c r="V40" i="1"/>
  <c r="W40" i="1"/>
  <c r="U41" i="1"/>
  <c r="V41" i="1"/>
  <c r="W41" i="1"/>
  <c r="U42" i="1"/>
  <c r="V42" i="1"/>
  <c r="W42" i="1"/>
  <c r="U43" i="1"/>
  <c r="V43" i="1"/>
  <c r="W43" i="1"/>
  <c r="U44" i="1"/>
  <c r="V44" i="1"/>
  <c r="W44" i="1"/>
  <c r="U45" i="1"/>
  <c r="V45" i="1"/>
  <c r="W45" i="1"/>
  <c r="U46" i="1"/>
  <c r="V46" i="1"/>
  <c r="W46" i="1"/>
  <c r="U47" i="1"/>
  <c r="V47" i="1"/>
  <c r="W47" i="1"/>
  <c r="U48" i="1"/>
  <c r="V48" i="1"/>
  <c r="W48" i="1"/>
  <c r="U58" i="1"/>
  <c r="V58" i="1"/>
  <c r="W58" i="1"/>
  <c r="U59" i="1"/>
  <c r="V59" i="1"/>
  <c r="W59" i="1"/>
  <c r="U60" i="1"/>
  <c r="V60" i="1"/>
  <c r="W60" i="1"/>
  <c r="U61" i="1"/>
  <c r="V61" i="1"/>
  <c r="W61" i="1"/>
  <c r="U62" i="1"/>
  <c r="V62" i="1"/>
  <c r="W62" i="1"/>
  <c r="U65" i="1"/>
  <c r="V65" i="1"/>
  <c r="W65" i="1"/>
  <c r="U66" i="1"/>
  <c r="V66" i="1"/>
  <c r="W66" i="1"/>
  <c r="W67" i="1"/>
  <c r="W68" i="1"/>
  <c r="W69" i="1"/>
  <c r="W70" i="1"/>
  <c r="W71" i="1"/>
  <c r="W72" i="1"/>
  <c r="W73" i="1"/>
  <c r="W74" i="1"/>
  <c r="W75" i="1"/>
  <c r="W76" i="1"/>
  <c r="U77" i="1"/>
  <c r="V77" i="1"/>
  <c r="W77" i="1"/>
  <c r="U78" i="1"/>
  <c r="V78" i="1"/>
  <c r="W78" i="1"/>
  <c r="U79" i="1"/>
  <c r="V79" i="1"/>
  <c r="W79" i="1"/>
  <c r="U80" i="1"/>
  <c r="V80" i="1"/>
  <c r="W80" i="1"/>
  <c r="U81" i="1"/>
  <c r="V81" i="1"/>
  <c r="W81" i="1"/>
  <c r="U82" i="1"/>
  <c r="V82" i="1"/>
  <c r="W82" i="1"/>
  <c r="U83" i="1"/>
  <c r="V83" i="1"/>
  <c r="W83" i="1"/>
  <c r="U84" i="1"/>
  <c r="V84" i="1"/>
  <c r="W84" i="1"/>
  <c r="U86" i="1"/>
  <c r="V86" i="1"/>
  <c r="W86" i="1"/>
  <c r="U87" i="1"/>
  <c r="V87" i="1"/>
  <c r="W87" i="1"/>
  <c r="U88" i="1"/>
  <c r="V88" i="1"/>
  <c r="W88" i="1"/>
  <c r="U89" i="1"/>
  <c r="V89" i="1"/>
  <c r="W89" i="1"/>
  <c r="U90" i="1"/>
  <c r="V90" i="1"/>
  <c r="W90" i="1"/>
  <c r="U91" i="1"/>
  <c r="V91" i="1"/>
  <c r="W91" i="1"/>
  <c r="U92" i="1"/>
  <c r="V92" i="1"/>
  <c r="W92" i="1"/>
  <c r="U93" i="1"/>
  <c r="V93" i="1"/>
  <c r="W93" i="1"/>
  <c r="W94" i="1"/>
  <c r="W95" i="1"/>
  <c r="W96" i="1"/>
  <c r="W97" i="1"/>
  <c r="W98" i="1"/>
  <c r="W99" i="1"/>
  <c r="W100" i="1"/>
  <c r="W101" i="1"/>
  <c r="W102" i="1"/>
  <c r="W112" i="1"/>
  <c r="W113" i="1"/>
  <c r="W114" i="1"/>
  <c r="W115" i="1"/>
  <c r="W116" i="1"/>
  <c r="W117" i="1"/>
  <c r="W118" i="1"/>
  <c r="W119" i="1"/>
  <c r="W120" i="1"/>
  <c r="W121" i="1"/>
  <c r="V122" i="1"/>
  <c r="W122" i="1"/>
  <c r="U123" i="1"/>
  <c r="V123" i="1"/>
  <c r="W123" i="1"/>
  <c r="U124" i="1"/>
  <c r="V124" i="1"/>
  <c r="W124" i="1"/>
  <c r="U125" i="1"/>
  <c r="V125" i="1"/>
  <c r="W125" i="1"/>
  <c r="U126" i="1"/>
  <c r="V126" i="1"/>
  <c r="W126" i="1"/>
  <c r="U127" i="1"/>
  <c r="V127" i="1"/>
  <c r="W127" i="1"/>
  <c r="U128" i="1"/>
  <c r="V128" i="1"/>
  <c r="W128" i="1"/>
  <c r="U129" i="1"/>
  <c r="V129" i="1"/>
  <c r="W129" i="1"/>
  <c r="U140" i="1"/>
  <c r="V140" i="1"/>
  <c r="W140" i="1"/>
  <c r="U141" i="1"/>
  <c r="V141" i="1"/>
  <c r="W141" i="1"/>
  <c r="U142" i="1"/>
  <c r="V142" i="1"/>
  <c r="W142" i="1"/>
  <c r="U143" i="1"/>
  <c r="V143" i="1"/>
  <c r="W143" i="1"/>
  <c r="U144" i="1"/>
  <c r="V144" i="1"/>
  <c r="W144" i="1"/>
  <c r="U145" i="1"/>
  <c r="V145" i="1"/>
  <c r="W145" i="1"/>
  <c r="U146" i="1"/>
  <c r="V146" i="1"/>
  <c r="W146" i="1"/>
  <c r="U147" i="1"/>
  <c r="V147" i="1"/>
  <c r="W147" i="1"/>
  <c r="J7" i="1"/>
  <c r="N7" i="1" s="1"/>
  <c r="X7" i="1" s="1"/>
  <c r="J8" i="1"/>
  <c r="J9" i="1"/>
  <c r="J10" i="1"/>
  <c r="J11" i="1"/>
  <c r="J12" i="1"/>
  <c r="X13" i="1"/>
  <c r="X14" i="1"/>
  <c r="X15" i="1"/>
  <c r="X16" i="1"/>
  <c r="X17" i="1"/>
  <c r="X18" i="1"/>
  <c r="X19" i="1"/>
  <c r="X20" i="1"/>
  <c r="X21" i="1"/>
  <c r="X32" i="1"/>
  <c r="X33" i="1"/>
  <c r="X34" i="1"/>
  <c r="X35" i="1"/>
  <c r="X36" i="1"/>
  <c r="X37" i="1"/>
  <c r="X38" i="1"/>
  <c r="X39" i="1"/>
  <c r="X40" i="1"/>
  <c r="X41" i="1"/>
  <c r="X42" i="1"/>
  <c r="X43" i="1"/>
  <c r="X44" i="1"/>
  <c r="X45" i="1"/>
  <c r="X46" i="1"/>
  <c r="X47" i="1"/>
  <c r="X48" i="1"/>
  <c r="X58" i="1"/>
  <c r="X59" i="1"/>
  <c r="X60" i="1"/>
  <c r="X61" i="1"/>
  <c r="X62" i="1"/>
  <c r="X65" i="1"/>
  <c r="X66" i="1"/>
  <c r="X67" i="1"/>
  <c r="X68" i="1"/>
  <c r="X69" i="1"/>
  <c r="X70" i="1"/>
  <c r="X71" i="1"/>
  <c r="X72" i="1"/>
  <c r="X73" i="1"/>
  <c r="X74" i="1"/>
  <c r="X75" i="1"/>
  <c r="X76" i="1"/>
  <c r="X77" i="1"/>
  <c r="X78" i="1"/>
  <c r="X79" i="1"/>
  <c r="X80" i="1"/>
  <c r="X81" i="1"/>
  <c r="X82" i="1"/>
  <c r="X83" i="1"/>
  <c r="X84" i="1"/>
  <c r="X86" i="1"/>
  <c r="X87" i="1"/>
  <c r="X88" i="1"/>
  <c r="X89" i="1"/>
  <c r="X90" i="1"/>
  <c r="X91" i="1"/>
  <c r="X92" i="1"/>
  <c r="X93" i="1"/>
  <c r="X94" i="1"/>
  <c r="X95" i="1"/>
  <c r="X96" i="1"/>
  <c r="X97" i="1"/>
  <c r="X98" i="1"/>
  <c r="X99" i="1"/>
  <c r="X100" i="1"/>
  <c r="X101" i="1"/>
  <c r="X102" i="1"/>
  <c r="X103" i="1"/>
  <c r="X104" i="1"/>
  <c r="X105" i="1"/>
  <c r="X106" i="1"/>
  <c r="X107" i="1"/>
  <c r="X108" i="1"/>
  <c r="X109" i="1"/>
  <c r="X110" i="1"/>
  <c r="X111" i="1"/>
  <c r="X112" i="1"/>
  <c r="X113" i="1"/>
  <c r="X114" i="1"/>
  <c r="X115" i="1"/>
  <c r="X116" i="1"/>
  <c r="X117" i="1"/>
  <c r="X118" i="1"/>
  <c r="X119" i="1"/>
  <c r="X120" i="1"/>
  <c r="X121" i="1"/>
  <c r="X122" i="1"/>
  <c r="X123" i="1"/>
  <c r="X124" i="1"/>
  <c r="X125" i="1"/>
  <c r="X126" i="1"/>
  <c r="X127" i="1"/>
  <c r="X128" i="1"/>
  <c r="X129" i="1"/>
  <c r="X140" i="1"/>
  <c r="X141" i="1"/>
  <c r="X142" i="1"/>
  <c r="X143" i="1"/>
  <c r="X144" i="1"/>
  <c r="X145" i="1"/>
  <c r="X146" i="1"/>
  <c r="X147" i="1"/>
  <c r="N12" i="1" l="1"/>
  <c r="X12" i="1" s="1"/>
  <c r="N10" i="1"/>
  <c r="X10" i="1" s="1"/>
  <c r="N9" i="1"/>
  <c r="X9" i="1" s="1"/>
  <c r="N8" i="1"/>
  <c r="X8" i="1" s="1"/>
  <c r="N11" i="1"/>
  <c r="X11" i="1" s="1"/>
  <c r="V149" i="1"/>
  <c r="U149" i="1"/>
  <c r="AB131" i="1" l="1"/>
  <c r="AB134" i="1"/>
  <c r="AB137" i="1"/>
  <c r="Z133" i="1"/>
  <c r="Z136" i="1"/>
  <c r="AB130" i="1"/>
  <c r="AB133" i="1"/>
  <c r="AB136" i="1"/>
  <c r="Z135" i="1"/>
  <c r="Z138" i="1"/>
  <c r="AA135" i="1"/>
  <c r="Z134" i="1"/>
  <c r="AA134" i="1"/>
  <c r="AA130" i="1"/>
  <c r="AA136" i="1"/>
  <c r="Z132" i="1"/>
  <c r="AA132" i="1"/>
  <c r="AB135" i="1"/>
  <c r="Z131" i="1"/>
  <c r="AA137" i="1"/>
  <c r="Z130" i="1"/>
  <c r="AA133" i="1"/>
  <c r="AA138" i="1"/>
  <c r="AB132" i="1"/>
  <c r="AB138" i="1"/>
  <c r="Z137" i="1"/>
  <c r="AA131" i="1"/>
  <c r="AF132" i="1"/>
  <c r="AF135" i="1"/>
  <c r="AF138" i="1"/>
  <c r="AG138" i="1"/>
  <c r="AF131" i="1"/>
  <c r="AF134" i="1"/>
  <c r="AE133" i="1"/>
  <c r="AF133" i="1"/>
  <c r="AG136" i="1"/>
  <c r="AE132" i="1"/>
  <c r="AG132" i="1"/>
  <c r="AG135" i="1"/>
  <c r="AE131" i="1"/>
  <c r="AF137" i="1"/>
  <c r="AE136" i="1"/>
  <c r="AF130" i="1"/>
  <c r="AG130" i="1"/>
  <c r="AE134" i="1"/>
  <c r="AE137" i="1"/>
  <c r="AG131" i="1"/>
  <c r="AG134" i="1"/>
  <c r="AG137" i="1"/>
  <c r="AE130" i="1"/>
  <c r="AF136" i="1"/>
  <c r="AG133" i="1"/>
  <c r="AE135" i="1"/>
  <c r="AE138" i="1"/>
  <c r="X156" i="1"/>
  <c r="U151" i="1"/>
  <c r="U156" i="1"/>
  <c r="Z115" i="1"/>
  <c r="U155" i="1"/>
  <c r="U150" i="1"/>
  <c r="AG126" i="1"/>
  <c r="AF126" i="1"/>
  <c r="AE126" i="1"/>
  <c r="AE27" i="1"/>
  <c r="AF28" i="1"/>
  <c r="AG29" i="1"/>
  <c r="AG24" i="1"/>
  <c r="AE30" i="1"/>
  <c r="AE26" i="1"/>
  <c r="AF27" i="1"/>
  <c r="AG28" i="1"/>
  <c r="AF24" i="1"/>
  <c r="AF30" i="1"/>
  <c r="AE25" i="1"/>
  <c r="AF26" i="1"/>
  <c r="AG27" i="1"/>
  <c r="AF22" i="1"/>
  <c r="AE24" i="1"/>
  <c r="AF25" i="1"/>
  <c r="AG26" i="1"/>
  <c r="AE22" i="1"/>
  <c r="AE29" i="1"/>
  <c r="AG22" i="1"/>
  <c r="AE28" i="1"/>
  <c r="AF29" i="1"/>
  <c r="AG30" i="1"/>
  <c r="AE23" i="1"/>
  <c r="AG25" i="1"/>
  <c r="AF23" i="1"/>
  <c r="AG23" i="1"/>
  <c r="V156" i="1"/>
  <c r="V150" i="1"/>
  <c r="V151" i="1"/>
  <c r="V155" i="1"/>
  <c r="AA109" i="1" l="1"/>
  <c r="U152" i="1"/>
  <c r="V152" i="1"/>
  <c r="AB141" i="1"/>
  <c r="AA140" i="1"/>
  <c r="Z5" i="1"/>
  <c r="Z22" i="1"/>
  <c r="AA23" i="1"/>
  <c r="AB24" i="1"/>
  <c r="Z30" i="1"/>
  <c r="AA26" i="1"/>
  <c r="AA22" i="1"/>
  <c r="AB23" i="1"/>
  <c r="Z29" i="1"/>
  <c r="AA30" i="1"/>
  <c r="Z26" i="1"/>
  <c r="AA27" i="1"/>
  <c r="Z24" i="1"/>
  <c r="AB26" i="1"/>
  <c r="AB22" i="1"/>
  <c r="Z28" i="1"/>
  <c r="AA29" i="1"/>
  <c r="AB30" i="1"/>
  <c r="AB28" i="1"/>
  <c r="Z27" i="1"/>
  <c r="AA28" i="1"/>
  <c r="AB29" i="1"/>
  <c r="Z25" i="1"/>
  <c r="AB27" i="1"/>
  <c r="AA25" i="1"/>
  <c r="Z23" i="1"/>
  <c r="AA24" i="1"/>
  <c r="AB25" i="1"/>
  <c r="AG147" i="1"/>
  <c r="AF147" i="1"/>
  <c r="AG146" i="1"/>
  <c r="AE140" i="1"/>
  <c r="AF139" i="1"/>
  <c r="AF129" i="1"/>
  <c r="AG128" i="1"/>
  <c r="AE147" i="1"/>
  <c r="AF146" i="1"/>
  <c r="AG145" i="1"/>
  <c r="AE139" i="1"/>
  <c r="AE129" i="1"/>
  <c r="AE146" i="1"/>
  <c r="AF145" i="1"/>
  <c r="AG144" i="1"/>
  <c r="AE144" i="1"/>
  <c r="AF143" i="1"/>
  <c r="AG142" i="1"/>
  <c r="AF125" i="1"/>
  <c r="AG124" i="1"/>
  <c r="AE142" i="1"/>
  <c r="AE128" i="1"/>
  <c r="AE120" i="1"/>
  <c r="AG143" i="1"/>
  <c r="AG115" i="1"/>
  <c r="AF114" i="1"/>
  <c r="AE113" i="1"/>
  <c r="AE143" i="1"/>
  <c r="AG116" i="1"/>
  <c r="AF115" i="1"/>
  <c r="AE114" i="1"/>
  <c r="AG140" i="1"/>
  <c r="AG139" i="1"/>
  <c r="AG127" i="1"/>
  <c r="AG123" i="1"/>
  <c r="AG117" i="1"/>
  <c r="AF116" i="1"/>
  <c r="AE115" i="1"/>
  <c r="AF141" i="1"/>
  <c r="AG129" i="1"/>
  <c r="AE127" i="1"/>
  <c r="AG125" i="1"/>
  <c r="AE124" i="1"/>
  <c r="AE123" i="1"/>
  <c r="AF121" i="1"/>
  <c r="AG114" i="1"/>
  <c r="AG113" i="1"/>
  <c r="AF112" i="1"/>
  <c r="AE109" i="1"/>
  <c r="AG104" i="1"/>
  <c r="AF103" i="1"/>
  <c r="AE102" i="1"/>
  <c r="AG96" i="1"/>
  <c r="AF95" i="1"/>
  <c r="AE94" i="1"/>
  <c r="AE92" i="1"/>
  <c r="AF91" i="1"/>
  <c r="AF128" i="1"/>
  <c r="AE125" i="1"/>
  <c r="AG122" i="1"/>
  <c r="AE121" i="1"/>
  <c r="AF117" i="1"/>
  <c r="AF113" i="1"/>
  <c r="AE112" i="1"/>
  <c r="AG105" i="1"/>
  <c r="AF104" i="1"/>
  <c r="AE103" i="1"/>
  <c r="AG97" i="1"/>
  <c r="AF96" i="1"/>
  <c r="AE95" i="1"/>
  <c r="AE91" i="1"/>
  <c r="AF90" i="1"/>
  <c r="AE145" i="1"/>
  <c r="AF144" i="1"/>
  <c r="AG141" i="1"/>
  <c r="AF122" i="1"/>
  <c r="AG119" i="1"/>
  <c r="AE117" i="1"/>
  <c r="AG106" i="1"/>
  <c r="AF105" i="1"/>
  <c r="AE104" i="1"/>
  <c r="AG98" i="1"/>
  <c r="AF97" i="1"/>
  <c r="AE96" i="1"/>
  <c r="AE90" i="1"/>
  <c r="AG118" i="1"/>
  <c r="AE116" i="1"/>
  <c r="AG111" i="1"/>
  <c r="AG110" i="1"/>
  <c r="AF108" i="1"/>
  <c r="AE107" i="1"/>
  <c r="AG101" i="1"/>
  <c r="AF100" i="1"/>
  <c r="AE99" i="1"/>
  <c r="AG93" i="1"/>
  <c r="AG112" i="1"/>
  <c r="AF111" i="1"/>
  <c r="AF110" i="1"/>
  <c r="AG107" i="1"/>
  <c r="AG102" i="1"/>
  <c r="AG100" i="1"/>
  <c r="AG92" i="1"/>
  <c r="AG91" i="1"/>
  <c r="AG90" i="1"/>
  <c r="AF89" i="1"/>
  <c r="AG88" i="1"/>
  <c r="AE82" i="1"/>
  <c r="AF81" i="1"/>
  <c r="AG80" i="1"/>
  <c r="AG70" i="1"/>
  <c r="AF69" i="1"/>
  <c r="AF124" i="1"/>
  <c r="AF123" i="1"/>
  <c r="AE122" i="1"/>
  <c r="AF118" i="1"/>
  <c r="AE111" i="1"/>
  <c r="AE110" i="1"/>
  <c r="AG109" i="1"/>
  <c r="AF107" i="1"/>
  <c r="AE105" i="1"/>
  <c r="AF102" i="1"/>
  <c r="AE100" i="1"/>
  <c r="AF98" i="1"/>
  <c r="AF93" i="1"/>
  <c r="AF92" i="1"/>
  <c r="AE89" i="1"/>
  <c r="AF88" i="1"/>
  <c r="AG87" i="1"/>
  <c r="AE81" i="1"/>
  <c r="AF80" i="1"/>
  <c r="AG79" i="1"/>
  <c r="AG71" i="1"/>
  <c r="AF70" i="1"/>
  <c r="AE69" i="1"/>
  <c r="AF120" i="1"/>
  <c r="AG108" i="1"/>
  <c r="AG99" i="1"/>
  <c r="AG94" i="1"/>
  <c r="AE86" i="1"/>
  <c r="AF85" i="1"/>
  <c r="AG84" i="1"/>
  <c r="AE78" i="1"/>
  <c r="AF77" i="1"/>
  <c r="AG76" i="1"/>
  <c r="AG74" i="1"/>
  <c r="AF73" i="1"/>
  <c r="AE72" i="1"/>
  <c r="AF142" i="1"/>
  <c r="AE108" i="1"/>
  <c r="AF106" i="1"/>
  <c r="AF101" i="1"/>
  <c r="AF99" i="1"/>
  <c r="AE97" i="1"/>
  <c r="AF94" i="1"/>
  <c r="AE85" i="1"/>
  <c r="AF84" i="1"/>
  <c r="AG83" i="1"/>
  <c r="AE77" i="1"/>
  <c r="AF76" i="1"/>
  <c r="AG75" i="1"/>
  <c r="AF74" i="1"/>
  <c r="AE73" i="1"/>
  <c r="AF127" i="1"/>
  <c r="AE106" i="1"/>
  <c r="AE84" i="1"/>
  <c r="AF79" i="1"/>
  <c r="AG72" i="1"/>
  <c r="AG67" i="1"/>
  <c r="AF140" i="1"/>
  <c r="AF119" i="1"/>
  <c r="AG95" i="1"/>
  <c r="AG85" i="1"/>
  <c r="AE79" i="1"/>
  <c r="AF72" i="1"/>
  <c r="AG68" i="1"/>
  <c r="AF67" i="1"/>
  <c r="AG66" i="1"/>
  <c r="AE60" i="1"/>
  <c r="AF59" i="1"/>
  <c r="AG58" i="1"/>
  <c r="AE52" i="1"/>
  <c r="AF51" i="1"/>
  <c r="AE50" i="1"/>
  <c r="AE46" i="1"/>
  <c r="AF45" i="1"/>
  <c r="AG44" i="1"/>
  <c r="AE141" i="1"/>
  <c r="AE119" i="1"/>
  <c r="AF109" i="1"/>
  <c r="AE93" i="1"/>
  <c r="AG86" i="1"/>
  <c r="AE80" i="1"/>
  <c r="AE70" i="1"/>
  <c r="AF68" i="1"/>
  <c r="AE67" i="1"/>
  <c r="AF86" i="1"/>
  <c r="AG120" i="1"/>
  <c r="AG103" i="1"/>
  <c r="AE87" i="1"/>
  <c r="AF82" i="1"/>
  <c r="AG77" i="1"/>
  <c r="AF71" i="1"/>
  <c r="AE64" i="1"/>
  <c r="AF63" i="1"/>
  <c r="AG62" i="1"/>
  <c r="AE56" i="1"/>
  <c r="AF55" i="1"/>
  <c r="AG54" i="1"/>
  <c r="AG48" i="1"/>
  <c r="AG121" i="1"/>
  <c r="AE101" i="1"/>
  <c r="AE88" i="1"/>
  <c r="AF83" i="1"/>
  <c r="AG78" i="1"/>
  <c r="AE71" i="1"/>
  <c r="AE63" i="1"/>
  <c r="AF62" i="1"/>
  <c r="AG61" i="1"/>
  <c r="AE55" i="1"/>
  <c r="AF54" i="1"/>
  <c r="AG53" i="1"/>
  <c r="AG49" i="1"/>
  <c r="AF48" i="1"/>
  <c r="AG47" i="1"/>
  <c r="AF66" i="1"/>
  <c r="AG65" i="1"/>
  <c r="AE61" i="1"/>
  <c r="AF60" i="1"/>
  <c r="AG59" i="1"/>
  <c r="AF53" i="1"/>
  <c r="AG52" i="1"/>
  <c r="AG89" i="1"/>
  <c r="AE74" i="1"/>
  <c r="AE66" i="1"/>
  <c r="AF65" i="1"/>
  <c r="AE59" i="1"/>
  <c r="AF58" i="1"/>
  <c r="AG57" i="1"/>
  <c r="AE53" i="1"/>
  <c r="AF52" i="1"/>
  <c r="AG51" i="1"/>
  <c r="AF50" i="1"/>
  <c r="AE49" i="1"/>
  <c r="AG81" i="1"/>
  <c r="AE65" i="1"/>
  <c r="AG64" i="1"/>
  <c r="AE58" i="1"/>
  <c r="AF57" i="1"/>
  <c r="AE51" i="1"/>
  <c r="AE118" i="1"/>
  <c r="AG82" i="1"/>
  <c r="AF78" i="1"/>
  <c r="AE76" i="1"/>
  <c r="AF75" i="1"/>
  <c r="AG69" i="1"/>
  <c r="AF64" i="1"/>
  <c r="AE57" i="1"/>
  <c r="AG56" i="1"/>
  <c r="AF87" i="1"/>
  <c r="AG73" i="1"/>
  <c r="AG55" i="1"/>
  <c r="AE75" i="1"/>
  <c r="AG43" i="1"/>
  <c r="AE37" i="1"/>
  <c r="AF36" i="1"/>
  <c r="AG35" i="1"/>
  <c r="AE21" i="1"/>
  <c r="AF20" i="1"/>
  <c r="AG19" i="1"/>
  <c r="AE7" i="1"/>
  <c r="AF6" i="1"/>
  <c r="AG5" i="1"/>
  <c r="AF47" i="1"/>
  <c r="AG46" i="1"/>
  <c r="AF43" i="1"/>
  <c r="AG42" i="1"/>
  <c r="AE36" i="1"/>
  <c r="AE62" i="1"/>
  <c r="AG60" i="1"/>
  <c r="AF61" i="1"/>
  <c r="AG50" i="1"/>
  <c r="AE48" i="1"/>
  <c r="AE47" i="1"/>
  <c r="AF46" i="1"/>
  <c r="AG45" i="1"/>
  <c r="AE43" i="1"/>
  <c r="AF42" i="1"/>
  <c r="AG41" i="1"/>
  <c r="AE35" i="1"/>
  <c r="AF34" i="1"/>
  <c r="AG33" i="1"/>
  <c r="AE19" i="1"/>
  <c r="AF18" i="1"/>
  <c r="AG17" i="1"/>
  <c r="AG13" i="1"/>
  <c r="AF12" i="1"/>
  <c r="AG11" i="1"/>
  <c r="AE5" i="1"/>
  <c r="AF4" i="1"/>
  <c r="AE68" i="1"/>
  <c r="AE98" i="1"/>
  <c r="AE40" i="1"/>
  <c r="AF39" i="1"/>
  <c r="AG38" i="1"/>
  <c r="AE32" i="1"/>
  <c r="AF31" i="1"/>
  <c r="AE16" i="1"/>
  <c r="AF15" i="1"/>
  <c r="AE14" i="1"/>
  <c r="AE10" i="1"/>
  <c r="AF9" i="1"/>
  <c r="AG8" i="1"/>
  <c r="AG63" i="1"/>
  <c r="AE54" i="1"/>
  <c r="AF49" i="1"/>
  <c r="AE39" i="1"/>
  <c r="AF38" i="1"/>
  <c r="AG37" i="1"/>
  <c r="AE31" i="1"/>
  <c r="AG21" i="1"/>
  <c r="AE15" i="1"/>
  <c r="AE9" i="1"/>
  <c r="AF8" i="1"/>
  <c r="AG7" i="1"/>
  <c r="AE83" i="1"/>
  <c r="AE44" i="1"/>
  <c r="AF32" i="1"/>
  <c r="AF21" i="1"/>
  <c r="AE20" i="1"/>
  <c r="AG15" i="1"/>
  <c r="AF7" i="1"/>
  <c r="AE34" i="1"/>
  <c r="AF33" i="1"/>
  <c r="AG16" i="1"/>
  <c r="AF41" i="1"/>
  <c r="AG39" i="1"/>
  <c r="AG34" i="1"/>
  <c r="AE33" i="1"/>
  <c r="AF17" i="1"/>
  <c r="AF16" i="1"/>
  <c r="AF13" i="1"/>
  <c r="AG9" i="1"/>
  <c r="AE8" i="1"/>
  <c r="AG4" i="1"/>
  <c r="AE41" i="1"/>
  <c r="AF37" i="1"/>
  <c r="AG18" i="1"/>
  <c r="AE17" i="1"/>
  <c r="AE13" i="1"/>
  <c r="AG10" i="1"/>
  <c r="AE4" i="1"/>
  <c r="AF44" i="1"/>
  <c r="AF40" i="1"/>
  <c r="AE38" i="1"/>
  <c r="AG36" i="1"/>
  <c r="AG32" i="1"/>
  <c r="AF56" i="1"/>
  <c r="AE18" i="1"/>
  <c r="AF11" i="1"/>
  <c r="AF10" i="1"/>
  <c r="AF35" i="1"/>
  <c r="AG14" i="1"/>
  <c r="AG12" i="1"/>
  <c r="AE11" i="1"/>
  <c r="AF5" i="1"/>
  <c r="AE45" i="1"/>
  <c r="AE42" i="1"/>
  <c r="AG40" i="1"/>
  <c r="AG31" i="1"/>
  <c r="AF19" i="1"/>
  <c r="AF14" i="1"/>
  <c r="AE12" i="1"/>
  <c r="AG6" i="1"/>
  <c r="AE6" i="1"/>
  <c r="AG20" i="1"/>
  <c r="Z145" i="1"/>
  <c r="AA144" i="1"/>
  <c r="AB143" i="1"/>
  <c r="Z127" i="1"/>
  <c r="AA126" i="1"/>
  <c r="Z144" i="1"/>
  <c r="AA143" i="1"/>
  <c r="AB142" i="1"/>
  <c r="Z143" i="1"/>
  <c r="AA142" i="1"/>
  <c r="AB147" i="1"/>
  <c r="Z141" i="1"/>
  <c r="AB139" i="1"/>
  <c r="AB129" i="1"/>
  <c r="AA146" i="1"/>
  <c r="AB145" i="1"/>
  <c r="AA129" i="1"/>
  <c r="AA127" i="1"/>
  <c r="AB124" i="1"/>
  <c r="AB123" i="1"/>
  <c r="AB117" i="1"/>
  <c r="AA116" i="1"/>
  <c r="AA147" i="1"/>
  <c r="Z146" i="1"/>
  <c r="AA145" i="1"/>
  <c r="Z129" i="1"/>
  <c r="AB125" i="1"/>
  <c r="AA124" i="1"/>
  <c r="AA123" i="1"/>
  <c r="AB122" i="1"/>
  <c r="AB118" i="1"/>
  <c r="AA117" i="1"/>
  <c r="Z116" i="1"/>
  <c r="AB110" i="1"/>
  <c r="Z147" i="1"/>
  <c r="Z142" i="1"/>
  <c r="AB128" i="1"/>
  <c r="AA125" i="1"/>
  <c r="Z124" i="1"/>
  <c r="Z123" i="1"/>
  <c r="AA122" i="1"/>
  <c r="AB121" i="1"/>
  <c r="AB119" i="1"/>
  <c r="AA118" i="1"/>
  <c r="Z117" i="1"/>
  <c r="AB111" i="1"/>
  <c r="AA110" i="1"/>
  <c r="AA128" i="1"/>
  <c r="AB126" i="1"/>
  <c r="Z125" i="1"/>
  <c r="Z122" i="1"/>
  <c r="AA121" i="1"/>
  <c r="AB120" i="1"/>
  <c r="AA119" i="1"/>
  <c r="Z118" i="1"/>
  <c r="AB112" i="1"/>
  <c r="AA111" i="1"/>
  <c r="AB140" i="1"/>
  <c r="AA139" i="1"/>
  <c r="AA120" i="1"/>
  <c r="AB116" i="1"/>
  <c r="AB107" i="1"/>
  <c r="AA106" i="1"/>
  <c r="Z105" i="1"/>
  <c r="AB99" i="1"/>
  <c r="AA98" i="1"/>
  <c r="Z97" i="1"/>
  <c r="Z120" i="1"/>
  <c r="Z111" i="1"/>
  <c r="AB108" i="1"/>
  <c r="AA107" i="1"/>
  <c r="Z106" i="1"/>
  <c r="AB100" i="1"/>
  <c r="AA99" i="1"/>
  <c r="Z98" i="1"/>
  <c r="AB146" i="1"/>
  <c r="Z128" i="1"/>
  <c r="Z121" i="1"/>
  <c r="AB114" i="1"/>
  <c r="AB113" i="1"/>
  <c r="AA112" i="1"/>
  <c r="Z110" i="1"/>
  <c r="AA108" i="1"/>
  <c r="Z107" i="1"/>
  <c r="AB101" i="1"/>
  <c r="AA100" i="1"/>
  <c r="Z99" i="1"/>
  <c r="AB93" i="1"/>
  <c r="Z140" i="1"/>
  <c r="AB127" i="1"/>
  <c r="Z119" i="1"/>
  <c r="AA115" i="1"/>
  <c r="AB104" i="1"/>
  <c r="AA103" i="1"/>
  <c r="Z102" i="1"/>
  <c r="AB96" i="1"/>
  <c r="AA95" i="1"/>
  <c r="Z94" i="1"/>
  <c r="Z92" i="1"/>
  <c r="AA91" i="1"/>
  <c r="AB144" i="1"/>
  <c r="AB115" i="1"/>
  <c r="Z114" i="1"/>
  <c r="AA113" i="1"/>
  <c r="AB106" i="1"/>
  <c r="AA104" i="1"/>
  <c r="Z101" i="1"/>
  <c r="AA97" i="1"/>
  <c r="Z87" i="1"/>
  <c r="AA86" i="1"/>
  <c r="AB85" i="1"/>
  <c r="Z79" i="1"/>
  <c r="AA78" i="1"/>
  <c r="AB77" i="1"/>
  <c r="AB73" i="1"/>
  <c r="AA72" i="1"/>
  <c r="Z71" i="1"/>
  <c r="Z113" i="1"/>
  <c r="Z112" i="1"/>
  <c r="Z104" i="1"/>
  <c r="AB95" i="1"/>
  <c r="Z86" i="1"/>
  <c r="AA85" i="1"/>
  <c r="AB84" i="1"/>
  <c r="Z78" i="1"/>
  <c r="AA77" i="1"/>
  <c r="AB76" i="1"/>
  <c r="AB74" i="1"/>
  <c r="AA73" i="1"/>
  <c r="Z72" i="1"/>
  <c r="Z126" i="1"/>
  <c r="Z109" i="1"/>
  <c r="AA105" i="1"/>
  <c r="AB98" i="1"/>
  <c r="AA96" i="1"/>
  <c r="Z93" i="1"/>
  <c r="AA90" i="1"/>
  <c r="AB89" i="1"/>
  <c r="Z83" i="1"/>
  <c r="AA82" i="1"/>
  <c r="AB81" i="1"/>
  <c r="Z75" i="1"/>
  <c r="AB103" i="1"/>
  <c r="Z96" i="1"/>
  <c r="Z90" i="1"/>
  <c r="AA89" i="1"/>
  <c r="AB88" i="1"/>
  <c r="Z82" i="1"/>
  <c r="AA81" i="1"/>
  <c r="AB80" i="1"/>
  <c r="Z139" i="1"/>
  <c r="AB105" i="1"/>
  <c r="AB91" i="1"/>
  <c r="AA88" i="1"/>
  <c r="AB83" i="1"/>
  <c r="Z77" i="1"/>
  <c r="AA71" i="1"/>
  <c r="AA69" i="1"/>
  <c r="Z68" i="1"/>
  <c r="AA114" i="1"/>
  <c r="Z91" i="1"/>
  <c r="Z88" i="1"/>
  <c r="AA83" i="1"/>
  <c r="AB78" i="1"/>
  <c r="AA74" i="1"/>
  <c r="Z69" i="1"/>
  <c r="Z65" i="1"/>
  <c r="AA64" i="1"/>
  <c r="AB63" i="1"/>
  <c r="Z57" i="1"/>
  <c r="AA56" i="1"/>
  <c r="AB55" i="1"/>
  <c r="Z108" i="1"/>
  <c r="Z95" i="1"/>
  <c r="AB94" i="1"/>
  <c r="Z89" i="1"/>
  <c r="AA84" i="1"/>
  <c r="AB79" i="1"/>
  <c r="Z74" i="1"/>
  <c r="AA141" i="1"/>
  <c r="AB109" i="1"/>
  <c r="AA94" i="1"/>
  <c r="AA93" i="1"/>
  <c r="AB90" i="1"/>
  <c r="AB92" i="1"/>
  <c r="AB86" i="1"/>
  <c r="Z80" i="1"/>
  <c r="AB75" i="1"/>
  <c r="AB70" i="1"/>
  <c r="AB67" i="1"/>
  <c r="Z61" i="1"/>
  <c r="AA60" i="1"/>
  <c r="AB59" i="1"/>
  <c r="Z53" i="1"/>
  <c r="AA52" i="1"/>
  <c r="AB51" i="1"/>
  <c r="AA50" i="1"/>
  <c r="Z49" i="1"/>
  <c r="Z47" i="1"/>
  <c r="AA46" i="1"/>
  <c r="AB45" i="1"/>
  <c r="Z103" i="1"/>
  <c r="AB102" i="1"/>
  <c r="Z100" i="1"/>
  <c r="AA92" i="1"/>
  <c r="AB87" i="1"/>
  <c r="Z81" i="1"/>
  <c r="AA76" i="1"/>
  <c r="AA75" i="1"/>
  <c r="Z73" i="1"/>
  <c r="AA70" i="1"/>
  <c r="AB68" i="1"/>
  <c r="AA67" i="1"/>
  <c r="AB66" i="1"/>
  <c r="Z60" i="1"/>
  <c r="AA59" i="1"/>
  <c r="AB58" i="1"/>
  <c r="Z52" i="1"/>
  <c r="AA51" i="1"/>
  <c r="Z50" i="1"/>
  <c r="Z46" i="1"/>
  <c r="AA45" i="1"/>
  <c r="AB44" i="1"/>
  <c r="AA102" i="1"/>
  <c r="Z67" i="1"/>
  <c r="Z63" i="1"/>
  <c r="AB62" i="1"/>
  <c r="AA55" i="1"/>
  <c r="AA62" i="1"/>
  <c r="Z55" i="1"/>
  <c r="AB54" i="1"/>
  <c r="AB97" i="1"/>
  <c r="Z62" i="1"/>
  <c r="AB61" i="1"/>
  <c r="AA54" i="1"/>
  <c r="AA48" i="1"/>
  <c r="AA66" i="1"/>
  <c r="AB65" i="1"/>
  <c r="AA61" i="1"/>
  <c r="AB60" i="1"/>
  <c r="Z54" i="1"/>
  <c r="AB53" i="1"/>
  <c r="AA101" i="1"/>
  <c r="Z85" i="1"/>
  <c r="Z84" i="1"/>
  <c r="AB72" i="1"/>
  <c r="AB64" i="1"/>
  <c r="Z58" i="1"/>
  <c r="AA57" i="1"/>
  <c r="AA49" i="1"/>
  <c r="Z42" i="1"/>
  <c r="AA41" i="1"/>
  <c r="AB40" i="1"/>
  <c r="Z34" i="1"/>
  <c r="AA33" i="1"/>
  <c r="AB32" i="1"/>
  <c r="Z18" i="1"/>
  <c r="AA17" i="1"/>
  <c r="AB16" i="1"/>
  <c r="AB14" i="1"/>
  <c r="AA13" i="1"/>
  <c r="Z12" i="1"/>
  <c r="AA11" i="1"/>
  <c r="AB10" i="1"/>
  <c r="Z4" i="1"/>
  <c r="Z41" i="1"/>
  <c r="AA40" i="1"/>
  <c r="AB39" i="1"/>
  <c r="AA63" i="1"/>
  <c r="Z76" i="1"/>
  <c r="Z59" i="1"/>
  <c r="Z51" i="1"/>
  <c r="Z40" i="1"/>
  <c r="AA39" i="1"/>
  <c r="AB38" i="1"/>
  <c r="Z32" i="1"/>
  <c r="AA31" i="1"/>
  <c r="Z16" i="1"/>
  <c r="AA15" i="1"/>
  <c r="Z14" i="1"/>
  <c r="Z10" i="1"/>
  <c r="AA9" i="1"/>
  <c r="AB8" i="1"/>
  <c r="AA87" i="1"/>
  <c r="AA79" i="1"/>
  <c r="Z70" i="1"/>
  <c r="AB56" i="1"/>
  <c r="Z48" i="1"/>
  <c r="AA47" i="1"/>
  <c r="AB46" i="1"/>
  <c r="AB43" i="1"/>
  <c r="Z37" i="1"/>
  <c r="AA36" i="1"/>
  <c r="AB35" i="1"/>
  <c r="Z21" i="1"/>
  <c r="AA20" i="1"/>
  <c r="AB19" i="1"/>
  <c r="Z7" i="1"/>
  <c r="AA6" i="1"/>
  <c r="AB5" i="1"/>
  <c r="AB52" i="1"/>
  <c r="AB49" i="1"/>
  <c r="AA80" i="1"/>
  <c r="Z64" i="1"/>
  <c r="Z56" i="1"/>
  <c r="Z45" i="1"/>
  <c r="AA44" i="1"/>
  <c r="AA43" i="1"/>
  <c r="AB42" i="1"/>
  <c r="Z36" i="1"/>
  <c r="AA35" i="1"/>
  <c r="AB34" i="1"/>
  <c r="Z20" i="1"/>
  <c r="AA19" i="1"/>
  <c r="AB18" i="1"/>
  <c r="AB12" i="1"/>
  <c r="Z6" i="1"/>
  <c r="AA5" i="1"/>
  <c r="AB4" i="1"/>
  <c r="AB71" i="1"/>
  <c r="AB69" i="1"/>
  <c r="AA53" i="1"/>
  <c r="AA58" i="1"/>
  <c r="AA42" i="1"/>
  <c r="AA38" i="1"/>
  <c r="Z35" i="1"/>
  <c r="AB31" i="1"/>
  <c r="AA14" i="1"/>
  <c r="AA12" i="1"/>
  <c r="Z15" i="1"/>
  <c r="AB82" i="1"/>
  <c r="Z44" i="1"/>
  <c r="Z38" i="1"/>
  <c r="AB36" i="1"/>
  <c r="Z31" i="1"/>
  <c r="Z19" i="1"/>
  <c r="AB6" i="1"/>
  <c r="AA68" i="1"/>
  <c r="AA32" i="1"/>
  <c r="AB21" i="1"/>
  <c r="AB20" i="1"/>
  <c r="AB15" i="1"/>
  <c r="AB7" i="1"/>
  <c r="AA65" i="1"/>
  <c r="AB50" i="1"/>
  <c r="AB33" i="1"/>
  <c r="AA21" i="1"/>
  <c r="AA7" i="1"/>
  <c r="AB41" i="1"/>
  <c r="Z39" i="1"/>
  <c r="AB37" i="1"/>
  <c r="Z33" i="1"/>
  <c r="AB17" i="1"/>
  <c r="AA16" i="1"/>
  <c r="AB13" i="1"/>
  <c r="AB9" i="1"/>
  <c r="AA8" i="1"/>
  <c r="AB57" i="1"/>
  <c r="Z43" i="1"/>
  <c r="AA37" i="1"/>
  <c r="AA34" i="1"/>
  <c r="Z17" i="1"/>
  <c r="Z13" i="1"/>
  <c r="Z9" i="1"/>
  <c r="Z8" i="1"/>
  <c r="AA4" i="1"/>
  <c r="Z66" i="1"/>
  <c r="AB48" i="1"/>
  <c r="AB47" i="1"/>
  <c r="AA18" i="1"/>
  <c r="AB11" i="1"/>
  <c r="AA10" i="1"/>
  <c r="Z11" i="1"/>
  <c r="X150" i="1"/>
  <c r="X149" i="1"/>
  <c r="X151" i="1"/>
  <c r="X155" i="1"/>
  <c r="AO137" i="1" l="1"/>
  <c r="AP131" i="1"/>
  <c r="AP137" i="1"/>
  <c r="AQ134" i="1"/>
  <c r="AQ137" i="1"/>
  <c r="AO136" i="1"/>
  <c r="AO132" i="1"/>
  <c r="AQ135" i="1"/>
  <c r="AQ138" i="1"/>
  <c r="AO131" i="1"/>
  <c r="AO134" i="1"/>
  <c r="AP134" i="1"/>
  <c r="AO133" i="1"/>
  <c r="AP130" i="1"/>
  <c r="AP133" i="1"/>
  <c r="AQ130" i="1"/>
  <c r="AQ133" i="1"/>
  <c r="AO135" i="1"/>
  <c r="AP135" i="1"/>
  <c r="AQ131" i="1"/>
  <c r="AO130" i="1"/>
  <c r="AP136" i="1"/>
  <c r="AQ136" i="1"/>
  <c r="AO138" i="1"/>
  <c r="AP132" i="1"/>
  <c r="AP138" i="1"/>
  <c r="AQ132" i="1"/>
  <c r="AI135" i="1"/>
  <c r="AI130" i="1"/>
  <c r="AH137" i="1"/>
  <c r="AI133" i="1"/>
  <c r="AH131" i="1"/>
  <c r="AI138" i="1"/>
  <c r="AI137" i="1"/>
  <c r="AH130" i="1"/>
  <c r="AH136" i="1"/>
  <c r="AH132" i="1"/>
  <c r="AI131" i="1"/>
  <c r="AH138" i="1"/>
  <c r="AI134" i="1"/>
  <c r="AI136" i="1"/>
  <c r="AH133" i="1"/>
  <c r="AH134" i="1"/>
  <c r="AH135" i="1"/>
  <c r="AI132" i="1"/>
  <c r="AD131" i="1"/>
  <c r="AD136" i="1"/>
  <c r="AC136" i="1"/>
  <c r="AC130" i="1"/>
  <c r="AC133" i="1"/>
  <c r="AD130" i="1"/>
  <c r="AC134" i="1"/>
  <c r="AC137" i="1"/>
  <c r="AD134" i="1"/>
  <c r="AC138" i="1"/>
  <c r="AD135" i="1"/>
  <c r="AD138" i="1"/>
  <c r="AC132" i="1"/>
  <c r="AC131" i="1"/>
  <c r="AD133" i="1"/>
  <c r="AD137" i="1"/>
  <c r="AD132" i="1"/>
  <c r="AC135" i="1"/>
  <c r="AC109" i="1"/>
  <c r="AC122" i="1"/>
  <c r="AI112" i="1"/>
  <c r="AH126" i="1"/>
  <c r="AH110" i="1"/>
  <c r="AC64" i="1"/>
  <c r="AD14" i="1"/>
  <c r="AD29" i="1"/>
  <c r="AD22" i="1"/>
  <c r="AD26" i="1"/>
  <c r="AD80" i="1"/>
  <c r="AD30" i="1"/>
  <c r="AD24" i="1"/>
  <c r="AC25" i="1"/>
  <c r="AD8" i="1"/>
  <c r="AD67" i="1"/>
  <c r="AD23" i="1"/>
  <c r="AD28" i="1"/>
  <c r="AD25" i="1"/>
  <c r="AD73" i="1"/>
  <c r="AC22" i="1"/>
  <c r="AI126" i="1"/>
  <c r="AH22" i="1"/>
  <c r="AI22" i="1"/>
  <c r="AH23" i="1"/>
  <c r="AI27" i="1"/>
  <c r="AI23" i="1"/>
  <c r="AI24" i="1"/>
  <c r="AI26" i="1"/>
  <c r="AH28" i="1"/>
  <c r="AH27" i="1"/>
  <c r="AH24" i="1"/>
  <c r="AH26" i="1"/>
  <c r="AH29" i="1"/>
  <c r="AI29" i="1"/>
  <c r="AI28" i="1"/>
  <c r="AI25" i="1"/>
  <c r="AH30" i="1"/>
  <c r="AI30" i="1"/>
  <c r="AH25" i="1"/>
  <c r="AC27" i="1"/>
  <c r="AC23" i="1"/>
  <c r="AD27" i="1"/>
  <c r="AC24" i="1"/>
  <c r="AC26" i="1"/>
  <c r="AC29" i="1"/>
  <c r="AC30" i="1"/>
  <c r="AC28" i="1"/>
  <c r="AP22" i="1"/>
  <c r="AP23" i="1"/>
  <c r="AQ23" i="1"/>
  <c r="AQ25" i="1"/>
  <c r="AQ27" i="1"/>
  <c r="AQ29" i="1"/>
  <c r="AO24" i="1"/>
  <c r="AO26" i="1"/>
  <c r="AO28" i="1"/>
  <c r="AO30" i="1"/>
  <c r="AP26" i="1"/>
  <c r="AP28" i="1"/>
  <c r="AP30" i="1"/>
  <c r="AQ22" i="1"/>
  <c r="AQ24" i="1"/>
  <c r="AQ26" i="1"/>
  <c r="AQ30" i="1"/>
  <c r="AO23" i="1"/>
  <c r="AO25" i="1"/>
  <c r="AP27" i="1"/>
  <c r="AP29" i="1"/>
  <c r="AP24" i="1"/>
  <c r="AQ28" i="1"/>
  <c r="AO27" i="1"/>
  <c r="AO29" i="1"/>
  <c r="AP25" i="1"/>
  <c r="AO22" i="1"/>
  <c r="AC78" i="1"/>
  <c r="AD88" i="1"/>
  <c r="AD54" i="1"/>
  <c r="AD19" i="1"/>
  <c r="AD59" i="1"/>
  <c r="AC20" i="1"/>
  <c r="AD32" i="1"/>
  <c r="AC74" i="1"/>
  <c r="AD42" i="1"/>
  <c r="AD21" i="1"/>
  <c r="AD10" i="1"/>
  <c r="AC12" i="1"/>
  <c r="AC21" i="1"/>
  <c r="AC82" i="1"/>
  <c r="AC43" i="1"/>
  <c r="AC17" i="1"/>
  <c r="AC41" i="1"/>
  <c r="AD81" i="1"/>
  <c r="AD69" i="1"/>
  <c r="AD85" i="1"/>
  <c r="AD108" i="1"/>
  <c r="AC103" i="1"/>
  <c r="AC75" i="1"/>
  <c r="AC100" i="1"/>
  <c r="AC58" i="1"/>
  <c r="AD76" i="1"/>
  <c r="AD83" i="1"/>
  <c r="AC72" i="1"/>
  <c r="AD96" i="1"/>
  <c r="AC127" i="1"/>
  <c r="AD93" i="1"/>
  <c r="AC126" i="1"/>
  <c r="AC111" i="1"/>
  <c r="AC94" i="1"/>
  <c r="AC123" i="1"/>
  <c r="AD12" i="1"/>
  <c r="AD46" i="1"/>
  <c r="AD15" i="1"/>
  <c r="AD17" i="1"/>
  <c r="AC34" i="1"/>
  <c r="AC7" i="1"/>
  <c r="AD38" i="1"/>
  <c r="AC61" i="1"/>
  <c r="AC89" i="1"/>
  <c r="AD87" i="1"/>
  <c r="AD48" i="1"/>
  <c r="AC55" i="1"/>
  <c r="AC139" i="1"/>
  <c r="AD122" i="1"/>
  <c r="AD77" i="1"/>
  <c r="AC44" i="1"/>
  <c r="AD61" i="1"/>
  <c r="AC143" i="1"/>
  <c r="AD125" i="1"/>
  <c r="AD39" i="1"/>
  <c r="AC36" i="1"/>
  <c r="AC11" i="1"/>
  <c r="AD41" i="1"/>
  <c r="AD58" i="1"/>
  <c r="AD70" i="1"/>
  <c r="AC57" i="1"/>
  <c r="AD79" i="1"/>
  <c r="AD92" i="1"/>
  <c r="AD101" i="1"/>
  <c r="AC140" i="1"/>
  <c r="AD43" i="1"/>
  <c r="AC6" i="1"/>
  <c r="AC59" i="1"/>
  <c r="AD52" i="1"/>
  <c r="AD116" i="1"/>
  <c r="AD49" i="1"/>
  <c r="AC87" i="1"/>
  <c r="AD90" i="1"/>
  <c r="AC129" i="1"/>
  <c r="AC5" i="1"/>
  <c r="AC10" i="1"/>
  <c r="AD4" i="1"/>
  <c r="AC35" i="1"/>
  <c r="AC50" i="1"/>
  <c r="AC8" i="1"/>
  <c r="AC67" i="1"/>
  <c r="AC63" i="1"/>
  <c r="AD63" i="1"/>
  <c r="AC86" i="1"/>
  <c r="AD99" i="1"/>
  <c r="AC60" i="1"/>
  <c r="AD64" i="1"/>
  <c r="AC81" i="1"/>
  <c r="AC96" i="1"/>
  <c r="AD47" i="1"/>
  <c r="AC62" i="1"/>
  <c r="AD74" i="1"/>
  <c r="AD107" i="1"/>
  <c r="AD71" i="1"/>
  <c r="AC88" i="1"/>
  <c r="AC91" i="1"/>
  <c r="AC84" i="1"/>
  <c r="AD91" i="1"/>
  <c r="AC101" i="1"/>
  <c r="AD129" i="1"/>
  <c r="AD114" i="1"/>
  <c r="AC125" i="1"/>
  <c r="AD35" i="1"/>
  <c r="AC14" i="1"/>
  <c r="AC46" i="1"/>
  <c r="AD5" i="1"/>
  <c r="AD9" i="1"/>
  <c r="AC13" i="1"/>
  <c r="AD40" i="1"/>
  <c r="AD11" i="1"/>
  <c r="AD6" i="1"/>
  <c r="AD20" i="1"/>
  <c r="AD62" i="1"/>
  <c r="AC38" i="1"/>
  <c r="AC115" i="1"/>
  <c r="AC68" i="1"/>
  <c r="AD97" i="1"/>
  <c r="AC48" i="1"/>
  <c r="AD86" i="1"/>
  <c r="AD128" i="1"/>
  <c r="AC128" i="1"/>
  <c r="AC141" i="1"/>
  <c r="AD18" i="1"/>
  <c r="AD34" i="1"/>
  <c r="AD7" i="1"/>
  <c r="AC32" i="1"/>
  <c r="AC16" i="1"/>
  <c r="AD16" i="1"/>
  <c r="AD13" i="1"/>
  <c r="AC42" i="1"/>
  <c r="AC77" i="1"/>
  <c r="AC37" i="1"/>
  <c r="AC39" i="1"/>
  <c r="AD51" i="1"/>
  <c r="AD50" i="1"/>
  <c r="AD66" i="1"/>
  <c r="AD60" i="1"/>
  <c r="AC104" i="1"/>
  <c r="AD56" i="1"/>
  <c r="AD65" i="1"/>
  <c r="AC98" i="1"/>
  <c r="AD124" i="1"/>
  <c r="AC54" i="1"/>
  <c r="AC71" i="1"/>
  <c r="AC80" i="1"/>
  <c r="AD82" i="1"/>
  <c r="AC76" i="1"/>
  <c r="AD95" i="1"/>
  <c r="AC93" i="1"/>
  <c r="AC108" i="1"/>
  <c r="AC119" i="1"/>
  <c r="AD119" i="1"/>
  <c r="AD147" i="1"/>
  <c r="AD141" i="1"/>
  <c r="AC99" i="1"/>
  <c r="AD72" i="1"/>
  <c r="AC110" i="1"/>
  <c r="AC121" i="1"/>
  <c r="AD121" i="1"/>
  <c r="AC142" i="1"/>
  <c r="AD104" i="1"/>
  <c r="AC66" i="1"/>
  <c r="AC73" i="1"/>
  <c r="AC106" i="1"/>
  <c r="AC95" i="1"/>
  <c r="AC116" i="1"/>
  <c r="AD94" i="1"/>
  <c r="AD31" i="1"/>
  <c r="AC47" i="1"/>
  <c r="AC33" i="1"/>
  <c r="AC4" i="1"/>
  <c r="AC18" i="1"/>
  <c r="AC45" i="1"/>
  <c r="AC51" i="1"/>
  <c r="AC15" i="1"/>
  <c r="AD105" i="1"/>
  <c r="AC70" i="1"/>
  <c r="AC53" i="1"/>
  <c r="AC145" i="1"/>
  <c r="AC144" i="1"/>
  <c r="AC107" i="1"/>
  <c r="AD89" i="1"/>
  <c r="AD78" i="1"/>
  <c r="AC117" i="1"/>
  <c r="AD117" i="1"/>
  <c r="AC97" i="1"/>
  <c r="AD118" i="1"/>
  <c r="AC146" i="1"/>
  <c r="AD45" i="1"/>
  <c r="AC19" i="1"/>
  <c r="AC40" i="1"/>
  <c r="AD55" i="1"/>
  <c r="AD33" i="1"/>
  <c r="AD44" i="1"/>
  <c r="AC85" i="1"/>
  <c r="AD36" i="1"/>
  <c r="AD37" i="1"/>
  <c r="AC9" i="1"/>
  <c r="AC31" i="1"/>
  <c r="AC56" i="1"/>
  <c r="AD68" i="1"/>
  <c r="AC52" i="1"/>
  <c r="AC49" i="1"/>
  <c r="AC65" i="1"/>
  <c r="AC69" i="1"/>
  <c r="AD57" i="1"/>
  <c r="AD100" i="1"/>
  <c r="AC90" i="1"/>
  <c r="AD53" i="1"/>
  <c r="AD84" i="1"/>
  <c r="AD123" i="1"/>
  <c r="AC79" i="1"/>
  <c r="AC83" i="1"/>
  <c r="AD75" i="1"/>
  <c r="AD106" i="1"/>
  <c r="AC102" i="1"/>
  <c r="AC114" i="1"/>
  <c r="AD111" i="1"/>
  <c r="AC113" i="1"/>
  <c r="AD126" i="1"/>
  <c r="AD98" i="1"/>
  <c r="AC124" i="1"/>
  <c r="AC92" i="1"/>
  <c r="AD103" i="1"/>
  <c r="AD115" i="1"/>
  <c r="AD109" i="1"/>
  <c r="AD146" i="1"/>
  <c r="AD144" i="1"/>
  <c r="AC120" i="1"/>
  <c r="AD120" i="1"/>
  <c r="AD145" i="1"/>
  <c r="AD140" i="1"/>
  <c r="AC112" i="1"/>
  <c r="AD112" i="1"/>
  <c r="AD142" i="1"/>
  <c r="AC147" i="1"/>
  <c r="AC105" i="1"/>
  <c r="AD102" i="1"/>
  <c r="AD110" i="1"/>
  <c r="AD143" i="1"/>
  <c r="AD113" i="1"/>
  <c r="AC118" i="1"/>
  <c r="AD127" i="1"/>
  <c r="AD139" i="1"/>
  <c r="AH141" i="1"/>
  <c r="AI12" i="1"/>
  <c r="AI61" i="1"/>
  <c r="AI33" i="1"/>
  <c r="AI54" i="1"/>
  <c r="AI47" i="1"/>
  <c r="AH102" i="1"/>
  <c r="AH40" i="1"/>
  <c r="AH5" i="1"/>
  <c r="AH33" i="1"/>
  <c r="AH36" i="1"/>
  <c r="AI71" i="1"/>
  <c r="AH85" i="1"/>
  <c r="AH142" i="1"/>
  <c r="AH15" i="1"/>
  <c r="AI84" i="1"/>
  <c r="AI91" i="1"/>
  <c r="AH99" i="1"/>
  <c r="AI96" i="1"/>
  <c r="AH105" i="1"/>
  <c r="AH38" i="1"/>
  <c r="AH19" i="1"/>
  <c r="AI111" i="1"/>
  <c r="AH59" i="1"/>
  <c r="AH6" i="1"/>
  <c r="AI15" i="1"/>
  <c r="AH46" i="1"/>
  <c r="AH75" i="1"/>
  <c r="AI86" i="1"/>
  <c r="AI36" i="1"/>
  <c r="AH143" i="1"/>
  <c r="AI128" i="1"/>
  <c r="AI8" i="1"/>
  <c r="AH63" i="1"/>
  <c r="AH128" i="1"/>
  <c r="AH127" i="1"/>
  <c r="AI123" i="1"/>
  <c r="AI10" i="1"/>
  <c r="AI4" i="1"/>
  <c r="AH37" i="1"/>
  <c r="AH16" i="1"/>
  <c r="AH34" i="1"/>
  <c r="AI48" i="1"/>
  <c r="AH67" i="1"/>
  <c r="AI46" i="1"/>
  <c r="AH88" i="1"/>
  <c r="AH73" i="1"/>
  <c r="AI56" i="1"/>
  <c r="AI90" i="1"/>
  <c r="AH71" i="1"/>
  <c r="AH87" i="1"/>
  <c r="AH92" i="1"/>
  <c r="AI103" i="1"/>
  <c r="AH120" i="1"/>
  <c r="AI100" i="1"/>
  <c r="AH106" i="1"/>
  <c r="AI106" i="1"/>
  <c r="AH124" i="1"/>
  <c r="AI141" i="1"/>
  <c r="AI143" i="1"/>
  <c r="AI7" i="1"/>
  <c r="AH35" i="1"/>
  <c r="AH8" i="1"/>
  <c r="AI16" i="1"/>
  <c r="AI88" i="1"/>
  <c r="AI65" i="1"/>
  <c r="AI9" i="1"/>
  <c r="AI31" i="1"/>
  <c r="AI58" i="1"/>
  <c r="AI44" i="1"/>
  <c r="AI62" i="1"/>
  <c r="AH62" i="1"/>
  <c r="AI59" i="1"/>
  <c r="AH89" i="1"/>
  <c r="AH47" i="1"/>
  <c r="AI101" i="1"/>
  <c r="AI75" i="1"/>
  <c r="AH57" i="1"/>
  <c r="AH80" i="1"/>
  <c r="AH68" i="1"/>
  <c r="AH95" i="1"/>
  <c r="AI89" i="1"/>
  <c r="AI114" i="1"/>
  <c r="AI97" i="1"/>
  <c r="AH96" i="1"/>
  <c r="AI72" i="1"/>
  <c r="AI107" i="1"/>
  <c r="AI146" i="1"/>
  <c r="AI125" i="1"/>
  <c r="AH117" i="1"/>
  <c r="AI109" i="1"/>
  <c r="AH115" i="1"/>
  <c r="AH144" i="1"/>
  <c r="AI34" i="1"/>
  <c r="AH45" i="1"/>
  <c r="AH51" i="1"/>
  <c r="AH60" i="1"/>
  <c r="AI67" i="1"/>
  <c r="AI87" i="1"/>
  <c r="AI78" i="1"/>
  <c r="AI105" i="1"/>
  <c r="AH97" i="1"/>
  <c r="AI118" i="1"/>
  <c r="AH139" i="1"/>
  <c r="AI116" i="1"/>
  <c r="AI21" i="1"/>
  <c r="AH31" i="1"/>
  <c r="AI14" i="1"/>
  <c r="AI37" i="1"/>
  <c r="AH13" i="1"/>
  <c r="AH39" i="1"/>
  <c r="AI43" i="1"/>
  <c r="AH44" i="1"/>
  <c r="AI66" i="1"/>
  <c r="AH12" i="1"/>
  <c r="AH91" i="1"/>
  <c r="AH69" i="1"/>
  <c r="AH50" i="1"/>
  <c r="AH113" i="1"/>
  <c r="AH49" i="1"/>
  <c r="AH61" i="1"/>
  <c r="AI74" i="1"/>
  <c r="AH112" i="1"/>
  <c r="AH90" i="1"/>
  <c r="AH108" i="1"/>
  <c r="AI82" i="1"/>
  <c r="AH101" i="1"/>
  <c r="AH72" i="1"/>
  <c r="AH86" i="1"/>
  <c r="AH79" i="1"/>
  <c r="AI95" i="1"/>
  <c r="AH98" i="1"/>
  <c r="AI98" i="1"/>
  <c r="AH118" i="1"/>
  <c r="AI129" i="1"/>
  <c r="AI122" i="1"/>
  <c r="AH140" i="1"/>
  <c r="AI139" i="1"/>
  <c r="AH145" i="1"/>
  <c r="AH11" i="1"/>
  <c r="AI18" i="1"/>
  <c r="AI19" i="1"/>
  <c r="AI49" i="1"/>
  <c r="AI13" i="1"/>
  <c r="AI41" i="1"/>
  <c r="AI55" i="1"/>
  <c r="AI79" i="1"/>
  <c r="AH76" i="1"/>
  <c r="AH100" i="1"/>
  <c r="AI51" i="1"/>
  <c r="AH74" i="1"/>
  <c r="AI50" i="1"/>
  <c r="AI113" i="1"/>
  <c r="AH81" i="1"/>
  <c r="AI93" i="1"/>
  <c r="AH111" i="1"/>
  <c r="AI81" i="1"/>
  <c r="AH83" i="1"/>
  <c r="AI104" i="1"/>
  <c r="AI73" i="1"/>
  <c r="AH107" i="1"/>
  <c r="AI99" i="1"/>
  <c r="AI115" i="1"/>
  <c r="AI147" i="1"/>
  <c r="AI119" i="1"/>
  <c r="AH109" i="1"/>
  <c r="AH123" i="1"/>
  <c r="AO147" i="1"/>
  <c r="AO146" i="1"/>
  <c r="AP145" i="1"/>
  <c r="AQ144" i="1"/>
  <c r="AO128" i="1"/>
  <c r="AP127" i="1"/>
  <c r="AQ126" i="1"/>
  <c r="AO145" i="1"/>
  <c r="AP144" i="1"/>
  <c r="AQ143" i="1"/>
  <c r="AO144" i="1"/>
  <c r="AP143" i="1"/>
  <c r="AQ142" i="1"/>
  <c r="AO142" i="1"/>
  <c r="AP141" i="1"/>
  <c r="AQ140" i="1"/>
  <c r="AO124" i="1"/>
  <c r="AQ146" i="1"/>
  <c r="AO141" i="1"/>
  <c r="AP129" i="1"/>
  <c r="AQ128" i="1"/>
  <c r="AP126" i="1"/>
  <c r="AQ116" i="1"/>
  <c r="AP115" i="1"/>
  <c r="AO114" i="1"/>
  <c r="AP146" i="1"/>
  <c r="AQ145" i="1"/>
  <c r="AO129" i="1"/>
  <c r="AP128" i="1"/>
  <c r="AO126" i="1"/>
  <c r="AQ123" i="1"/>
  <c r="AQ117" i="1"/>
  <c r="AP116" i="1"/>
  <c r="AO115" i="1"/>
  <c r="AQ109" i="1"/>
  <c r="AP142" i="1"/>
  <c r="AP123" i="1"/>
  <c r="AQ122" i="1"/>
  <c r="AQ118" i="1"/>
  <c r="AP117" i="1"/>
  <c r="AO116" i="1"/>
  <c r="AQ110" i="1"/>
  <c r="AP109" i="1"/>
  <c r="AQ147" i="1"/>
  <c r="AQ124" i="1"/>
  <c r="AO123" i="1"/>
  <c r="AP122" i="1"/>
  <c r="AQ121" i="1"/>
  <c r="AQ119" i="1"/>
  <c r="AP118" i="1"/>
  <c r="AO117" i="1"/>
  <c r="AQ111" i="1"/>
  <c r="AO143" i="1"/>
  <c r="AQ139" i="1"/>
  <c r="AO127" i="1"/>
  <c r="AP125" i="1"/>
  <c r="AP147" i="1"/>
  <c r="AQ127" i="1"/>
  <c r="AP124" i="1"/>
  <c r="AQ120" i="1"/>
  <c r="AQ112" i="1"/>
  <c r="AO111" i="1"/>
  <c r="AO109" i="1"/>
  <c r="AQ106" i="1"/>
  <c r="AP105" i="1"/>
  <c r="AO104" i="1"/>
  <c r="AQ98" i="1"/>
  <c r="AP97" i="1"/>
  <c r="AO96" i="1"/>
  <c r="AO90" i="1"/>
  <c r="AQ141" i="1"/>
  <c r="AP120" i="1"/>
  <c r="AO118" i="1"/>
  <c r="AQ113" i="1"/>
  <c r="AP112" i="1"/>
  <c r="AQ107" i="1"/>
  <c r="AP106" i="1"/>
  <c r="AO105" i="1"/>
  <c r="AQ99" i="1"/>
  <c r="AP98" i="1"/>
  <c r="AO97" i="1"/>
  <c r="AP140" i="1"/>
  <c r="AP121" i="1"/>
  <c r="AO120" i="1"/>
  <c r="AQ114" i="1"/>
  <c r="AP113" i="1"/>
  <c r="AO112" i="1"/>
  <c r="AQ108" i="1"/>
  <c r="AP107" i="1"/>
  <c r="AO106" i="1"/>
  <c r="AQ100" i="1"/>
  <c r="AP99" i="1"/>
  <c r="AO98" i="1"/>
  <c r="AO139" i="1"/>
  <c r="AQ125" i="1"/>
  <c r="AO122" i="1"/>
  <c r="AP119" i="1"/>
  <c r="AQ115" i="1"/>
  <c r="AQ103" i="1"/>
  <c r="AP102" i="1"/>
  <c r="AO101" i="1"/>
  <c r="AQ95" i="1"/>
  <c r="AP94" i="1"/>
  <c r="AO93" i="1"/>
  <c r="AP92" i="1"/>
  <c r="AQ91" i="1"/>
  <c r="AO121" i="1"/>
  <c r="AO119" i="1"/>
  <c r="AO108" i="1"/>
  <c r="AQ104" i="1"/>
  <c r="AP101" i="1"/>
  <c r="AO99" i="1"/>
  <c r="AQ97" i="1"/>
  <c r="AO94" i="1"/>
  <c r="AO88" i="1"/>
  <c r="AP87" i="1"/>
  <c r="AQ86" i="1"/>
  <c r="AO80" i="1"/>
  <c r="AP79" i="1"/>
  <c r="AQ78" i="1"/>
  <c r="AQ72" i="1"/>
  <c r="AP71" i="1"/>
  <c r="AO70" i="1"/>
  <c r="AO140" i="1"/>
  <c r="AP139" i="1"/>
  <c r="AP104" i="1"/>
  <c r="AO87" i="1"/>
  <c r="AP86" i="1"/>
  <c r="AQ85" i="1"/>
  <c r="AO79" i="1"/>
  <c r="AP78" i="1"/>
  <c r="AQ77" i="1"/>
  <c r="AQ73" i="1"/>
  <c r="AP72" i="1"/>
  <c r="AO71" i="1"/>
  <c r="AO113" i="1"/>
  <c r="AP110" i="1"/>
  <c r="AO107" i="1"/>
  <c r="AQ105" i="1"/>
  <c r="AO102" i="1"/>
  <c r="AO100" i="1"/>
  <c r="AQ96" i="1"/>
  <c r="AP93" i="1"/>
  <c r="AO92" i="1"/>
  <c r="AO91" i="1"/>
  <c r="AO84" i="1"/>
  <c r="AP83" i="1"/>
  <c r="AQ82" i="1"/>
  <c r="AO76" i="1"/>
  <c r="AP75" i="1"/>
  <c r="AO74" i="1"/>
  <c r="AP111" i="1"/>
  <c r="AO110" i="1"/>
  <c r="AP96" i="1"/>
  <c r="AQ89" i="1"/>
  <c r="AO83" i="1"/>
  <c r="AP82" i="1"/>
  <c r="AQ81" i="1"/>
  <c r="AO75" i="1"/>
  <c r="AQ88" i="1"/>
  <c r="AO82" i="1"/>
  <c r="AP77" i="1"/>
  <c r="AQ71" i="1"/>
  <c r="AP68" i="1"/>
  <c r="AO67" i="1"/>
  <c r="AP88" i="1"/>
  <c r="AQ83" i="1"/>
  <c r="AO77" i="1"/>
  <c r="AQ74" i="1"/>
  <c r="AO68" i="1"/>
  <c r="AO66" i="1"/>
  <c r="AP65" i="1"/>
  <c r="AQ64" i="1"/>
  <c r="AO58" i="1"/>
  <c r="AP57" i="1"/>
  <c r="AQ56" i="1"/>
  <c r="AO44" i="1"/>
  <c r="AP103" i="1"/>
  <c r="AP100" i="1"/>
  <c r="AQ92" i="1"/>
  <c r="AP89" i="1"/>
  <c r="AQ84" i="1"/>
  <c r="AO78" i="1"/>
  <c r="AP74" i="1"/>
  <c r="AO103" i="1"/>
  <c r="AQ102" i="1"/>
  <c r="AQ101" i="1"/>
  <c r="AO89" i="1"/>
  <c r="AQ129" i="1"/>
  <c r="AP91" i="1"/>
  <c r="AO85" i="1"/>
  <c r="AP80" i="1"/>
  <c r="AP69" i="1"/>
  <c r="AO62" i="1"/>
  <c r="AP61" i="1"/>
  <c r="AQ60" i="1"/>
  <c r="AO54" i="1"/>
  <c r="AP53" i="1"/>
  <c r="AQ52" i="1"/>
  <c r="AQ50" i="1"/>
  <c r="AP49" i="1"/>
  <c r="AO48" i="1"/>
  <c r="AP47" i="1"/>
  <c r="AQ46" i="1"/>
  <c r="AP108" i="1"/>
  <c r="AP95" i="1"/>
  <c r="AQ90" i="1"/>
  <c r="AO86" i="1"/>
  <c r="AP81" i="1"/>
  <c r="AQ76" i="1"/>
  <c r="AQ75" i="1"/>
  <c r="AP73" i="1"/>
  <c r="AO69" i="1"/>
  <c r="AQ67" i="1"/>
  <c r="AO61" i="1"/>
  <c r="AP60" i="1"/>
  <c r="AQ59" i="1"/>
  <c r="AO53" i="1"/>
  <c r="AP52" i="1"/>
  <c r="AQ51" i="1"/>
  <c r="AP50" i="1"/>
  <c r="AO49" i="1"/>
  <c r="AO47" i="1"/>
  <c r="AP46" i="1"/>
  <c r="AQ45" i="1"/>
  <c r="AO95" i="1"/>
  <c r="AQ93" i="1"/>
  <c r="AP70" i="1"/>
  <c r="AQ69" i="1"/>
  <c r="AQ68" i="1"/>
  <c r="AP62" i="1"/>
  <c r="AO55" i="1"/>
  <c r="AQ54" i="1"/>
  <c r="AO81" i="1"/>
  <c r="AQ80" i="1"/>
  <c r="AQ79" i="1"/>
  <c r="AP76" i="1"/>
  <c r="AQ66" i="1"/>
  <c r="AQ61" i="1"/>
  <c r="AP54" i="1"/>
  <c r="AP90" i="1"/>
  <c r="AP85" i="1"/>
  <c r="AP84" i="1"/>
  <c r="AP67" i="1"/>
  <c r="AP66" i="1"/>
  <c r="AQ65" i="1"/>
  <c r="AO60" i="1"/>
  <c r="AP59" i="1"/>
  <c r="AQ58" i="1"/>
  <c r="AQ53" i="1"/>
  <c r="AQ49" i="1"/>
  <c r="AQ47" i="1"/>
  <c r="AO125" i="1"/>
  <c r="AO72" i="1"/>
  <c r="AO65" i="1"/>
  <c r="AO59" i="1"/>
  <c r="AP58" i="1"/>
  <c r="AQ57" i="1"/>
  <c r="AO52" i="1"/>
  <c r="AP51" i="1"/>
  <c r="AO50" i="1"/>
  <c r="AO64" i="1"/>
  <c r="AQ63" i="1"/>
  <c r="AP56" i="1"/>
  <c r="AO57" i="1"/>
  <c r="AO43" i="1"/>
  <c r="AP42" i="1"/>
  <c r="AQ41" i="1"/>
  <c r="AO35" i="1"/>
  <c r="AP34" i="1"/>
  <c r="AQ33" i="1"/>
  <c r="AO19" i="1"/>
  <c r="AP18" i="1"/>
  <c r="AQ17" i="1"/>
  <c r="AQ13" i="1"/>
  <c r="AP12" i="1"/>
  <c r="AQ11" i="1"/>
  <c r="AO5" i="1"/>
  <c r="AP4" i="1"/>
  <c r="AO42" i="1"/>
  <c r="AP41" i="1"/>
  <c r="AQ40" i="1"/>
  <c r="AQ87" i="1"/>
  <c r="AQ70" i="1"/>
  <c r="AP64" i="1"/>
  <c r="AO56" i="1"/>
  <c r="AO41" i="1"/>
  <c r="AP40" i="1"/>
  <c r="AQ39" i="1"/>
  <c r="AO33" i="1"/>
  <c r="AP32" i="1"/>
  <c r="AQ31" i="1"/>
  <c r="AO17" i="1"/>
  <c r="AP16" i="1"/>
  <c r="AQ15" i="1"/>
  <c r="AP14" i="1"/>
  <c r="AO13" i="1"/>
  <c r="AO11" i="1"/>
  <c r="AP10" i="1"/>
  <c r="AQ9" i="1"/>
  <c r="AP63" i="1"/>
  <c r="AO51" i="1"/>
  <c r="AP48" i="1"/>
  <c r="AO45" i="1"/>
  <c r="AP44" i="1"/>
  <c r="AO38" i="1"/>
  <c r="AP37" i="1"/>
  <c r="AQ36" i="1"/>
  <c r="AP21" i="1"/>
  <c r="AQ20" i="1"/>
  <c r="AO8" i="1"/>
  <c r="AP7" i="1"/>
  <c r="AQ6" i="1"/>
  <c r="AO73" i="1"/>
  <c r="AO63" i="1"/>
  <c r="AQ43" i="1"/>
  <c r="AO37" i="1"/>
  <c r="AP36" i="1"/>
  <c r="AQ35" i="1"/>
  <c r="AO21" i="1"/>
  <c r="AP20" i="1"/>
  <c r="AQ19" i="1"/>
  <c r="AO7" i="1"/>
  <c r="AP6" i="1"/>
  <c r="AQ5" i="1"/>
  <c r="AP114" i="1"/>
  <c r="AQ94" i="1"/>
  <c r="AQ62" i="1"/>
  <c r="AP35" i="1"/>
  <c r="AQ14" i="1"/>
  <c r="AQ12" i="1"/>
  <c r="AP5" i="1"/>
  <c r="AQ21" i="1"/>
  <c r="AO20" i="1"/>
  <c r="AQ7" i="1"/>
  <c r="AO4" i="1"/>
  <c r="AQ55" i="1"/>
  <c r="AP31" i="1"/>
  <c r="AP19" i="1"/>
  <c r="AO14" i="1"/>
  <c r="AO12" i="1"/>
  <c r="AP55" i="1"/>
  <c r="AQ42" i="1"/>
  <c r="AQ38" i="1"/>
  <c r="AQ32" i="1"/>
  <c r="AO31" i="1"/>
  <c r="AO6" i="1"/>
  <c r="AO40" i="1"/>
  <c r="AP38" i="1"/>
  <c r="AO32" i="1"/>
  <c r="AP15" i="1"/>
  <c r="AO39" i="1"/>
  <c r="AQ48" i="1"/>
  <c r="AO46" i="1"/>
  <c r="AP45" i="1"/>
  <c r="AO36" i="1"/>
  <c r="AP33" i="1"/>
  <c r="AQ16" i="1"/>
  <c r="AO15" i="1"/>
  <c r="AQ8" i="1"/>
  <c r="AQ44" i="1"/>
  <c r="AQ34" i="1"/>
  <c r="AP17" i="1"/>
  <c r="AO16" i="1"/>
  <c r="AP13" i="1"/>
  <c r="AP9" i="1"/>
  <c r="AP8" i="1"/>
  <c r="AQ4" i="1"/>
  <c r="AP39" i="1"/>
  <c r="AO34" i="1"/>
  <c r="AQ18" i="1"/>
  <c r="AQ10" i="1"/>
  <c r="AO9" i="1"/>
  <c r="AP43" i="1"/>
  <c r="AQ37" i="1"/>
  <c r="AO18" i="1"/>
  <c r="AO10" i="1"/>
  <c r="AP11" i="1"/>
  <c r="AH9" i="1"/>
  <c r="AH66" i="1"/>
  <c r="AH10" i="1"/>
  <c r="AH32" i="1"/>
  <c r="AI11" i="1"/>
  <c r="AH77" i="1"/>
  <c r="AH56" i="1"/>
  <c r="AI60" i="1"/>
  <c r="AI102" i="1"/>
  <c r="AI76" i="1"/>
  <c r="AI70" i="1"/>
  <c r="AI85" i="1"/>
  <c r="AH94" i="1"/>
  <c r="AI144" i="1"/>
  <c r="AI38" i="1"/>
  <c r="AH17" i="1"/>
  <c r="AH20" i="1"/>
  <c r="AI53" i="1"/>
  <c r="AI6" i="1"/>
  <c r="AI20" i="1"/>
  <c r="AH55" i="1"/>
  <c r="AH84" i="1"/>
  <c r="AI40" i="1"/>
  <c r="AH48" i="1"/>
  <c r="AI17" i="1"/>
  <c r="AH42" i="1"/>
  <c r="AI92" i="1"/>
  <c r="AI68" i="1"/>
  <c r="AI63" i="1"/>
  <c r="AI57" i="1"/>
  <c r="AH52" i="1"/>
  <c r="AI52" i="1"/>
  <c r="AI64" i="1"/>
  <c r="AI94" i="1"/>
  <c r="AI80" i="1"/>
  <c r="AH114" i="1"/>
  <c r="AH82" i="1"/>
  <c r="AI77" i="1"/>
  <c r="AI108" i="1"/>
  <c r="AH147" i="1"/>
  <c r="AI145" i="1"/>
  <c r="AI121" i="1"/>
  <c r="AI110" i="1"/>
  <c r="AI124" i="1"/>
  <c r="AH116" i="1"/>
  <c r="AI32" i="1"/>
  <c r="AI42" i="1"/>
  <c r="AH43" i="1"/>
  <c r="AI5" i="1"/>
  <c r="AI35" i="1"/>
  <c r="AH54" i="1"/>
  <c r="AH7" i="1"/>
  <c r="AH21" i="1"/>
  <c r="AH14" i="1"/>
  <c r="AI39" i="1"/>
  <c r="AH41" i="1"/>
  <c r="AH4" i="1"/>
  <c r="AH18" i="1"/>
  <c r="AI120" i="1"/>
  <c r="AH103" i="1"/>
  <c r="AH64" i="1"/>
  <c r="AH58" i="1"/>
  <c r="AI45" i="1"/>
  <c r="AH129" i="1"/>
  <c r="AH53" i="1"/>
  <c r="AI83" i="1"/>
  <c r="AH121" i="1"/>
  <c r="AI69" i="1"/>
  <c r="AH65" i="1"/>
  <c r="AH70" i="1"/>
  <c r="AH104" i="1"/>
  <c r="AH78" i="1"/>
  <c r="AH93" i="1"/>
  <c r="AH119" i="1"/>
  <c r="AH125" i="1"/>
  <c r="AH146" i="1"/>
  <c r="AH122" i="1"/>
  <c r="AI127" i="1"/>
  <c r="AI117" i="1"/>
  <c r="AI140" i="1"/>
  <c r="AI142" i="1"/>
  <c r="X152" i="1"/>
  <c r="AS128" i="1" s="1"/>
  <c r="AS131" i="1" l="1"/>
  <c r="AS130" i="1"/>
  <c r="AS134" i="1"/>
  <c r="AR137" i="1"/>
  <c r="AS133" i="1"/>
  <c r="AR138" i="1"/>
  <c r="AR131" i="1"/>
  <c r="AS138" i="1"/>
  <c r="AR136" i="1"/>
  <c r="AR135" i="1"/>
  <c r="AR133" i="1"/>
  <c r="AS135" i="1"/>
  <c r="AR130" i="1"/>
  <c r="AS136" i="1"/>
  <c r="AS132" i="1"/>
  <c r="AR134" i="1"/>
  <c r="AS137" i="1"/>
  <c r="AR132" i="1"/>
  <c r="AR25" i="1"/>
  <c r="AS26" i="1"/>
  <c r="AR28" i="1"/>
  <c r="AR26" i="1"/>
  <c r="AR30" i="1"/>
  <c r="AS27" i="1"/>
  <c r="AR24" i="1"/>
  <c r="AS23" i="1"/>
  <c r="AS22" i="1"/>
  <c r="AS30" i="1"/>
  <c r="AR22" i="1"/>
  <c r="AR29" i="1"/>
  <c r="AR23" i="1"/>
  <c r="AS25" i="1"/>
  <c r="AS24" i="1"/>
  <c r="AS28" i="1"/>
  <c r="AS29" i="1"/>
  <c r="AR27" i="1"/>
  <c r="AR36" i="1"/>
  <c r="AR88" i="1"/>
  <c r="AS106" i="1"/>
  <c r="AR121" i="1"/>
  <c r="AR59" i="1"/>
  <c r="AR49" i="1"/>
  <c r="AR128" i="1"/>
  <c r="AR39" i="1"/>
  <c r="AR104" i="1"/>
  <c r="AR4" i="1"/>
  <c r="AR58" i="1"/>
  <c r="AS91" i="1"/>
  <c r="AR139" i="1"/>
  <c r="AS42" i="1"/>
  <c r="AR57" i="1"/>
  <c r="AS68" i="1"/>
  <c r="AS71" i="1"/>
  <c r="AR20" i="1"/>
  <c r="AR17" i="1"/>
  <c r="AS88" i="1"/>
  <c r="AR18" i="1"/>
  <c r="AS69" i="1"/>
  <c r="AS70" i="1"/>
  <c r="AS101" i="1"/>
  <c r="AS147" i="1"/>
  <c r="AR10" i="1"/>
  <c r="AR61" i="1"/>
  <c r="AR33" i="1"/>
  <c r="AR15" i="1"/>
  <c r="AS40" i="1"/>
  <c r="AS8" i="1"/>
  <c r="AS17" i="1"/>
  <c r="AS38" i="1"/>
  <c r="AS9" i="1"/>
  <c r="AR71" i="1"/>
  <c r="AS60" i="1"/>
  <c r="AS57" i="1"/>
  <c r="AS82" i="1"/>
  <c r="AR67" i="1"/>
  <c r="AS104" i="1"/>
  <c r="AR92" i="1"/>
  <c r="AR70" i="1"/>
  <c r="AS87" i="1"/>
  <c r="AS116" i="1"/>
  <c r="AR76" i="1"/>
  <c r="AS90" i="1"/>
  <c r="AS129" i="1"/>
  <c r="AR100" i="1"/>
  <c r="AR114" i="1"/>
  <c r="AS120" i="1"/>
  <c r="AS119" i="1"/>
  <c r="AR141" i="1"/>
  <c r="AR21" i="1"/>
  <c r="AR31" i="1"/>
  <c r="AR43" i="1"/>
  <c r="AS46" i="1"/>
  <c r="AS86" i="1"/>
  <c r="AR53" i="1"/>
  <c r="AS77" i="1"/>
  <c r="AS107" i="1"/>
  <c r="AS72" i="1"/>
  <c r="AR102" i="1"/>
  <c r="AR89" i="1"/>
  <c r="AS103" i="1"/>
  <c r="AR146" i="1"/>
  <c r="AR85" i="1"/>
  <c r="AS105" i="1"/>
  <c r="AS144" i="1"/>
  <c r="AR112" i="1"/>
  <c r="AS124" i="1"/>
  <c r="AS14" i="1"/>
  <c r="AS10" i="1"/>
  <c r="AR6" i="1"/>
  <c r="AS32" i="1"/>
  <c r="AS12" i="1"/>
  <c r="AS47" i="1"/>
  <c r="AS39" i="1"/>
  <c r="AR105" i="1"/>
  <c r="AR94" i="1"/>
  <c r="AS73" i="1"/>
  <c r="AR63" i="1"/>
  <c r="AS78" i="1"/>
  <c r="AS79" i="1"/>
  <c r="AR126" i="1"/>
  <c r="AR73" i="1"/>
  <c r="AS110" i="1"/>
  <c r="AR101" i="1"/>
  <c r="AS145" i="1"/>
  <c r="AR140" i="1"/>
  <c r="AS113" i="1"/>
  <c r="AR125" i="1"/>
  <c r="AR111" i="1"/>
  <c r="AS111" i="1"/>
  <c r="AR143" i="1"/>
  <c r="AS122" i="1"/>
  <c r="AR122" i="1"/>
  <c r="AR110" i="1"/>
  <c r="AR124" i="1"/>
  <c r="AR120" i="1"/>
  <c r="AS108" i="1"/>
  <c r="AS123" i="1"/>
  <c r="AS92" i="1"/>
  <c r="AR90" i="1"/>
  <c r="AS84" i="1"/>
  <c r="AS83" i="1"/>
  <c r="AS80" i="1"/>
  <c r="AR109" i="1"/>
  <c r="AS99" i="1"/>
  <c r="AS62" i="1"/>
  <c r="AS115" i="1"/>
  <c r="AS81" i="1"/>
  <c r="AS58" i="1"/>
  <c r="AR87" i="1"/>
  <c r="AR68" i="1"/>
  <c r="AS53" i="1"/>
  <c r="AS67" i="1"/>
  <c r="AS52" i="1"/>
  <c r="AS51" i="1"/>
  <c r="AR64" i="1"/>
  <c r="AS96" i="1"/>
  <c r="AR16" i="1"/>
  <c r="AS7" i="1"/>
  <c r="AS34" i="1"/>
  <c r="AS4" i="1"/>
  <c r="AR34" i="1"/>
  <c r="AS63" i="1"/>
  <c r="AS6" i="1"/>
  <c r="AR48" i="1"/>
  <c r="AR54" i="1"/>
  <c r="AS142" i="1"/>
  <c r="AR129" i="1"/>
  <c r="AS118" i="1"/>
  <c r="AS121" i="1"/>
  <c r="AS112" i="1"/>
  <c r="AR107" i="1"/>
  <c r="AS102" i="1"/>
  <c r="AS97" i="1"/>
  <c r="AS139" i="1"/>
  <c r="AR95" i="1"/>
  <c r="AS109" i="1"/>
  <c r="AR97" i="1"/>
  <c r="AS98" i="1"/>
  <c r="AS85" i="1"/>
  <c r="AR82" i="1"/>
  <c r="AS50" i="1"/>
  <c r="AS64" i="1"/>
  <c r="AR50" i="1"/>
  <c r="AS55" i="1"/>
  <c r="AR40" i="1"/>
  <c r="AS15" i="1"/>
  <c r="AR19" i="1"/>
  <c r="AS61" i="1"/>
  <c r="AR62" i="1"/>
  <c r="AS33" i="1"/>
  <c r="AR47" i="1"/>
  <c r="AS5" i="1"/>
  <c r="AR37" i="1"/>
  <c r="AS45" i="1"/>
  <c r="AR69" i="1"/>
  <c r="AS18" i="1"/>
  <c r="AR8" i="1"/>
  <c r="AS59" i="1"/>
  <c r="AR75" i="1"/>
  <c r="AR78" i="1"/>
  <c r="AR80" i="1"/>
  <c r="AR103" i="1"/>
  <c r="AR84" i="1"/>
  <c r="AS74" i="1"/>
  <c r="AR106" i="1"/>
  <c r="AS126" i="1"/>
  <c r="AS93" i="1"/>
  <c r="AR99" i="1"/>
  <c r="AR113" i="1"/>
  <c r="AR127" i="1"/>
  <c r="AS125" i="1"/>
  <c r="AR11" i="1"/>
  <c r="AR9" i="1"/>
  <c r="AR46" i="1"/>
  <c r="AS11" i="1"/>
  <c r="AS41" i="1"/>
  <c r="AR35" i="1"/>
  <c r="AS21" i="1"/>
  <c r="AS37" i="1"/>
  <c r="AR56" i="1"/>
  <c r="AR14" i="1"/>
  <c r="AR72" i="1"/>
  <c r="AR60" i="1"/>
  <c r="AS65" i="1"/>
  <c r="AR51" i="1"/>
  <c r="AS66" i="1"/>
  <c r="AR79" i="1"/>
  <c r="AS48" i="1"/>
  <c r="AR83" i="1"/>
  <c r="AR81" i="1"/>
  <c r="AS76" i="1"/>
  <c r="AR96" i="1"/>
  <c r="AR108" i="1"/>
  <c r="AS143" i="1"/>
  <c r="AS100" i="1"/>
  <c r="AS114" i="1"/>
  <c r="AS127" i="1"/>
  <c r="AR117" i="1"/>
  <c r="AS146" i="1"/>
  <c r="AR41" i="1"/>
  <c r="AR13" i="1"/>
  <c r="AS16" i="1"/>
  <c r="AS36" i="1"/>
  <c r="AR12" i="1"/>
  <c r="AR42" i="1"/>
  <c r="AR91" i="1"/>
  <c r="AR38" i="1"/>
  <c r="AS31" i="1"/>
  <c r="AS56" i="1"/>
  <c r="AR66" i="1"/>
  <c r="AS44" i="1"/>
  <c r="AS54" i="1"/>
  <c r="AR74" i="1"/>
  <c r="AR77" i="1"/>
  <c r="AR93" i="1"/>
  <c r="AR144" i="1"/>
  <c r="AR116" i="1"/>
  <c r="AR123" i="1"/>
  <c r="AR145" i="1"/>
  <c r="AR147" i="1"/>
  <c r="AS141" i="1"/>
  <c r="AS35" i="1"/>
  <c r="AS43" i="1"/>
  <c r="AR7" i="1"/>
  <c r="AS20" i="1"/>
  <c r="AS19" i="1"/>
  <c r="AS13" i="1"/>
  <c r="AR5" i="1"/>
  <c r="AR32" i="1"/>
  <c r="AS49" i="1"/>
  <c r="AR52" i="1"/>
  <c r="AR65" i="1"/>
  <c r="AR44" i="1"/>
  <c r="AR45" i="1"/>
  <c r="AR86" i="1"/>
  <c r="AR55" i="1"/>
  <c r="AS89" i="1"/>
  <c r="AS117" i="1"/>
  <c r="AR98" i="1"/>
  <c r="AR115" i="1"/>
  <c r="AS75" i="1"/>
  <c r="AS95" i="1"/>
  <c r="AS94" i="1"/>
  <c r="AR119" i="1"/>
  <c r="AR118" i="1"/>
  <c r="AS140" i="1"/>
  <c r="AR142" i="1"/>
  <c r="W151" i="1"/>
  <c r="W149" i="1"/>
  <c r="AJ26" i="1" l="1"/>
  <c r="AJ130" i="1"/>
  <c r="AJ133" i="1"/>
  <c r="AJ136" i="1"/>
  <c r="AL130" i="1"/>
  <c r="AJ132" i="1"/>
  <c r="AK138" i="1"/>
  <c r="AL132" i="1"/>
  <c r="AJ137" i="1"/>
  <c r="AK131" i="1"/>
  <c r="AK134" i="1"/>
  <c r="AK130" i="1"/>
  <c r="AK133" i="1"/>
  <c r="AK136" i="1"/>
  <c r="AL136" i="1"/>
  <c r="AJ135" i="1"/>
  <c r="AK135" i="1"/>
  <c r="AL135" i="1"/>
  <c r="AJ131" i="1"/>
  <c r="AK137" i="1"/>
  <c r="AL131" i="1"/>
  <c r="AL134" i="1"/>
  <c r="AL137" i="1"/>
  <c r="AL133" i="1"/>
  <c r="AJ138" i="1"/>
  <c r="AK132" i="1"/>
  <c r="AL138" i="1"/>
  <c r="AJ134" i="1"/>
  <c r="AL86" i="1"/>
  <c r="AJ50" i="1"/>
  <c r="AJ38" i="1"/>
  <c r="AK95" i="1"/>
  <c r="AK76" i="1"/>
  <c r="AJ45" i="1"/>
  <c r="AJ67" i="1"/>
  <c r="AJ63" i="1"/>
  <c r="AL110" i="1"/>
  <c r="AJ28" i="1"/>
  <c r="AK144" i="1"/>
  <c r="AL22" i="1"/>
  <c r="AJ97" i="1"/>
  <c r="AL141" i="1"/>
  <c r="AL124" i="1"/>
  <c r="AK56" i="1"/>
  <c r="AJ53" i="1"/>
  <c r="AJ94" i="1"/>
  <c r="AL95" i="1"/>
  <c r="AJ142" i="1"/>
  <c r="AL23" i="1"/>
  <c r="AL63" i="1"/>
  <c r="AK46" i="1"/>
  <c r="AJ48" i="1"/>
  <c r="AL118" i="1"/>
  <c r="AJ40" i="1"/>
  <c r="AK60" i="1"/>
  <c r="AJ44" i="1"/>
  <c r="AK129" i="1"/>
  <c r="AK63" i="1"/>
  <c r="AK98" i="1"/>
  <c r="AL100" i="1"/>
  <c r="AL9" i="1"/>
  <c r="AJ14" i="1"/>
  <c r="AL66" i="1"/>
  <c r="AJ117" i="1"/>
  <c r="AJ58" i="1"/>
  <c r="AJ72" i="1"/>
  <c r="AJ54" i="1"/>
  <c r="AL147" i="1"/>
  <c r="AL125" i="1"/>
  <c r="AK143" i="1"/>
  <c r="AL33" i="1"/>
  <c r="AL27" i="1"/>
  <c r="AJ99" i="1"/>
  <c r="AK145" i="1"/>
  <c r="AK85" i="1"/>
  <c r="AJ127" i="1"/>
  <c r="AK75" i="1"/>
  <c r="AJ29" i="1"/>
  <c r="AJ36" i="1"/>
  <c r="AJ129" i="1"/>
  <c r="AK36" i="1"/>
  <c r="AJ11" i="1"/>
  <c r="AJ66" i="1"/>
  <c r="AL102" i="1"/>
  <c r="AL123" i="1"/>
  <c r="AK35" i="1"/>
  <c r="AK12" i="1"/>
  <c r="AK27" i="1"/>
  <c r="AJ6" i="1"/>
  <c r="AJ87" i="1"/>
  <c r="AK13" i="1"/>
  <c r="AK113" i="1"/>
  <c r="AJ42" i="1"/>
  <c r="AK97" i="1"/>
  <c r="AJ143" i="1"/>
  <c r="AL10" i="1"/>
  <c r="AK127" i="1"/>
  <c r="AL127" i="1"/>
  <c r="AL94" i="1"/>
  <c r="AL12" i="1"/>
  <c r="AJ119" i="1"/>
  <c r="AL67" i="1"/>
  <c r="AK19" i="1"/>
  <c r="AL92" i="1"/>
  <c r="AK40" i="1"/>
  <c r="AK37" i="1"/>
  <c r="W156" i="1"/>
  <c r="AK61" i="1"/>
  <c r="AJ69" i="1"/>
  <c r="AL51" i="1"/>
  <c r="AL117" i="1"/>
  <c r="AK49" i="1"/>
  <c r="AL73" i="1"/>
  <c r="AK67" i="1"/>
  <c r="W155" i="1"/>
  <c r="AJ106" i="1"/>
  <c r="AJ98" i="1"/>
  <c r="AL121" i="1"/>
  <c r="AK41" i="1"/>
  <c r="AK7" i="1"/>
  <c r="AK50" i="1"/>
  <c r="AJ20" i="1"/>
  <c r="AK4" i="1"/>
  <c r="AK73" i="1"/>
  <c r="AK105" i="1"/>
  <c r="AL49" i="1"/>
  <c r="AL104" i="1"/>
  <c r="AJ82" i="1"/>
  <c r="AJ75" i="1"/>
  <c r="W150" i="1"/>
  <c r="W152" i="1" s="1"/>
  <c r="AN135" i="1" s="1"/>
  <c r="AL97" i="1"/>
  <c r="AK94" i="1"/>
  <c r="AJ146" i="1"/>
  <c r="AK16" i="1"/>
  <c r="AK103" i="1"/>
  <c r="AL26" i="1"/>
  <c r="AL69" i="1"/>
  <c r="AK114" i="1"/>
  <c r="AL5" i="1"/>
  <c r="AL113" i="1"/>
  <c r="AK23" i="1"/>
  <c r="AK139" i="1"/>
  <c r="AJ96" i="1"/>
  <c r="AJ125" i="1"/>
  <c r="AL81" i="1"/>
  <c r="AJ141" i="1"/>
  <c r="AJ64" i="1"/>
  <c r="AL129" i="1"/>
  <c r="AL42" i="1"/>
  <c r="AJ8" i="1"/>
  <c r="AK53" i="1"/>
  <c r="AL122" i="1"/>
  <c r="AK59" i="1"/>
  <c r="AL15" i="1"/>
  <c r="AK32" i="1"/>
  <c r="AL28" i="1"/>
  <c r="AK38" i="1"/>
  <c r="AL32" i="1"/>
  <c r="AL76" i="1"/>
  <c r="AK81" i="1"/>
  <c r="AL64" i="1"/>
  <c r="AJ18" i="1"/>
  <c r="AJ109" i="1"/>
  <c r="AL145" i="1"/>
  <c r="AK96" i="1"/>
  <c r="AL143" i="1"/>
  <c r="AJ9" i="1"/>
  <c r="AL7" i="1"/>
  <c r="AL87" i="1"/>
  <c r="AL111" i="1"/>
  <c r="AL68" i="1"/>
  <c r="AK52" i="1"/>
  <c r="AK118" i="1"/>
  <c r="AK122" i="1"/>
  <c r="AK141" i="1"/>
  <c r="AJ91" i="1"/>
  <c r="AJ145" i="1"/>
  <c r="AJ10" i="1"/>
  <c r="AJ21" i="1"/>
  <c r="AJ55" i="1"/>
  <c r="AL40" i="1"/>
  <c r="AL93" i="1"/>
  <c r="AL65" i="1"/>
  <c r="AK26" i="1"/>
  <c r="AL37" i="1"/>
  <c r="AK29" i="1"/>
  <c r="AJ86" i="1"/>
  <c r="AJ41" i="1"/>
  <c r="AJ122" i="1"/>
  <c r="AK99" i="1"/>
  <c r="AK140" i="1"/>
  <c r="AJ39" i="1"/>
  <c r="AK100" i="1"/>
  <c r="AJ16" i="1"/>
  <c r="AK79" i="1"/>
  <c r="AK70" i="1"/>
  <c r="AJ77" i="1"/>
  <c r="AK24" i="1"/>
  <c r="AJ24" i="1"/>
  <c r="AK77" i="1"/>
  <c r="AL96" i="1"/>
  <c r="AL58" i="1"/>
  <c r="AK69" i="1"/>
  <c r="AJ62" i="1"/>
  <c r="AJ71" i="1"/>
  <c r="AL107" i="1"/>
  <c r="AK21" i="1"/>
  <c r="AK109" i="1"/>
  <c r="AJ35" i="1"/>
  <c r="AL56" i="1"/>
  <c r="AJ81" i="1"/>
  <c r="AJ57" i="1"/>
  <c r="AK117" i="1"/>
  <c r="AJ83" i="1"/>
  <c r="AJ112" i="1"/>
  <c r="AL139" i="1"/>
  <c r="AK54" i="1"/>
  <c r="AJ34" i="1"/>
  <c r="AK58" i="1"/>
  <c r="AJ68" i="1"/>
  <c r="AK31" i="1"/>
  <c r="AK6" i="1"/>
  <c r="AK108" i="1"/>
  <c r="AJ79" i="1"/>
  <c r="AL89" i="1"/>
  <c r="AK20" i="1"/>
  <c r="AL14" i="1"/>
  <c r="AJ100" i="1"/>
  <c r="AK44" i="1"/>
  <c r="AJ61" i="1"/>
  <c r="AJ76" i="1"/>
  <c r="AJ37" i="1"/>
  <c r="AJ60" i="1"/>
  <c r="AL18" i="1"/>
  <c r="AL83" i="1"/>
  <c r="AK91" i="1"/>
  <c r="AJ46" i="1"/>
  <c r="AK128" i="1"/>
  <c r="AJ22" i="1"/>
  <c r="AL119" i="1"/>
  <c r="AL6" i="1"/>
  <c r="AL80" i="1"/>
  <c r="AJ95" i="1"/>
  <c r="AL34" i="1"/>
  <c r="AL112" i="1"/>
  <c r="AJ51" i="1"/>
  <c r="AL91" i="1"/>
  <c r="AL103" i="1"/>
  <c r="AL38" i="1"/>
  <c r="AJ118" i="1"/>
  <c r="AL60" i="1"/>
  <c r="AJ73" i="1"/>
  <c r="AL77" i="1"/>
  <c r="AJ128" i="1"/>
  <c r="AK93" i="1"/>
  <c r="AJ140" i="1"/>
  <c r="AL109" i="1"/>
  <c r="AK124" i="1"/>
  <c r="AK116" i="1"/>
  <c r="AK74" i="1"/>
  <c r="AK107" i="1"/>
  <c r="AL55" i="1"/>
  <c r="AK64" i="1"/>
  <c r="AJ31" i="1"/>
  <c r="AJ110" i="1"/>
  <c r="AK125" i="1"/>
  <c r="AK66" i="1"/>
  <c r="AL114" i="1"/>
  <c r="AK48" i="1"/>
  <c r="AL30" i="1"/>
  <c r="AJ85" i="1"/>
  <c r="AJ47" i="1"/>
  <c r="AJ65" i="1"/>
  <c r="AJ23" i="1"/>
  <c r="AL31" i="1"/>
  <c r="AJ7" i="1"/>
  <c r="AK84" i="1"/>
  <c r="AK78" i="1"/>
  <c r="AL116" i="1"/>
  <c r="AL4" i="1"/>
  <c r="AK112" i="1"/>
  <c r="AK80" i="1"/>
  <c r="AK15" i="1"/>
  <c r="AJ111" i="1"/>
  <c r="AJ5" i="1"/>
  <c r="AJ147" i="1"/>
  <c r="AJ120" i="1"/>
  <c r="AK83" i="1"/>
  <c r="AJ93" i="1"/>
  <c r="AJ89" i="1"/>
  <c r="AK47" i="1"/>
  <c r="AK33" i="1"/>
  <c r="AK62" i="1"/>
  <c r="AL19" i="1"/>
  <c r="AL72" i="1"/>
  <c r="AJ126" i="1"/>
  <c r="AJ144" i="1"/>
  <c r="AJ25" i="1"/>
  <c r="AJ43" i="1"/>
  <c r="AL48" i="1"/>
  <c r="AL144" i="1"/>
  <c r="AJ70" i="1"/>
  <c r="AL45" i="1"/>
  <c r="AK126" i="1"/>
  <c r="AL71" i="1"/>
  <c r="AK17" i="1"/>
  <c r="AK43" i="1"/>
  <c r="AJ114" i="1"/>
  <c r="AJ113" i="1"/>
  <c r="AJ88" i="1"/>
  <c r="AK65" i="1"/>
  <c r="AL146" i="1"/>
  <c r="AK111" i="1"/>
  <c r="AJ32" i="1"/>
  <c r="AL52" i="1"/>
  <c r="AL142" i="1"/>
  <c r="AK42" i="1"/>
  <c r="AL101" i="1"/>
  <c r="AK28" i="1"/>
  <c r="AL74" i="1"/>
  <c r="AJ27" i="1"/>
  <c r="AL17" i="1"/>
  <c r="AJ84" i="1"/>
  <c r="AL8" i="1"/>
  <c r="AL16" i="1"/>
  <c r="AK102" i="1"/>
  <c r="AL25" i="1"/>
  <c r="AL85" i="1"/>
  <c r="AK104" i="1"/>
  <c r="AK147" i="1"/>
  <c r="AK115" i="1"/>
  <c r="AK18" i="1"/>
  <c r="AJ123" i="1"/>
  <c r="AL44" i="1"/>
  <c r="AJ107" i="1"/>
  <c r="AJ13" i="1"/>
  <c r="AK82" i="1"/>
  <c r="AK101" i="1"/>
  <c r="AL79" i="1"/>
  <c r="AJ33" i="1"/>
  <c r="AK106" i="1"/>
  <c r="AL39" i="1"/>
  <c r="AL57" i="1"/>
  <c r="AK71" i="1"/>
  <c r="AL13" i="1"/>
  <c r="AK90" i="1"/>
  <c r="AL36" i="1"/>
  <c r="AL106" i="1"/>
  <c r="AJ4" i="1"/>
  <c r="AL21" i="1"/>
  <c r="AL126" i="1"/>
  <c r="AL41" i="1"/>
  <c r="AL120" i="1"/>
  <c r="AJ101" i="1"/>
  <c r="AK8" i="1"/>
  <c r="AL78" i="1"/>
  <c r="AJ92" i="1"/>
  <c r="AK57" i="1"/>
  <c r="AK123" i="1"/>
  <c r="AJ59" i="1"/>
  <c r="AL59" i="1"/>
  <c r="AJ78" i="1"/>
  <c r="AL46" i="1"/>
  <c r="AK121" i="1"/>
  <c r="AK10" i="1"/>
  <c r="AJ108" i="1"/>
  <c r="AL140" i="1"/>
  <c r="AK92" i="1"/>
  <c r="AJ124" i="1"/>
  <c r="AJ115" i="1"/>
  <c r="AK30" i="1"/>
  <c r="AL53" i="1"/>
  <c r="AL47" i="1"/>
  <c r="AK89" i="1"/>
  <c r="AL128" i="1"/>
  <c r="AL99" i="1"/>
  <c r="AJ80" i="1"/>
  <c r="AK22" i="1"/>
  <c r="AK45" i="1"/>
  <c r="AL35" i="1"/>
  <c r="AJ74" i="1"/>
  <c r="AK25" i="1"/>
  <c r="AK51" i="1"/>
  <c r="AL43" i="1"/>
  <c r="AL61" i="1"/>
  <c r="AL70" i="1"/>
  <c r="AL115" i="1"/>
  <c r="AJ56" i="1"/>
  <c r="AJ102" i="1"/>
  <c r="AK146" i="1"/>
  <c r="AK72" i="1"/>
  <c r="AL11" i="1"/>
  <c r="AL98" i="1"/>
  <c r="AJ12" i="1"/>
  <c r="AK120" i="1"/>
  <c r="AL108" i="1"/>
  <c r="AJ103" i="1"/>
  <c r="AK14" i="1"/>
  <c r="AJ105" i="1"/>
  <c r="AL84" i="1"/>
  <c r="AK68" i="1"/>
  <c r="AJ52" i="1"/>
  <c r="AK110" i="1"/>
  <c r="AL54" i="1"/>
  <c r="AK119" i="1"/>
  <c r="AL105" i="1"/>
  <c r="AL75" i="1"/>
  <c r="AK55" i="1"/>
  <c r="AJ15" i="1"/>
  <c r="AL24" i="1"/>
  <c r="AJ121" i="1"/>
  <c r="AL90" i="1"/>
  <c r="AK142" i="1"/>
  <c r="AK86" i="1"/>
  <c r="AL29" i="1"/>
  <c r="AJ116" i="1"/>
  <c r="AJ49" i="1"/>
  <c r="AL88" i="1"/>
  <c r="AK34" i="1"/>
  <c r="AJ19" i="1"/>
  <c r="AJ30" i="1"/>
  <c r="AJ90" i="1"/>
  <c r="AK39" i="1"/>
  <c r="AJ139" i="1"/>
  <c r="AK87" i="1"/>
  <c r="AL50" i="1"/>
  <c r="AK5" i="1"/>
  <c r="AJ104" i="1"/>
  <c r="AL82" i="1"/>
  <c r="AL62" i="1"/>
  <c r="AK88" i="1"/>
  <c r="AL20" i="1"/>
  <c r="AK9" i="1"/>
  <c r="AJ17" i="1"/>
  <c r="AK11" i="1"/>
  <c r="AM134" i="1" l="1"/>
  <c r="AM133" i="1"/>
  <c r="AN136" i="1"/>
  <c r="AM131" i="1"/>
  <c r="AM135" i="1"/>
  <c r="AN138" i="1"/>
  <c r="AN137" i="1"/>
  <c r="AM132" i="1"/>
  <c r="AN132" i="1"/>
  <c r="AM137" i="1"/>
  <c r="AN134" i="1"/>
  <c r="AN133" i="1"/>
  <c r="AN130" i="1"/>
  <c r="AM136" i="1"/>
  <c r="AM138" i="1"/>
  <c r="AN131" i="1"/>
  <c r="AM130" i="1"/>
  <c r="AN90" i="1"/>
  <c r="AN53" i="1"/>
  <c r="AN103" i="1"/>
  <c r="AN106" i="1"/>
  <c r="AN46" i="1"/>
  <c r="AN69" i="1"/>
  <c r="AM79" i="1"/>
  <c r="AM75" i="1"/>
  <c r="AN113" i="1"/>
  <c r="AM115" i="1"/>
  <c r="AN37" i="1"/>
  <c r="AN41" i="1"/>
  <c r="AM94" i="1"/>
  <c r="AN32" i="1"/>
  <c r="AM37" i="1"/>
  <c r="AM53" i="1"/>
  <c r="AN43" i="1"/>
  <c r="AM143" i="1"/>
  <c r="AM49" i="1"/>
  <c r="AM139" i="1"/>
  <c r="AN115" i="1"/>
  <c r="AN117" i="1"/>
  <c r="AN72" i="1"/>
  <c r="AN94" i="1"/>
  <c r="AM128" i="1"/>
  <c r="AN35" i="1"/>
  <c r="AM110" i="1"/>
  <c r="AM14" i="1"/>
  <c r="AN49" i="1"/>
  <c r="AN144" i="1"/>
  <c r="AM42" i="1"/>
  <c r="AM68" i="1"/>
  <c r="AM11" i="1"/>
  <c r="AN120" i="1"/>
  <c r="AM35" i="1"/>
  <c r="AN30" i="1"/>
  <c r="AM125" i="1"/>
  <c r="AN125" i="1"/>
  <c r="AM71" i="1"/>
  <c r="AM91" i="1"/>
  <c r="AM121" i="1"/>
  <c r="AM17" i="1"/>
  <c r="AM108" i="1"/>
  <c r="AN80" i="1"/>
  <c r="AM87" i="1"/>
  <c r="AM36" i="1"/>
  <c r="AM95" i="1"/>
  <c r="AN55" i="1"/>
  <c r="AM73" i="1"/>
  <c r="AN145" i="1"/>
  <c r="AM64" i="1"/>
  <c r="AM147" i="1"/>
  <c r="AM62" i="1"/>
  <c r="AM144" i="1"/>
  <c r="AN146" i="1"/>
  <c r="AM74" i="1"/>
  <c r="AM29" i="1"/>
  <c r="AM54" i="1"/>
  <c r="AN82" i="1"/>
  <c r="AM88" i="1"/>
  <c r="AN65" i="1"/>
  <c r="AM27" i="1"/>
  <c r="AM8" i="1"/>
  <c r="AN21" i="1"/>
  <c r="AM142" i="1"/>
  <c r="AN33" i="1"/>
  <c r="AN110" i="1"/>
  <c r="AM120" i="1"/>
  <c r="AN91" i="1"/>
  <c r="AM77" i="1"/>
  <c r="AN62" i="1"/>
  <c r="AN23" i="1"/>
  <c r="AM98" i="1"/>
  <c r="AM72" i="1"/>
  <c r="AM9" i="1"/>
  <c r="AN26" i="1"/>
  <c r="AN19" i="1"/>
  <c r="AN81" i="1"/>
  <c r="AN100" i="1"/>
  <c r="AN42" i="1"/>
  <c r="AN13" i="1"/>
  <c r="AN4" i="1"/>
  <c r="AM93" i="1"/>
  <c r="AM81" i="1"/>
  <c r="AN38" i="1"/>
  <c r="AM6" i="1"/>
  <c r="AM15" i="1"/>
  <c r="AN29" i="1"/>
  <c r="AM38" i="1"/>
  <c r="AM122" i="1"/>
  <c r="AM117" i="1"/>
  <c r="AM107" i="1"/>
  <c r="AM101" i="1"/>
  <c r="AM10" i="1"/>
  <c r="AN83" i="1"/>
  <c r="AM5" i="1"/>
  <c r="AM56" i="1"/>
  <c r="AM59" i="1"/>
  <c r="AM41" i="1"/>
  <c r="AM46" i="1"/>
  <c r="AN89" i="1"/>
  <c r="AM57" i="1"/>
  <c r="AN107" i="1"/>
  <c r="AN34" i="1"/>
  <c r="AN12" i="1"/>
  <c r="AN58" i="1"/>
  <c r="AN67" i="1"/>
  <c r="AM103" i="1"/>
  <c r="AM50" i="1"/>
  <c r="AM34" i="1"/>
  <c r="AN76" i="1"/>
  <c r="AM96" i="1"/>
  <c r="AN9" i="1"/>
  <c r="AM58" i="1"/>
  <c r="AM118" i="1"/>
  <c r="AN77" i="1"/>
  <c r="AN118" i="1"/>
  <c r="AM92" i="1"/>
  <c r="AM24" i="1"/>
  <c r="AN129" i="1"/>
  <c r="AN25" i="1"/>
  <c r="AM43" i="1"/>
  <c r="AM89" i="1"/>
  <c r="AN104" i="1"/>
  <c r="AN147" i="1"/>
  <c r="AN126" i="1"/>
  <c r="AN61" i="1"/>
  <c r="AN122" i="1"/>
  <c r="AM145" i="1"/>
  <c r="AM100" i="1"/>
  <c r="AN7" i="1"/>
  <c r="AN71" i="1"/>
  <c r="AN6" i="1"/>
  <c r="AN85" i="1"/>
  <c r="AM82" i="1"/>
  <c r="AN52" i="1"/>
  <c r="AM113" i="1"/>
  <c r="AM90" i="1"/>
  <c r="AN108" i="1"/>
  <c r="AM116" i="1"/>
  <c r="AN10" i="1"/>
  <c r="AM112" i="1"/>
  <c r="AM47" i="1"/>
  <c r="AN111" i="1"/>
  <c r="AM18" i="1"/>
  <c r="AN96" i="1"/>
  <c r="AM65" i="1"/>
  <c r="AM111" i="1"/>
  <c r="AN121" i="1"/>
  <c r="AM102" i="1"/>
  <c r="AN20" i="1"/>
  <c r="AN142" i="1"/>
  <c r="AM40" i="1"/>
  <c r="AM80" i="1"/>
  <c r="AN97" i="1"/>
  <c r="AM126" i="1"/>
  <c r="AN24" i="1"/>
  <c r="AN27" i="1"/>
  <c r="AM86" i="1"/>
  <c r="AM48" i="1"/>
  <c r="AN48" i="1"/>
  <c r="AN11" i="1"/>
  <c r="AM31" i="1"/>
  <c r="AM32" i="1"/>
  <c r="AN59" i="1"/>
  <c r="AN47" i="1"/>
  <c r="AN105" i="1"/>
  <c r="AM25" i="1"/>
  <c r="AN15" i="1"/>
  <c r="AN112" i="1"/>
  <c r="AM30" i="1"/>
  <c r="AN57" i="1"/>
  <c r="AN140" i="1"/>
  <c r="AN31" i="1"/>
  <c r="AM26" i="1"/>
  <c r="AM39" i="1"/>
  <c r="AN73" i="1"/>
  <c r="AN68" i="1"/>
  <c r="AM4" i="1"/>
  <c r="AN128" i="1"/>
  <c r="AN28" i="1"/>
  <c r="AN92" i="1"/>
  <c r="AM52" i="1"/>
  <c r="AM16" i="1"/>
  <c r="AN141" i="1"/>
  <c r="AM55" i="1"/>
  <c r="AN66" i="1"/>
  <c r="AM13" i="1"/>
  <c r="AN78" i="1"/>
  <c r="AM85" i="1"/>
  <c r="AM21" i="1"/>
  <c r="AN63" i="1"/>
  <c r="AN54" i="1"/>
  <c r="AN114" i="1"/>
  <c r="AN17" i="1"/>
  <c r="AM67" i="1"/>
  <c r="AN39" i="1"/>
  <c r="AM76" i="1"/>
  <c r="AM51" i="1"/>
  <c r="AN51" i="1"/>
  <c r="AM28" i="1"/>
  <c r="AN123" i="1"/>
  <c r="AN44" i="1"/>
  <c r="AM19" i="1"/>
  <c r="AM45" i="1"/>
  <c r="AM114" i="1"/>
  <c r="AM7" i="1"/>
  <c r="AM60" i="1"/>
  <c r="AN87" i="1"/>
  <c r="AM146" i="1"/>
  <c r="AN95" i="1"/>
  <c r="AN119" i="1"/>
  <c r="AN70" i="1"/>
  <c r="AM119" i="1"/>
  <c r="AN50" i="1"/>
  <c r="AM129" i="1"/>
  <c r="AM33" i="1"/>
  <c r="AM22" i="1"/>
  <c r="AM44" i="1"/>
  <c r="AN116" i="1"/>
  <c r="AM20" i="1"/>
  <c r="AN99" i="1"/>
  <c r="AN84" i="1"/>
  <c r="AM127" i="1"/>
  <c r="AN36" i="1"/>
  <c r="AN86" i="1"/>
  <c r="AN22" i="1"/>
  <c r="AN75" i="1"/>
  <c r="AM106" i="1"/>
  <c r="AM63" i="1"/>
  <c r="AN74" i="1"/>
  <c r="AM141" i="1"/>
  <c r="AM99" i="1"/>
  <c r="AM140" i="1"/>
  <c r="AN79" i="1"/>
  <c r="AN127" i="1"/>
  <c r="AM124" i="1"/>
  <c r="AN124" i="1"/>
  <c r="AM12" i="1"/>
  <c r="AN109" i="1"/>
  <c r="AN139" i="1"/>
  <c r="AM23" i="1"/>
  <c r="AN56" i="1"/>
  <c r="AM84" i="1"/>
  <c r="AM70" i="1"/>
  <c r="AM97" i="1"/>
  <c r="AM61" i="1"/>
  <c r="AN60" i="1"/>
  <c r="AM104" i="1"/>
  <c r="AN40" i="1"/>
  <c r="AM109" i="1"/>
  <c r="AN93" i="1"/>
  <c r="AN45" i="1"/>
  <c r="AN88" i="1"/>
  <c r="AN143" i="1"/>
  <c r="AN5" i="1"/>
  <c r="AM69" i="1"/>
  <c r="AM123" i="1"/>
  <c r="AM105" i="1"/>
  <c r="AN98" i="1"/>
  <c r="AM66" i="1"/>
  <c r="AN18" i="1"/>
  <c r="AN14" i="1"/>
  <c r="AN8" i="1"/>
  <c r="AN102" i="1"/>
  <c r="AN64" i="1"/>
  <c r="AM83" i="1"/>
  <c r="AN16" i="1"/>
  <c r="AM78" i="1"/>
  <c r="AN101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2222mg1" type="6" refreshedVersion="0" background="1" saveData="1">
    <textPr sourceFile="\\ASSURE\data\sediment_QA\SLQA\SLQA 2-2002\Results\2222mg.txt">
      <textFields count="37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" xr16:uid="{00000000-0015-0000-FFFF-FFFF01000000}" name="65mg" type="6" refreshedVersion="0" background="1" saveData="1">
    <textPr sourceFile="\\ASSURE\data\sediment_QA\SLQA\SLQA 2-2002\Results\65mg.txt">
      <textFields count="37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<sst xmlns="http://schemas.openxmlformats.org/spreadsheetml/2006/main" count="957" uniqueCount="170">
  <si>
    <t>Reported</t>
  </si>
  <si>
    <t>Reported Sediment</t>
  </si>
  <si>
    <t>Actual Sediment</t>
  </si>
  <si>
    <t>Concentration</t>
  </si>
  <si>
    <t>Actual</t>
  </si>
  <si>
    <t>Sediment</t>
  </si>
  <si>
    <t>Fines</t>
  </si>
  <si>
    <t>Lab</t>
  </si>
  <si>
    <t>Sample</t>
  </si>
  <si>
    <t xml:space="preserve">Concentration </t>
  </si>
  <si>
    <t>Sand</t>
  </si>
  <si>
    <t xml:space="preserve">Sediment </t>
  </si>
  <si>
    <t xml:space="preserve"> Weight</t>
  </si>
  <si>
    <t>(mg/L)</t>
  </si>
  <si>
    <t>CVO</t>
  </si>
  <si>
    <t>IA</t>
  </si>
  <si>
    <t>IL</t>
  </si>
  <si>
    <t>KY</t>
  </si>
  <si>
    <t xml:space="preserve">LA </t>
  </si>
  <si>
    <t>%</t>
  </si>
  <si>
    <t>Median</t>
  </si>
  <si>
    <t>Name</t>
  </si>
  <si>
    <t>USACE</t>
  </si>
  <si>
    <t>USGS Laboratories</t>
  </si>
  <si>
    <t>USGS Sediment Laboratory Quality Assurance Project</t>
  </si>
  <si>
    <t>WSLH</t>
  </si>
  <si>
    <t>GCMRC</t>
  </si>
  <si>
    <t>UWSP</t>
  </si>
  <si>
    <t>VDCLS</t>
  </si>
  <si>
    <t>CA</t>
  </si>
  <si>
    <t>Weight (g)</t>
  </si>
  <si>
    <t>Sample ID</t>
  </si>
  <si>
    <t>Net Weight (g)</t>
  </si>
  <si>
    <t>Water</t>
  </si>
  <si>
    <t>Volume (mL)</t>
  </si>
  <si>
    <t>Lab ID#</t>
  </si>
  <si>
    <t>Median =</t>
  </si>
  <si>
    <t>25th =</t>
  </si>
  <si>
    <t>75th =</t>
  </si>
  <si>
    <t>Fps =</t>
  </si>
  <si>
    <t>Med -3 Fps</t>
  </si>
  <si>
    <t>Med +3 Fps</t>
  </si>
  <si>
    <t>Med -5%</t>
  </si>
  <si>
    <t>Med +5%</t>
  </si>
  <si>
    <t>Sediment Concentration</t>
  </si>
  <si>
    <t>11-USGS</t>
  </si>
  <si>
    <t>14-USGS</t>
  </si>
  <si>
    <t>15-USGS</t>
  </si>
  <si>
    <t>17-USGS</t>
  </si>
  <si>
    <t>18-USGS</t>
  </si>
  <si>
    <t>25-USGS</t>
  </si>
  <si>
    <t>Fines Split</t>
  </si>
  <si>
    <t>Sand Split</t>
  </si>
  <si>
    <t>Sediment Weight</t>
  </si>
  <si>
    <t>Maximim =</t>
  </si>
  <si>
    <t>Minimum =</t>
  </si>
  <si>
    <t>for chart scale</t>
  </si>
  <si>
    <t>HRCEL</t>
  </si>
  <si>
    <t>Target Fines</t>
  </si>
  <si>
    <t>Weight (mg)</t>
  </si>
  <si>
    <t>Target</t>
  </si>
  <si>
    <t>Target Sand</t>
  </si>
  <si>
    <t>SSC (mg/L)</t>
  </si>
  <si>
    <t>0.125-0.250 mm</t>
  </si>
  <si>
    <t>SRWQL</t>
  </si>
  <si>
    <t>Comments</t>
  </si>
  <si>
    <t>Target Sed</t>
  </si>
  <si>
    <t>Analyst</t>
  </si>
  <si>
    <t>16-Other</t>
  </si>
  <si>
    <t>23-Other</t>
  </si>
  <si>
    <t>28-Other</t>
  </si>
  <si>
    <t>29-Other</t>
  </si>
  <si>
    <t>30-Other</t>
  </si>
  <si>
    <t>31-Other</t>
  </si>
  <si>
    <t>36-Other</t>
  </si>
  <si>
    <t>Contract/Volunteer Laboratories</t>
  </si>
  <si>
    <t>Arizona Test Dust</t>
  </si>
  <si>
    <t>&lt;0.063 mm</t>
  </si>
  <si>
    <t>NM</t>
  </si>
  <si>
    <t>12-USGS</t>
  </si>
  <si>
    <t>Volume (L)</t>
  </si>
  <si>
    <t>% Sand</t>
  </si>
  <si>
    <t>NY</t>
  </si>
  <si>
    <t>21-Other</t>
  </si>
  <si>
    <t>* 10 mg is the smallest mass I am confident in transferring to bottle</t>
  </si>
  <si>
    <t>&lt; 0.002 mm</t>
  </si>
  <si>
    <t>&lt; 0.004 mm</t>
  </si>
  <si>
    <t>&lt; 0.008 mm</t>
  </si>
  <si>
    <t>&lt; 0.016 mm</t>
  </si>
  <si>
    <t>&lt; 0.031 mm</t>
  </si>
  <si>
    <t>Method</t>
  </si>
  <si>
    <t>% Error</t>
  </si>
  <si>
    <t>11-California Water Science Center (CA)</t>
  </si>
  <si>
    <t>12-New Mexico Water Science Center (NM)</t>
  </si>
  <si>
    <t>14-Cascades Volcano Observatory (CVO)</t>
  </si>
  <si>
    <t>15-Iowa Water Science Center (IA)</t>
  </si>
  <si>
    <t>16-Illinois State Water Survey (IL)</t>
  </si>
  <si>
    <t>17-Kentucky Water Science Center (KY)</t>
  </si>
  <si>
    <t>18-Louisiana Water Science Center (LA)</t>
  </si>
  <si>
    <t>21-City of Ithaca Water Treatment Plant (NY)</t>
  </si>
  <si>
    <t>23-USACE - Coastal and Hydraulics Laboratory (USACE)</t>
  </si>
  <si>
    <t>25-Grand Canyon Monitoring and Research Center (GCMRC)</t>
  </si>
  <si>
    <t>28-Wisconsin State Lab of Hygiene (WSLH)</t>
  </si>
  <si>
    <t>29-Humboldt Redwood Company Environmental Lab (HRCEL)</t>
  </si>
  <si>
    <t>30-UWSP - Environmental Task Force Laboratory (UWSP)</t>
  </si>
  <si>
    <t>31-Virginia Divison of Consolidated Laboratory Services (VDCLS)</t>
  </si>
  <si>
    <t>36-Spraugue River Water Quality Laboratory (SRWQL)</t>
  </si>
  <si>
    <t>Lab#</t>
  </si>
  <si>
    <t>Lab Name</t>
  </si>
  <si>
    <t>California Water Science Center</t>
  </si>
  <si>
    <t>New Mexico Water Science Center</t>
  </si>
  <si>
    <t>Cascades Volcano Observatory</t>
  </si>
  <si>
    <t>Iowa Water Science Center</t>
  </si>
  <si>
    <t>Kentucky Water Science Center</t>
  </si>
  <si>
    <t>Louisiana Water Science Center</t>
  </si>
  <si>
    <t>Grand Canyon Monitoring and Research Center</t>
  </si>
  <si>
    <t>Illinois State Water Survey</t>
  </si>
  <si>
    <t>City of Ithaca Water Treatment Plant</t>
  </si>
  <si>
    <t>Coastal and Hydraulics Laboratory</t>
  </si>
  <si>
    <t>Wisconsin State Lab of Hygiene</t>
  </si>
  <si>
    <t>Humboldt Redwood Company Environmental Lab</t>
  </si>
  <si>
    <t>Environmental Task Force Laboratory</t>
  </si>
  <si>
    <t>Virginia Divison of Consolidated Laboratory Services</t>
  </si>
  <si>
    <t>Spraugue River Water Quality Laboratory</t>
  </si>
  <si>
    <t>Season</t>
  </si>
  <si>
    <t>Year</t>
  </si>
  <si>
    <t>Spring</t>
  </si>
  <si>
    <t xml:space="preserve">Laser Diffraction </t>
  </si>
  <si>
    <t>Sedigraph</t>
  </si>
  <si>
    <t>Kimberly Attig</t>
  </si>
  <si>
    <t>Pipette</t>
  </si>
  <si>
    <t>Keith Lackey</t>
  </si>
  <si>
    <t>Sample Specifications for SLQA Study 1-2025</t>
  </si>
  <si>
    <t>(conducted April/May 2025)</t>
  </si>
  <si>
    <t>Zephyr Lopez</t>
  </si>
  <si>
    <t>Erin Lysne</t>
  </si>
  <si>
    <t>Emma Freerks</t>
  </si>
  <si>
    <t>Brogan Behrends</t>
  </si>
  <si>
    <t>Justin Wood</t>
  </si>
  <si>
    <t>Logan Stewart</t>
  </si>
  <si>
    <t>Morgan Genusa</t>
  </si>
  <si>
    <t>Gabrielle Edens</t>
  </si>
  <si>
    <t>Marlon Johnson</t>
  </si>
  <si>
    <t>Renée Styles</t>
  </si>
  <si>
    <t>Taylor Roe</t>
  </si>
  <si>
    <t>Lucia Wellso</t>
  </si>
  <si>
    <t>Elizabeth Steen</t>
  </si>
  <si>
    <t>DHHS</t>
  </si>
  <si>
    <t>34-Other</t>
  </si>
  <si>
    <t>Amy Peters</t>
  </si>
  <si>
    <t>Tessa Slaby</t>
  </si>
  <si>
    <t>Participating Laboratories - Study 1, 2025</t>
  </si>
  <si>
    <t>Number of Labs: 16</t>
  </si>
  <si>
    <t>Nebraska Department of Health and Human Services</t>
  </si>
  <si>
    <t>34-Nebraska Department of Health and Human Services (DHHS)</t>
  </si>
  <si>
    <t>Sidney Wayne</t>
  </si>
  <si>
    <t>Tristan Joel Austring</t>
  </si>
  <si>
    <t>Ethan M Sanchez</t>
  </si>
  <si>
    <t>Rhys Henning</t>
  </si>
  <si>
    <t>Stephen Low</t>
  </si>
  <si>
    <t>Sierra Keller</t>
  </si>
  <si>
    <t>Lexi Thompson</t>
  </si>
  <si>
    <t>Juile Nason</t>
  </si>
  <si>
    <t>Analyst Name</t>
  </si>
  <si>
    <t>Tristan Austring</t>
  </si>
  <si>
    <t>James Howard</t>
  </si>
  <si>
    <t>Nadine Lapore</t>
  </si>
  <si>
    <t>Logan Young</t>
  </si>
  <si>
    <t>Tia Sever</t>
  </si>
  <si>
    <t>Study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</si>
</sst>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0"/>
    <numFmt numFmtId="165" formatCode="0.000"/>
    <numFmt numFmtId="166" formatCode="0.0"/>
    <numFmt numFmtId="167" formatCode="0.00000"/>
  </numFmts>
  <fonts count="3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i/>
      <sz val="10"/>
      <name val="Times New Roman"/>
      <family val="1"/>
    </font>
    <font>
      <sz val="10"/>
      <name val="Arial"/>
      <family val="2"/>
    </font>
    <font>
      <b/>
      <sz val="14"/>
      <name val="Times New Roman"/>
      <family val="1"/>
    </font>
    <font>
      <sz val="14"/>
      <name val="Times New Roman"/>
      <family val="1"/>
    </font>
    <font>
      <sz val="10"/>
      <name val="Times New Roman"/>
      <family val="1"/>
    </font>
    <font>
      <sz val="8"/>
      <name val="Arial"/>
      <family val="2"/>
    </font>
    <font>
      <sz val="10"/>
      <color indexed="8"/>
      <name val="Times New Roman"/>
      <family val="1"/>
    </font>
    <font>
      <b/>
      <sz val="10"/>
      <color theme="0" tint="-0.249977111117893"/>
      <name val="Arial"/>
      <family val="2"/>
    </font>
    <font>
      <sz val="10"/>
      <color theme="0" tint="-0.249977111117893"/>
      <name val="Arial"/>
      <family val="2"/>
    </font>
    <font>
      <sz val="10"/>
      <color rgb="FFFF0000"/>
      <name val="Arial"/>
      <family val="2"/>
    </font>
    <font>
      <sz val="9"/>
      <name val="Geneva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8">
    <xf numFmtId="0" fontId="0" fillId="0" borderId="0"/>
    <xf numFmtId="0" fontId="12" fillId="0" borderId="0"/>
    <xf numFmtId="0" fontId="21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27" fillId="0" borderId="0"/>
    <xf numFmtId="0" fontId="7" fillId="0" borderId="0"/>
    <xf numFmtId="0" fontId="6" fillId="0" borderId="0"/>
    <xf numFmtId="0" fontId="5" fillId="0" borderId="0"/>
    <xf numFmtId="0" fontId="12" fillId="0" borderId="0"/>
    <xf numFmtId="0" fontId="4" fillId="0" borderId="0"/>
    <xf numFmtId="0" fontId="1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9" fillId="0" borderId="0" applyNumberFormat="0" applyFill="0" applyBorder="0" applyAlignment="0" applyProtection="0"/>
    <xf numFmtId="0" fontId="1" fillId="0" borderId="0"/>
    <xf numFmtId="0" fontId="12" fillId="0" borderId="0"/>
  </cellStyleXfs>
  <cellXfs count="178">
    <xf numFmtId="0" fontId="0" fillId="0" borderId="0" xfId="0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0" fontId="13" fillId="2" borderId="0" xfId="0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15" fillId="0" borderId="0" xfId="0" applyFont="1" applyAlignment="1">
      <alignment horizontal="center"/>
    </xf>
    <xf numFmtId="2" fontId="15" fillId="0" borderId="0" xfId="0" applyNumberFormat="1" applyFont="1" applyAlignment="1">
      <alignment horizontal="right"/>
    </xf>
    <xf numFmtId="0" fontId="15" fillId="0" borderId="0" xfId="0" applyFont="1" applyAlignment="1">
      <alignment horizontal="left"/>
    </xf>
    <xf numFmtId="165" fontId="15" fillId="0" borderId="0" xfId="0" applyNumberFormat="1" applyFont="1" applyAlignment="1">
      <alignment horizontal="center"/>
    </xf>
    <xf numFmtId="164" fontId="15" fillId="0" borderId="0" xfId="0" applyNumberFormat="1" applyFont="1" applyAlignment="1">
      <alignment horizontal="center"/>
    </xf>
    <xf numFmtId="2" fontId="15" fillId="0" borderId="0" xfId="0" applyNumberFormat="1" applyFont="1" applyAlignment="1">
      <alignment horizontal="center"/>
    </xf>
    <xf numFmtId="0" fontId="15" fillId="0" borderId="0" xfId="0" applyFont="1"/>
    <xf numFmtId="0" fontId="14" fillId="0" borderId="0" xfId="0" applyFont="1" applyBorder="1"/>
    <xf numFmtId="0" fontId="15" fillId="0" borderId="0" xfId="0" applyFont="1" applyBorder="1"/>
    <xf numFmtId="0" fontId="15" fillId="0" borderId="0" xfId="0" applyFont="1" applyFill="1" applyBorder="1" applyAlignment="1"/>
    <xf numFmtId="0" fontId="15" fillId="0" borderId="0" xfId="0" applyFont="1" applyFill="1"/>
    <xf numFmtId="0" fontId="15" fillId="0" borderId="0" xfId="0" applyFont="1" applyFill="1" applyBorder="1"/>
    <xf numFmtId="14" fontId="18" fillId="0" borderId="0" xfId="0" applyNumberFormat="1" applyFont="1" applyBorder="1" applyAlignment="1">
      <alignment horizontal="center"/>
    </xf>
    <xf numFmtId="2" fontId="18" fillId="0" borderId="0" xfId="0" applyNumberFormat="1" applyFont="1" applyBorder="1" applyAlignment="1">
      <alignment horizontal="center"/>
    </xf>
    <xf numFmtId="0" fontId="18" fillId="0" borderId="0" xfId="0" applyFont="1" applyAlignment="1">
      <alignment horizontal="center"/>
    </xf>
    <xf numFmtId="0" fontId="0" fillId="0" borderId="0" xfId="0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13" fillId="0" borderId="1" xfId="0" applyFont="1" applyFill="1" applyBorder="1" applyAlignment="1">
      <alignment horizontal="center"/>
    </xf>
    <xf numFmtId="0" fontId="13" fillId="0" borderId="5" xfId="0" applyFont="1" applyFill="1" applyBorder="1" applyAlignment="1">
      <alignment horizontal="center"/>
    </xf>
    <xf numFmtId="0" fontId="0" fillId="0" borderId="0" xfId="0" applyNumberFormat="1" applyBorder="1" applyAlignment="1">
      <alignment horizontal="center"/>
    </xf>
    <xf numFmtId="0" fontId="0" fillId="0" borderId="0" xfId="0" applyNumberFormat="1" applyAlignment="1">
      <alignment horizontal="center"/>
    </xf>
    <xf numFmtId="0" fontId="19" fillId="0" borderId="0" xfId="0" applyFont="1"/>
    <xf numFmtId="1" fontId="0" fillId="0" borderId="0" xfId="0" applyNumberFormat="1" applyBorder="1" applyAlignment="1">
      <alignment horizontal="center"/>
    </xf>
    <xf numFmtId="0" fontId="0" fillId="0" borderId="0" xfId="0" applyFill="1" applyAlignment="1">
      <alignment horizontal="center"/>
    </xf>
    <xf numFmtId="2" fontId="18" fillId="0" borderId="8" xfId="0" applyNumberFormat="1" applyFont="1" applyBorder="1" applyAlignment="1">
      <alignment horizontal="center"/>
    </xf>
    <xf numFmtId="2" fontId="18" fillId="0" borderId="5" xfId="0" applyNumberFormat="1" applyFont="1" applyBorder="1" applyAlignment="1">
      <alignment horizontal="center"/>
    </xf>
    <xf numFmtId="0" fontId="0" fillId="0" borderId="10" xfId="0" applyFill="1" applyBorder="1" applyAlignment="1">
      <alignment horizontal="center"/>
    </xf>
    <xf numFmtId="49" fontId="13" fillId="0" borderId="0" xfId="0" applyNumberFormat="1" applyFont="1" applyFill="1" applyBorder="1" applyAlignment="1">
      <alignment horizontal="center"/>
    </xf>
    <xf numFmtId="49" fontId="13" fillId="0" borderId="5" xfId="0" applyNumberFormat="1" applyFont="1" applyFill="1" applyBorder="1" applyAlignment="1">
      <alignment horizontal="center"/>
    </xf>
    <xf numFmtId="49" fontId="18" fillId="0" borderId="0" xfId="0" applyNumberFormat="1" applyFont="1" applyBorder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7" xfId="0" applyNumberFormat="1" applyBorder="1" applyAlignment="1">
      <alignment horizontal="center"/>
    </xf>
    <xf numFmtId="2" fontId="18" fillId="0" borderId="9" xfId="0" applyNumberFormat="1" applyFont="1" applyBorder="1" applyAlignment="1">
      <alignment horizontal="center"/>
    </xf>
    <xf numFmtId="0" fontId="13" fillId="0" borderId="2" xfId="0" applyNumberFormat="1" applyFont="1" applyBorder="1" applyAlignment="1">
      <alignment horizontal="right"/>
    </xf>
    <xf numFmtId="2" fontId="18" fillId="0" borderId="3" xfId="0" applyNumberFormat="1" applyFont="1" applyBorder="1" applyAlignment="1">
      <alignment horizontal="center"/>
    </xf>
    <xf numFmtId="0" fontId="0" fillId="0" borderId="4" xfId="0" applyNumberFormat="1" applyBorder="1" applyAlignment="1">
      <alignment horizontal="center"/>
    </xf>
    <xf numFmtId="2" fontId="18" fillId="0" borderId="6" xfId="0" applyNumberFormat="1" applyFont="1" applyBorder="1" applyAlignment="1">
      <alignment horizontal="center"/>
    </xf>
    <xf numFmtId="0" fontId="0" fillId="0" borderId="0" xfId="0" applyFill="1"/>
    <xf numFmtId="0" fontId="13" fillId="4" borderId="0" xfId="0" applyNumberFormat="1" applyFont="1" applyFill="1" applyBorder="1" applyAlignment="1">
      <alignment horizontal="center"/>
    </xf>
    <xf numFmtId="0" fontId="13" fillId="4" borderId="1" xfId="0" applyNumberFormat="1" applyFont="1" applyFill="1" applyBorder="1" applyAlignment="1">
      <alignment horizontal="center"/>
    </xf>
    <xf numFmtId="0" fontId="13" fillId="4" borderId="5" xfId="0" applyNumberFormat="1" applyFont="1" applyFill="1" applyBorder="1" applyAlignment="1">
      <alignment horizontal="center"/>
    </xf>
    <xf numFmtId="0" fontId="16" fillId="0" borderId="0" xfId="0" applyFont="1"/>
    <xf numFmtId="0" fontId="15" fillId="0" borderId="0" xfId="2" applyFont="1"/>
    <xf numFmtId="0" fontId="16" fillId="0" borderId="0" xfId="1" applyFont="1" applyAlignment="1">
      <alignment horizontal="center"/>
    </xf>
    <xf numFmtId="0" fontId="15" fillId="0" borderId="0" xfId="1" applyFont="1" applyAlignment="1">
      <alignment horizontal="center"/>
    </xf>
    <xf numFmtId="0" fontId="16" fillId="0" borderId="11" xfId="1" applyFont="1" applyBorder="1" applyAlignment="1">
      <alignment horizontal="center"/>
    </xf>
    <xf numFmtId="0" fontId="15" fillId="0" borderId="0" xfId="1" applyFont="1"/>
    <xf numFmtId="0" fontId="15" fillId="0" borderId="0" xfId="1" applyFont="1" applyAlignment="1">
      <alignment horizontal="left"/>
    </xf>
    <xf numFmtId="0" fontId="14" fillId="0" borderId="0" xfId="2" applyFont="1" applyBorder="1"/>
    <xf numFmtId="0" fontId="16" fillId="0" borderId="0" xfId="2" applyFont="1" applyBorder="1"/>
    <xf numFmtId="0" fontId="16" fillId="0" borderId="0" xfId="0" applyFont="1" applyBorder="1"/>
    <xf numFmtId="0" fontId="16" fillId="0" borderId="0" xfId="0" applyFont="1" applyBorder="1" applyAlignment="1">
      <alignment horizontal="left"/>
    </xf>
    <xf numFmtId="166" fontId="18" fillId="0" borderId="0" xfId="0" applyNumberFormat="1" applyFont="1" applyAlignment="1">
      <alignment horizontal="center"/>
    </xf>
    <xf numFmtId="1" fontId="15" fillId="0" borderId="0" xfId="1" applyNumberFormat="1" applyFont="1"/>
    <xf numFmtId="166" fontId="15" fillId="0" borderId="0" xfId="1" applyNumberFormat="1" applyFont="1"/>
    <xf numFmtId="1" fontId="16" fillId="0" borderId="0" xfId="1" applyNumberFormat="1" applyFont="1" applyAlignment="1">
      <alignment horizontal="center"/>
    </xf>
    <xf numFmtId="166" fontId="16" fillId="0" borderId="0" xfId="1" applyNumberFormat="1" applyFont="1" applyAlignment="1">
      <alignment horizontal="center"/>
    </xf>
    <xf numFmtId="166" fontId="16" fillId="0" borderId="11" xfId="1" applyNumberFormat="1" applyFont="1" applyBorder="1" applyAlignment="1">
      <alignment horizontal="center"/>
    </xf>
    <xf numFmtId="1" fontId="16" fillId="0" borderId="11" xfId="1" applyNumberFormat="1" applyFont="1" applyBorder="1" applyAlignment="1">
      <alignment horizontal="center"/>
    </xf>
    <xf numFmtId="166" fontId="15" fillId="0" borderId="0" xfId="1" applyNumberFormat="1" applyFont="1" applyAlignment="1">
      <alignment horizontal="center"/>
    </xf>
    <xf numFmtId="1" fontId="15" fillId="0" borderId="0" xfId="1" applyNumberFormat="1" applyFont="1" applyAlignment="1">
      <alignment horizontal="center"/>
    </xf>
    <xf numFmtId="0" fontId="15" fillId="0" borderId="0" xfId="2" applyFont="1" applyBorder="1"/>
    <xf numFmtId="2" fontId="24" fillId="0" borderId="0" xfId="0" applyNumberFormat="1" applyFont="1" applyFill="1" applyBorder="1" applyAlignment="1">
      <alignment horizontal="center"/>
    </xf>
    <xf numFmtId="2" fontId="25" fillId="0" borderId="0" xfId="0" applyNumberFormat="1" applyFont="1" applyFill="1" applyBorder="1" applyAlignment="1">
      <alignment horizontal="center"/>
    </xf>
    <xf numFmtId="0" fontId="25" fillId="0" borderId="0" xfId="0" applyFont="1" applyFill="1" applyBorder="1" applyAlignment="1">
      <alignment horizontal="center"/>
    </xf>
    <xf numFmtId="0" fontId="24" fillId="0" borderId="0" xfId="0" applyNumberFormat="1" applyFont="1" applyAlignment="1">
      <alignment horizontal="right"/>
    </xf>
    <xf numFmtId="2" fontId="25" fillId="0" borderId="0" xfId="0" applyNumberFormat="1" applyFont="1" applyBorder="1" applyAlignment="1">
      <alignment horizontal="center"/>
    </xf>
    <xf numFmtId="2" fontId="24" fillId="0" borderId="1" xfId="0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0" fontId="15" fillId="0" borderId="0" xfId="0" applyNumberFormat="1" applyFont="1" applyFill="1"/>
    <xf numFmtId="14" fontId="12" fillId="0" borderId="0" xfId="0" applyNumberFormat="1" applyFont="1" applyBorder="1" applyAlignment="1">
      <alignment horizontal="center"/>
    </xf>
    <xf numFmtId="0" fontId="15" fillId="0" borderId="0" xfId="0" applyFont="1" applyAlignment="1">
      <alignment horizontal="center" vertical="center" wrapText="1"/>
    </xf>
    <xf numFmtId="49" fontId="12" fillId="0" borderId="0" xfId="0" applyNumberFormat="1" applyFont="1" applyBorder="1" applyAlignment="1">
      <alignment horizontal="center"/>
    </xf>
    <xf numFmtId="1" fontId="16" fillId="0" borderId="0" xfId="0" applyNumberFormat="1" applyFont="1" applyBorder="1"/>
    <xf numFmtId="1" fontId="15" fillId="0" borderId="0" xfId="0" applyNumberFormat="1" applyFont="1"/>
    <xf numFmtId="164" fontId="0" fillId="0" borderId="0" xfId="0" applyNumberFormat="1" applyAlignment="1">
      <alignment horizontal="center"/>
    </xf>
    <xf numFmtId="0" fontId="15" fillId="0" borderId="0" xfId="0" applyFont="1" applyFill="1" applyBorder="1" applyAlignment="1">
      <alignment horizontal="left"/>
    </xf>
    <xf numFmtId="0" fontId="15" fillId="0" borderId="0" xfId="0" applyFont="1" applyFill="1" applyBorder="1" applyAlignment="1">
      <alignment horizontal="left"/>
    </xf>
    <xf numFmtId="0" fontId="0" fillId="5" borderId="12" xfId="0" applyFill="1" applyBorder="1" applyAlignment="1">
      <alignment horizontal="center"/>
    </xf>
    <xf numFmtId="0" fontId="12" fillId="5" borderId="12" xfId="0" applyFont="1" applyFill="1" applyBorder="1" applyAlignment="1">
      <alignment horizontal="center"/>
    </xf>
    <xf numFmtId="0" fontId="13" fillId="0" borderId="0" xfId="0" applyFont="1" applyAlignment="1">
      <alignment horizontal="center"/>
    </xf>
    <xf numFmtId="0" fontId="13" fillId="3" borderId="0" xfId="0" applyFont="1" applyFill="1" applyAlignment="1">
      <alignment horizontal="center"/>
    </xf>
    <xf numFmtId="166" fontId="13" fillId="3" borderId="0" xfId="0" applyNumberFormat="1" applyFont="1" applyFill="1" applyAlignment="1">
      <alignment horizontal="center"/>
    </xf>
    <xf numFmtId="0" fontId="13" fillId="4" borderId="0" xfId="0" applyFont="1" applyFill="1" applyAlignment="1">
      <alignment horizontal="center"/>
    </xf>
    <xf numFmtId="2" fontId="13" fillId="3" borderId="0" xfId="0" applyNumberFormat="1" applyFont="1" applyFill="1" applyAlignment="1">
      <alignment horizontal="center"/>
    </xf>
    <xf numFmtId="0" fontId="13" fillId="0" borderId="0" xfId="0" applyFont="1" applyAlignment="1">
      <alignment horizontal="left"/>
    </xf>
    <xf numFmtId="0" fontId="24" fillId="0" borderId="0" xfId="0" applyFont="1" applyAlignment="1">
      <alignment horizontal="center"/>
    </xf>
    <xf numFmtId="2" fontId="24" fillId="0" borderId="0" xfId="0" applyNumberFormat="1" applyFont="1" applyAlignment="1">
      <alignment horizontal="center"/>
    </xf>
    <xf numFmtId="14" fontId="12" fillId="0" borderId="0" xfId="0" applyNumberFormat="1" applyFont="1" applyAlignment="1">
      <alignment horizontal="center"/>
    </xf>
    <xf numFmtId="1" fontId="12" fillId="0" borderId="0" xfId="0" applyNumberFormat="1" applyFont="1" applyAlignment="1">
      <alignment horizontal="center"/>
    </xf>
    <xf numFmtId="0" fontId="12" fillId="0" borderId="0" xfId="0" applyFont="1" applyAlignment="1">
      <alignment horizontal="center"/>
    </xf>
    <xf numFmtId="166" fontId="12" fillId="0" borderId="0" xfId="0" applyNumberFormat="1" applyFont="1" applyAlignment="1">
      <alignment horizontal="center"/>
    </xf>
    <xf numFmtId="167" fontId="12" fillId="0" borderId="0" xfId="0" applyNumberFormat="1" applyFont="1" applyAlignment="1">
      <alignment horizontal="center"/>
    </xf>
    <xf numFmtId="1" fontId="12" fillId="5" borderId="13" xfId="0" applyNumberFormat="1" applyFont="1" applyFill="1" applyBorder="1" applyAlignment="1">
      <alignment horizontal="center"/>
    </xf>
    <xf numFmtId="2" fontId="12" fillId="0" borderId="0" xfId="0" applyNumberFormat="1" applyFont="1" applyAlignment="1">
      <alignment horizontal="center"/>
    </xf>
    <xf numFmtId="0" fontId="26" fillId="0" borderId="0" xfId="0" applyFont="1" applyAlignment="1">
      <alignment horizontal="left"/>
    </xf>
    <xf numFmtId="2" fontId="25" fillId="0" borderId="0" xfId="0" applyNumberFormat="1" applyFont="1" applyAlignment="1">
      <alignment horizontal="center"/>
    </xf>
    <xf numFmtId="1" fontId="12" fillId="5" borderId="12" xfId="0" applyNumberFormat="1" applyFont="1" applyFill="1" applyBorder="1" applyAlignment="1">
      <alignment horizontal="center"/>
    </xf>
    <xf numFmtId="0" fontId="0" fillId="0" borderId="0" xfId="0" applyAlignment="1">
      <alignment horizontal="left"/>
    </xf>
    <xf numFmtId="0" fontId="13" fillId="2" borderId="0" xfId="0" applyFont="1" applyFill="1" applyAlignment="1">
      <alignment horizontal="center"/>
    </xf>
    <xf numFmtId="0" fontId="14" fillId="0" borderId="0" xfId="0" applyFont="1"/>
    <xf numFmtId="0" fontId="17" fillId="0" borderId="0" xfId="0" applyFont="1"/>
    <xf numFmtId="0" fontId="19" fillId="0" borderId="0" xfId="1" applyFont="1"/>
    <xf numFmtId="166" fontId="20" fillId="0" borderId="0" xfId="1" applyNumberFormat="1" applyFont="1"/>
    <xf numFmtId="0" fontId="15" fillId="0" borderId="0" xfId="2" applyFont="1" applyAlignment="1">
      <alignment horizontal="center" vertical="center" wrapText="1"/>
    </xf>
    <xf numFmtId="0" fontId="15" fillId="0" borderId="0" xfId="2" quotePrefix="1" applyFont="1" applyAlignment="1">
      <alignment horizontal="left"/>
    </xf>
    <xf numFmtId="166" fontId="12" fillId="5" borderId="13" xfId="0" applyNumberFormat="1" applyFont="1" applyFill="1" applyBorder="1" applyAlignment="1">
      <alignment horizontal="center"/>
    </xf>
    <xf numFmtId="164" fontId="12" fillId="5" borderId="13" xfId="0" applyNumberFormat="1" applyFont="1" applyFill="1" applyBorder="1" applyAlignment="1">
      <alignment horizontal="center"/>
    </xf>
    <xf numFmtId="166" fontId="12" fillId="5" borderId="12" xfId="0" applyNumberFormat="1" applyFont="1" applyFill="1" applyBorder="1" applyAlignment="1">
      <alignment horizontal="center"/>
    </xf>
    <xf numFmtId="164" fontId="12" fillId="5" borderId="12" xfId="0" applyNumberFormat="1" applyFont="1" applyFill="1" applyBorder="1" applyAlignment="1">
      <alignment horizontal="center"/>
    </xf>
    <xf numFmtId="0" fontId="12" fillId="5" borderId="12" xfId="12" applyFont="1" applyFill="1" applyBorder="1" applyAlignment="1">
      <alignment horizontal="center"/>
    </xf>
    <xf numFmtId="0" fontId="12" fillId="5" borderId="12" xfId="12" applyFont="1" applyFill="1" applyBorder="1" applyAlignment="1">
      <alignment horizontal="center"/>
    </xf>
    <xf numFmtId="0" fontId="15" fillId="0" borderId="0" xfId="0" applyFont="1" applyFill="1" applyBorder="1" applyAlignment="1">
      <alignment horizontal="left"/>
    </xf>
    <xf numFmtId="0" fontId="15" fillId="0" borderId="0" xfId="0" applyFont="1" applyFill="1" applyBorder="1" applyAlignment="1">
      <alignment horizontal="center"/>
    </xf>
    <xf numFmtId="166" fontId="12" fillId="0" borderId="0" xfId="0" applyNumberFormat="1" applyFont="1" applyBorder="1" applyAlignment="1">
      <alignment horizontal="center"/>
    </xf>
    <xf numFmtId="166" fontId="18" fillId="0" borderId="0" xfId="0" applyNumberFormat="1" applyFont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14" fontId="12" fillId="5" borderId="12" xfId="0" applyNumberFormat="1" applyFont="1" applyFill="1" applyBorder="1" applyAlignment="1">
      <alignment horizontal="center"/>
    </xf>
    <xf numFmtId="0" fontId="12" fillId="5" borderId="13" xfId="0" applyFont="1" applyFill="1" applyBorder="1" applyAlignment="1">
      <alignment horizontal="center"/>
    </xf>
    <xf numFmtId="2" fontId="12" fillId="5" borderId="13" xfId="0" applyNumberFormat="1" applyFont="1" applyFill="1" applyBorder="1" applyAlignment="1">
      <alignment horizontal="center"/>
    </xf>
    <xf numFmtId="2" fontId="12" fillId="5" borderId="12" xfId="0" applyNumberFormat="1" applyFont="1" applyFill="1" applyBorder="1" applyAlignment="1">
      <alignment horizontal="center"/>
    </xf>
    <xf numFmtId="166" fontId="12" fillId="5" borderId="12" xfId="23" applyNumberFormat="1" applyFont="1" applyFill="1" applyBorder="1" applyAlignment="1">
      <alignment horizontal="center"/>
    </xf>
    <xf numFmtId="164" fontId="12" fillId="5" borderId="12" xfId="23" applyNumberFormat="1" applyFont="1" applyFill="1" applyBorder="1" applyAlignment="1">
      <alignment horizontal="center"/>
    </xf>
    <xf numFmtId="1" fontId="12" fillId="5" borderId="12" xfId="23" applyNumberFormat="1" applyFont="1" applyFill="1" applyBorder="1" applyAlignment="1">
      <alignment horizontal="center"/>
    </xf>
    <xf numFmtId="165" fontId="28" fillId="6" borderId="0" xfId="26" applyNumberFormat="1" applyFont="1" applyFill="1" applyBorder="1" applyAlignment="1" applyProtection="1">
      <alignment horizontal="center"/>
    </xf>
    <xf numFmtId="165" fontId="28" fillId="6" borderId="14" xfId="26" applyNumberFormat="1" applyFont="1" applyFill="1" applyBorder="1" applyAlignment="1" applyProtection="1">
      <alignment horizontal="center"/>
    </xf>
    <xf numFmtId="166" fontId="0" fillId="5" borderId="12" xfId="0" applyNumberFormat="1" applyFill="1" applyBorder="1" applyAlignment="1">
      <alignment horizontal="center"/>
    </xf>
    <xf numFmtId="0" fontId="0" fillId="0" borderId="0" xfId="0" applyBorder="1"/>
    <xf numFmtId="0" fontId="23" fillId="0" borderId="0" xfId="0" applyFont="1" applyFill="1" applyBorder="1" applyAlignment="1"/>
    <xf numFmtId="0" fontId="15" fillId="0" borderId="0" xfId="0" applyFont="1" applyFill="1" applyBorder="1" applyAlignment="1">
      <alignment horizontal="left"/>
    </xf>
    <xf numFmtId="0" fontId="28" fillId="0" borderId="0" xfId="0" applyFont="1"/>
    <xf numFmtId="0" fontId="12" fillId="0" borderId="0" xfId="0" applyFont="1"/>
    <xf numFmtId="0" fontId="0" fillId="5" borderId="12" xfId="0" applyFill="1" applyBorder="1"/>
    <xf numFmtId="0" fontId="0" fillId="5" borderId="12" xfId="0" applyFill="1" applyBorder="1" applyAlignment="1">
      <alignment horizontal="left"/>
    </xf>
    <xf numFmtId="166" fontId="12" fillId="5" borderId="13" xfId="3" applyNumberFormat="1" applyFont="1" applyFill="1" applyBorder="1" applyAlignment="1">
      <alignment horizontal="center"/>
    </xf>
    <xf numFmtId="164" fontId="12" fillId="5" borderId="13" xfId="3" applyNumberFormat="1" applyFont="1" applyFill="1" applyBorder="1" applyAlignment="1">
      <alignment horizontal="center"/>
    </xf>
    <xf numFmtId="1" fontId="12" fillId="5" borderId="13" xfId="3" applyNumberFormat="1" applyFont="1" applyFill="1" applyBorder="1" applyAlignment="1">
      <alignment horizontal="center"/>
    </xf>
    <xf numFmtId="166" fontId="12" fillId="5" borderId="12" xfId="3" applyNumberFormat="1" applyFont="1" applyFill="1" applyBorder="1" applyAlignment="1">
      <alignment horizontal="center"/>
    </xf>
    <xf numFmtId="164" fontId="12" fillId="5" borderId="12" xfId="3" applyNumberFormat="1" applyFont="1" applyFill="1" applyBorder="1" applyAlignment="1">
      <alignment horizontal="center"/>
    </xf>
    <xf numFmtId="1" fontId="12" fillId="5" borderId="12" xfId="3" applyNumberFormat="1" applyFont="1" applyFill="1" applyBorder="1" applyAlignment="1">
      <alignment horizontal="center"/>
    </xf>
    <xf numFmtId="14" fontId="0" fillId="5" borderId="12" xfId="3" applyNumberFormat="1" applyFont="1" applyFill="1" applyBorder="1" applyAlignment="1">
      <alignment horizontal="center"/>
    </xf>
    <xf numFmtId="0" fontId="12" fillId="6" borderId="0" xfId="0" applyFont="1" applyFill="1" applyAlignment="1">
      <alignment horizontal="center"/>
    </xf>
    <xf numFmtId="0" fontId="12" fillId="6" borderId="14" xfId="0" applyFont="1" applyFill="1" applyBorder="1" applyAlignment="1">
      <alignment horizontal="center"/>
    </xf>
    <xf numFmtId="1" fontId="28" fillId="6" borderId="0" xfId="0" applyNumberFormat="1" applyFont="1" applyFill="1" applyAlignment="1">
      <alignment horizontal="center"/>
    </xf>
    <xf numFmtId="1" fontId="28" fillId="6" borderId="14" xfId="0" applyNumberFormat="1" applyFont="1" applyFill="1" applyBorder="1" applyAlignment="1">
      <alignment horizontal="center"/>
    </xf>
    <xf numFmtId="1" fontId="30" fillId="6" borderId="0" xfId="0" applyNumberFormat="1" applyFont="1" applyFill="1" applyAlignment="1">
      <alignment horizontal="center"/>
    </xf>
    <xf numFmtId="1" fontId="30" fillId="6" borderId="14" xfId="0" applyNumberFormat="1" applyFont="1" applyFill="1" applyBorder="1" applyAlignment="1">
      <alignment horizontal="center"/>
    </xf>
    <xf numFmtId="0" fontId="15" fillId="0" borderId="0" xfId="0" applyFont="1" applyFill="1" applyBorder="1" applyAlignment="1">
      <alignment horizontal="left"/>
    </xf>
    <xf numFmtId="49" fontId="13" fillId="0" borderId="0" xfId="0" applyNumberFormat="1" applyFont="1" applyFill="1" applyBorder="1" applyAlignment="1">
      <alignment horizontal="left"/>
    </xf>
    <xf numFmtId="49" fontId="13" fillId="0" borderId="5" xfId="0" applyNumberFormat="1" applyFont="1" applyFill="1" applyBorder="1" applyAlignment="1">
      <alignment horizontal="left"/>
    </xf>
    <xf numFmtId="49" fontId="18" fillId="0" borderId="0" xfId="0" applyNumberFormat="1" applyFont="1" applyBorder="1" applyAlignment="1">
      <alignment horizontal="left"/>
    </xf>
    <xf numFmtId="49" fontId="12" fillId="0" borderId="0" xfId="0" applyNumberFormat="1" applyFont="1" applyBorder="1" applyAlignment="1">
      <alignment horizontal="left"/>
    </xf>
    <xf numFmtId="49" fontId="0" fillId="0" borderId="0" xfId="0" applyNumberFormat="1" applyAlignment="1">
      <alignment horizontal="left"/>
    </xf>
    <xf numFmtId="0" fontId="15" fillId="0" borderId="4" xfId="0" applyFont="1" applyFill="1" applyBorder="1" applyAlignment="1">
      <alignment horizontal="center"/>
    </xf>
    <xf numFmtId="0" fontId="15" fillId="0" borderId="5" xfId="0" applyFont="1" applyFill="1" applyBorder="1" applyAlignment="1">
      <alignment horizontal="center"/>
    </xf>
    <xf numFmtId="0" fontId="15" fillId="0" borderId="6" xfId="0" applyFont="1" applyFill="1" applyBorder="1" applyAlignment="1">
      <alignment horizontal="center"/>
    </xf>
    <xf numFmtId="0" fontId="15" fillId="0" borderId="0" xfId="0" applyFont="1" applyFill="1" applyBorder="1" applyAlignment="1">
      <alignment horizontal="left"/>
    </xf>
    <xf numFmtId="0" fontId="15" fillId="0" borderId="0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/>
    </xf>
    <xf numFmtId="0" fontId="16" fillId="0" borderId="7" xfId="0" applyFont="1" applyBorder="1" applyAlignment="1">
      <alignment horizontal="center"/>
    </xf>
    <xf numFmtId="0" fontId="16" fillId="0" borderId="8" xfId="0" applyFont="1" applyBorder="1" applyAlignment="1">
      <alignment horizontal="center"/>
    </xf>
    <xf numFmtId="0" fontId="16" fillId="0" borderId="9" xfId="0" applyFont="1" applyBorder="1" applyAlignment="1">
      <alignment horizontal="center"/>
    </xf>
    <xf numFmtId="0" fontId="14" fillId="3" borderId="7" xfId="0" applyFont="1" applyFill="1" applyBorder="1" applyAlignment="1">
      <alignment horizontal="center"/>
    </xf>
    <xf numFmtId="0" fontId="14" fillId="3" borderId="8" xfId="0" applyFont="1" applyFill="1" applyBorder="1" applyAlignment="1">
      <alignment horizontal="center"/>
    </xf>
    <xf numFmtId="0" fontId="14" fillId="3" borderId="9" xfId="0" applyFont="1" applyFill="1" applyBorder="1" applyAlignment="1">
      <alignment horizontal="center"/>
    </xf>
    <xf numFmtId="0" fontId="15" fillId="0" borderId="7" xfId="0" applyFont="1" applyFill="1" applyBorder="1" applyAlignment="1">
      <alignment horizontal="center"/>
    </xf>
    <xf numFmtId="0" fontId="15" fillId="0" borderId="8" xfId="0" applyFont="1" applyFill="1" applyBorder="1" applyAlignment="1">
      <alignment horizontal="center"/>
    </xf>
    <xf numFmtId="0" fontId="15" fillId="0" borderId="9" xfId="0" applyFont="1" applyFill="1" applyBorder="1" applyAlignment="1">
      <alignment horizontal="center"/>
    </xf>
    <xf numFmtId="0" fontId="24" fillId="0" borderId="0" xfId="0" applyNumberFormat="1" applyFont="1" applyAlignment="1">
      <alignment horizontal="center" wrapText="1"/>
    </xf>
    <xf numFmtId="0" fontId="24" fillId="0" borderId="0" xfId="0" applyFont="1" applyAlignment="1">
      <alignment horizontal="center"/>
    </xf>
    <xf numFmtId="2" fontId="24" fillId="0" borderId="0" xfId="0" applyNumberFormat="1" applyFont="1" applyFill="1" applyBorder="1" applyAlignment="1">
      <alignment horizontal="center"/>
    </xf>
  </cellXfs>
  <cellStyles count="28">
    <cellStyle name="Hyperlink 2" xfId="25" xr:uid="{6F910A24-08B9-4D29-9FBA-A5918B872C90}"/>
    <cellStyle name="Normal" xfId="0" builtinId="0"/>
    <cellStyle name="Normal 10" xfId="14" xr:uid="{54C5A81C-6BFF-48EB-AC54-2139679BCC35}"/>
    <cellStyle name="Normal 11" xfId="23" xr:uid="{5DE9743E-3690-44EB-865A-63F9589D40DF}"/>
    <cellStyle name="Normal 12" xfId="10" xr:uid="{CCCB66A4-02E7-46ED-8748-807004F112D8}"/>
    <cellStyle name="Normal 12 2" xfId="21" xr:uid="{18C75D20-7F2C-4919-8C7E-440802634EBB}"/>
    <cellStyle name="Normal 13" xfId="11" xr:uid="{4D6A52D4-2815-4823-B300-D5DBE4865949}"/>
    <cellStyle name="Normal 14" xfId="26" xr:uid="{167C9E17-3151-4C33-94CE-9FEA907A8A23}"/>
    <cellStyle name="Normal 2" xfId="3" xr:uid="{E1FD7AC1-3A5C-490A-ACAA-F4C4C7C4808D}"/>
    <cellStyle name="Normal 2 2" xfId="15" xr:uid="{E08DF46E-112B-407B-8C61-BE6EDEE275BF}"/>
    <cellStyle name="Normal 2 3" xfId="24" xr:uid="{4AC36C74-C3CB-4542-A7AC-87F1D62AB1E8}"/>
    <cellStyle name="Normal 2 4" xfId="27" xr:uid="{495C27F0-C928-444B-8991-BE312C99234C}"/>
    <cellStyle name="Normal 3" xfId="4" xr:uid="{812DD7B1-480C-48C9-9E30-178F8A327DAD}"/>
    <cellStyle name="Normal 3 2" xfId="7" xr:uid="{34CF07E4-575F-4D82-9278-84FD51DA0947}"/>
    <cellStyle name="Normal 3 3" xfId="16" xr:uid="{6F3A3A80-6DD5-4F15-BEB5-FC3066014074}"/>
    <cellStyle name="Normal 4" xfId="5" xr:uid="{DA386F94-3BF7-4FF6-B4CD-AE3EE1D6E4E0}"/>
    <cellStyle name="Normal 4 2" xfId="17" xr:uid="{3C0439A2-7D52-4881-96CF-503C4CA57587}"/>
    <cellStyle name="Normal 5" xfId="6" xr:uid="{7ECC9E2C-5BEA-468D-9849-F5A164B63E3D}"/>
    <cellStyle name="Normal 5 2" xfId="18" xr:uid="{5E2C9722-F36A-4A6D-BE96-6D59779ECFCA}"/>
    <cellStyle name="Normal 6" xfId="8" xr:uid="{FE802735-3BC2-42EE-AB48-EF11F05D1B74}"/>
    <cellStyle name="Normal 6 2" xfId="19" xr:uid="{4043CBEB-FD8D-462D-B944-56552542FD42}"/>
    <cellStyle name="Normal 7" xfId="9" xr:uid="{53741C7B-38AF-43A9-90D0-40A8FDE64C5D}"/>
    <cellStyle name="Normal 7 2" xfId="20" xr:uid="{D8028F53-F9BD-4BE4-8559-04D0A80F79C5}"/>
    <cellStyle name="Normal 8" xfId="12" xr:uid="{754C0DBF-638F-464A-BACF-F510FD654B77}"/>
    <cellStyle name="Normal 8 2" xfId="22" xr:uid="{D1FD3561-D8BF-4DD9-9B95-105F931C7010}"/>
    <cellStyle name="Normal 9" xfId="13" xr:uid="{B20A1B3F-01EA-4D93-A381-71677D26C777}"/>
    <cellStyle name="Normal_MW_results-2008-2" xfId="1" xr:uid="{00000000-0005-0000-0000-000001000000}"/>
    <cellStyle name="Normal_Pilot_sample_specs" xfId="2" xr:uid="{00000000-0005-0000-0000-000002000000}"/>
  </cellStyles>
  <dxfs count="0"/>
  <tableStyles count="0" defaultTableStyle="TableStyleMedium9" defaultPivotStyle="PivotStyleLight16"/>
  <colors>
    <mruColors>
      <color rgb="FFFFCC00"/>
      <color rgb="FFFF6600"/>
      <color rgb="FF0000FF"/>
      <color rgb="FF800080"/>
      <color rgb="FFFF0000"/>
      <color rgb="FF33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4.xml"/><Relationship Id="rId13" Type="http://schemas.openxmlformats.org/officeDocument/2006/relationships/chartsheet" Target="chartsheets/sheet8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chartsheet" Target="chartsheets/sheet3.xml"/><Relationship Id="rId12" Type="http://schemas.openxmlformats.org/officeDocument/2006/relationships/chartsheet" Target="chartsheets/sheet7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2.xml"/><Relationship Id="rId11" Type="http://schemas.openxmlformats.org/officeDocument/2006/relationships/chartsheet" Target="chartsheets/sheet6.xml"/><Relationship Id="rId5" Type="http://schemas.openxmlformats.org/officeDocument/2006/relationships/chartsheet" Target="chartsheets/sheet1.xml"/><Relationship Id="rId15" Type="http://schemas.openxmlformats.org/officeDocument/2006/relationships/connections" Target="connections.xml"/><Relationship Id="rId10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hartsheet" Target="chartsheets/sheet5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5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7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USGS Sediment Laboratory Quality Assurance Project - Study 1, 2025
Fine Material Mass Percent Error</a:t>
            </a:r>
            <a:r>
              <a:rPr lang="en-US" baseline="0"/>
              <a:t> (between reported and expected)</a:t>
            </a:r>
            <a:endParaRPr lang="en-US"/>
          </a:p>
        </c:rich>
      </c:tx>
      <c:layout>
        <c:manualLayout>
          <c:xMode val="edge"/>
          <c:yMode val="edge"/>
          <c:x val="0.14197399131923732"/>
          <c:y val="5.357991707220221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2142946362207042E-2"/>
          <c:y val="0.1918632144448921"/>
          <c:w val="0.87014428412874589"/>
          <c:h val="0.5807504078303426"/>
        </c:manualLayout>
      </c:layout>
      <c:lineChart>
        <c:grouping val="standard"/>
        <c:varyColors val="0"/>
        <c:ser>
          <c:idx val="0"/>
          <c:order val="0"/>
          <c:tx>
            <c:v>Results</c:v>
          </c:tx>
          <c:spPr>
            <a:ln w="28575">
              <a:noFill/>
            </a:ln>
          </c:spPr>
          <c:marker>
            <c:symbol val="diamond"/>
            <c:size val="4"/>
            <c:spPr>
              <a:noFill/>
              <a:ln w="12700" cap="flat" cmpd="sng">
                <a:solidFill>
                  <a:srgbClr val="0070C0"/>
                </a:solidFill>
                <a:prstDash val="solid"/>
              </a:ln>
            </c:spPr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735-4190-9E57-919C1BF79BE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735-4190-9E57-919C1BF79BEF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4735-4190-9E57-919C1BF79BEF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4735-4190-9E57-919C1BF79BEF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4735-4190-9E57-919C1BF79BEF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4735-4190-9E57-919C1BF79BEF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4735-4190-9E57-919C1BF79BEF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4735-4190-9E57-919C1BF79BEF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4735-4190-9E57-919C1BF79BEF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4735-4190-9E57-919C1BF79BEF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A-4735-4190-9E57-919C1BF79BEF}"/>
              </c:ext>
            </c:extLst>
          </c:dPt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0B-4735-4190-9E57-919C1BF79BEF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C-4735-4190-9E57-919C1BF79BEF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D-4735-4190-9E57-919C1BF79BEF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0E-4735-4190-9E57-919C1BF79BEF}"/>
              </c:ext>
            </c:extLst>
          </c:dPt>
          <c:dPt>
            <c:idx val="15"/>
            <c:bubble3D val="0"/>
            <c:extLst>
              <c:ext xmlns:c16="http://schemas.microsoft.com/office/drawing/2014/chart" uri="{C3380CC4-5D6E-409C-BE32-E72D297353CC}">
                <c16:uniqueId val="{0000000F-4735-4190-9E57-919C1BF79BEF}"/>
              </c:ext>
            </c:extLst>
          </c:dPt>
          <c:dPt>
            <c:idx val="16"/>
            <c:bubble3D val="0"/>
            <c:extLst>
              <c:ext xmlns:c16="http://schemas.microsoft.com/office/drawing/2014/chart" uri="{C3380CC4-5D6E-409C-BE32-E72D297353CC}">
                <c16:uniqueId val="{00000010-4735-4190-9E57-919C1BF79BEF}"/>
              </c:ext>
            </c:extLst>
          </c:dPt>
          <c:dPt>
            <c:idx val="17"/>
            <c:bubble3D val="0"/>
            <c:extLst>
              <c:ext xmlns:c16="http://schemas.microsoft.com/office/drawing/2014/chart" uri="{C3380CC4-5D6E-409C-BE32-E72D297353CC}">
                <c16:uniqueId val="{00000011-4735-4190-9E57-919C1BF79BEF}"/>
              </c:ext>
            </c:extLst>
          </c:dPt>
          <c:dPt>
            <c:idx val="18"/>
            <c:bubble3D val="0"/>
            <c:extLst>
              <c:ext xmlns:c16="http://schemas.microsoft.com/office/drawing/2014/chart" uri="{C3380CC4-5D6E-409C-BE32-E72D297353CC}">
                <c16:uniqueId val="{00000012-4735-4190-9E57-919C1BF79BEF}"/>
              </c:ext>
            </c:extLst>
          </c:dPt>
          <c:dPt>
            <c:idx val="19"/>
            <c:bubble3D val="0"/>
            <c:extLst>
              <c:ext xmlns:c16="http://schemas.microsoft.com/office/drawing/2014/chart" uri="{C3380CC4-5D6E-409C-BE32-E72D297353CC}">
                <c16:uniqueId val="{00000013-4735-4190-9E57-919C1BF79BEF}"/>
              </c:ext>
            </c:extLst>
          </c:dPt>
          <c:dPt>
            <c:idx val="20"/>
            <c:bubble3D val="0"/>
            <c:extLst>
              <c:ext xmlns:c16="http://schemas.microsoft.com/office/drawing/2014/chart" uri="{C3380CC4-5D6E-409C-BE32-E72D297353CC}">
                <c16:uniqueId val="{00000014-4735-4190-9E57-919C1BF79BEF}"/>
              </c:ext>
            </c:extLst>
          </c:dPt>
          <c:dPt>
            <c:idx val="21"/>
            <c:bubble3D val="0"/>
            <c:extLst>
              <c:ext xmlns:c16="http://schemas.microsoft.com/office/drawing/2014/chart" uri="{C3380CC4-5D6E-409C-BE32-E72D297353CC}">
                <c16:uniqueId val="{00000015-4735-4190-9E57-919C1BF79BEF}"/>
              </c:ext>
            </c:extLst>
          </c:dPt>
          <c:dPt>
            <c:idx val="22"/>
            <c:bubble3D val="0"/>
            <c:extLst>
              <c:ext xmlns:c16="http://schemas.microsoft.com/office/drawing/2014/chart" uri="{C3380CC4-5D6E-409C-BE32-E72D297353CC}">
                <c16:uniqueId val="{00000016-4735-4190-9E57-919C1BF79BEF}"/>
              </c:ext>
            </c:extLst>
          </c:dPt>
          <c:dPt>
            <c:idx val="23"/>
            <c:bubble3D val="0"/>
            <c:extLst>
              <c:ext xmlns:c16="http://schemas.microsoft.com/office/drawing/2014/chart" uri="{C3380CC4-5D6E-409C-BE32-E72D297353CC}">
                <c16:uniqueId val="{00000017-4735-4190-9E57-919C1BF79BEF}"/>
              </c:ext>
            </c:extLst>
          </c:dPt>
          <c:dPt>
            <c:idx val="24"/>
            <c:bubble3D val="0"/>
            <c:extLst>
              <c:ext xmlns:c16="http://schemas.microsoft.com/office/drawing/2014/chart" uri="{C3380CC4-5D6E-409C-BE32-E72D297353CC}">
                <c16:uniqueId val="{00000018-4735-4190-9E57-919C1BF79BEF}"/>
              </c:ext>
            </c:extLst>
          </c:dPt>
          <c:dPt>
            <c:idx val="25"/>
            <c:bubble3D val="0"/>
            <c:extLst>
              <c:ext xmlns:c16="http://schemas.microsoft.com/office/drawing/2014/chart" uri="{C3380CC4-5D6E-409C-BE32-E72D297353CC}">
                <c16:uniqueId val="{00000019-4735-4190-9E57-919C1BF79BEF}"/>
              </c:ext>
            </c:extLst>
          </c:dPt>
          <c:dPt>
            <c:idx val="26"/>
            <c:bubble3D val="0"/>
            <c:extLst>
              <c:ext xmlns:c16="http://schemas.microsoft.com/office/drawing/2014/chart" uri="{C3380CC4-5D6E-409C-BE32-E72D297353CC}">
                <c16:uniqueId val="{0000001A-4735-4190-9E57-919C1BF79BEF}"/>
              </c:ext>
            </c:extLst>
          </c:dPt>
          <c:dPt>
            <c:idx val="27"/>
            <c:bubble3D val="0"/>
            <c:extLst>
              <c:ext xmlns:c16="http://schemas.microsoft.com/office/drawing/2014/chart" uri="{C3380CC4-5D6E-409C-BE32-E72D297353CC}">
                <c16:uniqueId val="{0000001B-4735-4190-9E57-919C1BF79BEF}"/>
              </c:ext>
            </c:extLst>
          </c:dPt>
          <c:dPt>
            <c:idx val="28"/>
            <c:bubble3D val="0"/>
            <c:extLst>
              <c:ext xmlns:c16="http://schemas.microsoft.com/office/drawing/2014/chart" uri="{C3380CC4-5D6E-409C-BE32-E72D297353CC}">
                <c16:uniqueId val="{0000001C-4735-4190-9E57-919C1BF79BEF}"/>
              </c:ext>
            </c:extLst>
          </c:dPt>
          <c:dPt>
            <c:idx val="29"/>
            <c:bubble3D val="0"/>
            <c:extLst>
              <c:ext xmlns:c16="http://schemas.microsoft.com/office/drawing/2014/chart" uri="{C3380CC4-5D6E-409C-BE32-E72D297353CC}">
                <c16:uniqueId val="{0000001D-4735-4190-9E57-919C1BF79BEF}"/>
              </c:ext>
            </c:extLst>
          </c:dPt>
          <c:dPt>
            <c:idx val="30"/>
            <c:bubble3D val="0"/>
            <c:extLst>
              <c:ext xmlns:c16="http://schemas.microsoft.com/office/drawing/2014/chart" uri="{C3380CC4-5D6E-409C-BE32-E72D297353CC}">
                <c16:uniqueId val="{0000001E-4735-4190-9E57-919C1BF79BEF}"/>
              </c:ext>
            </c:extLst>
          </c:dPt>
          <c:dPt>
            <c:idx val="31"/>
            <c:bubble3D val="0"/>
            <c:extLst>
              <c:ext xmlns:c16="http://schemas.microsoft.com/office/drawing/2014/chart" uri="{C3380CC4-5D6E-409C-BE32-E72D297353CC}">
                <c16:uniqueId val="{0000001F-4735-4190-9E57-919C1BF79BEF}"/>
              </c:ext>
            </c:extLst>
          </c:dPt>
          <c:dPt>
            <c:idx val="32"/>
            <c:bubble3D val="0"/>
            <c:extLst>
              <c:ext xmlns:c16="http://schemas.microsoft.com/office/drawing/2014/chart" uri="{C3380CC4-5D6E-409C-BE32-E72D297353CC}">
                <c16:uniqueId val="{00000020-4735-4190-9E57-919C1BF79BEF}"/>
              </c:ext>
            </c:extLst>
          </c:dPt>
          <c:dPt>
            <c:idx val="33"/>
            <c:bubble3D val="0"/>
            <c:extLst>
              <c:ext xmlns:c16="http://schemas.microsoft.com/office/drawing/2014/chart" uri="{C3380CC4-5D6E-409C-BE32-E72D297353CC}">
                <c16:uniqueId val="{00000021-4735-4190-9E57-919C1BF79BEF}"/>
              </c:ext>
            </c:extLst>
          </c:dPt>
          <c:dPt>
            <c:idx val="34"/>
            <c:bubble3D val="0"/>
            <c:extLst>
              <c:ext xmlns:c16="http://schemas.microsoft.com/office/drawing/2014/chart" uri="{C3380CC4-5D6E-409C-BE32-E72D297353CC}">
                <c16:uniqueId val="{00000022-4735-4190-9E57-919C1BF79BEF}"/>
              </c:ext>
            </c:extLst>
          </c:dPt>
          <c:dPt>
            <c:idx val="35"/>
            <c:bubble3D val="0"/>
            <c:extLst>
              <c:ext xmlns:c16="http://schemas.microsoft.com/office/drawing/2014/chart" uri="{C3380CC4-5D6E-409C-BE32-E72D297353CC}">
                <c16:uniqueId val="{00000023-4735-4190-9E57-919C1BF79BEF}"/>
              </c:ext>
            </c:extLst>
          </c:dPt>
          <c:dPt>
            <c:idx val="36"/>
            <c:bubble3D val="0"/>
            <c:extLst>
              <c:ext xmlns:c16="http://schemas.microsoft.com/office/drawing/2014/chart" uri="{C3380CC4-5D6E-409C-BE32-E72D297353CC}">
                <c16:uniqueId val="{00000024-4735-4190-9E57-919C1BF79BEF}"/>
              </c:ext>
            </c:extLst>
          </c:dPt>
          <c:dPt>
            <c:idx val="37"/>
            <c:bubble3D val="0"/>
            <c:extLst>
              <c:ext xmlns:c16="http://schemas.microsoft.com/office/drawing/2014/chart" uri="{C3380CC4-5D6E-409C-BE32-E72D297353CC}">
                <c16:uniqueId val="{00000025-4735-4190-9E57-919C1BF79BEF}"/>
              </c:ext>
            </c:extLst>
          </c:dPt>
          <c:dPt>
            <c:idx val="38"/>
            <c:bubble3D val="0"/>
            <c:extLst>
              <c:ext xmlns:c16="http://schemas.microsoft.com/office/drawing/2014/chart" uri="{C3380CC4-5D6E-409C-BE32-E72D297353CC}">
                <c16:uniqueId val="{00000026-4735-4190-9E57-919C1BF79BEF}"/>
              </c:ext>
            </c:extLst>
          </c:dPt>
          <c:dPt>
            <c:idx val="39"/>
            <c:bubble3D val="0"/>
            <c:extLst>
              <c:ext xmlns:c16="http://schemas.microsoft.com/office/drawing/2014/chart" uri="{C3380CC4-5D6E-409C-BE32-E72D297353CC}">
                <c16:uniqueId val="{00000027-4735-4190-9E57-919C1BF79BEF}"/>
              </c:ext>
            </c:extLst>
          </c:dPt>
          <c:dPt>
            <c:idx val="40"/>
            <c:bubble3D val="0"/>
            <c:extLst>
              <c:ext xmlns:c16="http://schemas.microsoft.com/office/drawing/2014/chart" uri="{C3380CC4-5D6E-409C-BE32-E72D297353CC}">
                <c16:uniqueId val="{00000028-4735-4190-9E57-919C1BF79BEF}"/>
              </c:ext>
            </c:extLst>
          </c:dPt>
          <c:dPt>
            <c:idx val="41"/>
            <c:bubble3D val="0"/>
            <c:extLst>
              <c:ext xmlns:c16="http://schemas.microsoft.com/office/drawing/2014/chart" uri="{C3380CC4-5D6E-409C-BE32-E72D297353CC}">
                <c16:uniqueId val="{00000029-4735-4190-9E57-919C1BF79BEF}"/>
              </c:ext>
            </c:extLst>
          </c:dPt>
          <c:dPt>
            <c:idx val="42"/>
            <c:bubble3D val="0"/>
            <c:extLst>
              <c:ext xmlns:c16="http://schemas.microsoft.com/office/drawing/2014/chart" uri="{C3380CC4-5D6E-409C-BE32-E72D297353CC}">
                <c16:uniqueId val="{0000002A-4735-4190-9E57-919C1BF79BEF}"/>
              </c:ext>
            </c:extLst>
          </c:dPt>
          <c:dPt>
            <c:idx val="43"/>
            <c:bubble3D val="0"/>
            <c:extLst>
              <c:ext xmlns:c16="http://schemas.microsoft.com/office/drawing/2014/chart" uri="{C3380CC4-5D6E-409C-BE32-E72D297353CC}">
                <c16:uniqueId val="{0000002B-4735-4190-9E57-919C1BF79BEF}"/>
              </c:ext>
            </c:extLst>
          </c:dPt>
          <c:dPt>
            <c:idx val="44"/>
            <c:bubble3D val="0"/>
            <c:extLst>
              <c:ext xmlns:c16="http://schemas.microsoft.com/office/drawing/2014/chart" uri="{C3380CC4-5D6E-409C-BE32-E72D297353CC}">
                <c16:uniqueId val="{0000002C-4735-4190-9E57-919C1BF79BEF}"/>
              </c:ext>
            </c:extLst>
          </c:dPt>
          <c:dPt>
            <c:idx val="45"/>
            <c:bubble3D val="0"/>
            <c:extLst>
              <c:ext xmlns:c16="http://schemas.microsoft.com/office/drawing/2014/chart" uri="{C3380CC4-5D6E-409C-BE32-E72D297353CC}">
                <c16:uniqueId val="{0000002D-4735-4190-9E57-919C1BF79BEF}"/>
              </c:ext>
            </c:extLst>
          </c:dPt>
          <c:dPt>
            <c:idx val="46"/>
            <c:bubble3D val="0"/>
            <c:extLst>
              <c:ext xmlns:c16="http://schemas.microsoft.com/office/drawing/2014/chart" uri="{C3380CC4-5D6E-409C-BE32-E72D297353CC}">
                <c16:uniqueId val="{0000002E-4735-4190-9E57-919C1BF79BEF}"/>
              </c:ext>
            </c:extLst>
          </c:dPt>
          <c:dPt>
            <c:idx val="47"/>
            <c:bubble3D val="0"/>
            <c:extLst>
              <c:ext xmlns:c16="http://schemas.microsoft.com/office/drawing/2014/chart" uri="{C3380CC4-5D6E-409C-BE32-E72D297353CC}">
                <c16:uniqueId val="{0000002F-4735-4190-9E57-919C1BF79BEF}"/>
              </c:ext>
            </c:extLst>
          </c:dPt>
          <c:dPt>
            <c:idx val="48"/>
            <c:bubble3D val="0"/>
            <c:extLst>
              <c:ext xmlns:c16="http://schemas.microsoft.com/office/drawing/2014/chart" uri="{C3380CC4-5D6E-409C-BE32-E72D297353CC}">
                <c16:uniqueId val="{00000030-4735-4190-9E57-919C1BF79BEF}"/>
              </c:ext>
            </c:extLst>
          </c:dPt>
          <c:dPt>
            <c:idx val="49"/>
            <c:bubble3D val="0"/>
            <c:extLst>
              <c:ext xmlns:c16="http://schemas.microsoft.com/office/drawing/2014/chart" uri="{C3380CC4-5D6E-409C-BE32-E72D297353CC}">
                <c16:uniqueId val="{00000031-4735-4190-9E57-919C1BF79BEF}"/>
              </c:ext>
            </c:extLst>
          </c:dPt>
          <c:dPt>
            <c:idx val="50"/>
            <c:bubble3D val="0"/>
            <c:extLst>
              <c:ext xmlns:c16="http://schemas.microsoft.com/office/drawing/2014/chart" uri="{C3380CC4-5D6E-409C-BE32-E72D297353CC}">
                <c16:uniqueId val="{00000032-4735-4190-9E57-919C1BF79BEF}"/>
              </c:ext>
            </c:extLst>
          </c:dPt>
          <c:dPt>
            <c:idx val="51"/>
            <c:bubble3D val="0"/>
            <c:extLst>
              <c:ext xmlns:c16="http://schemas.microsoft.com/office/drawing/2014/chart" uri="{C3380CC4-5D6E-409C-BE32-E72D297353CC}">
                <c16:uniqueId val="{00000033-4735-4190-9E57-919C1BF79BEF}"/>
              </c:ext>
            </c:extLst>
          </c:dPt>
          <c:dPt>
            <c:idx val="52"/>
            <c:bubble3D val="0"/>
            <c:extLst>
              <c:ext xmlns:c16="http://schemas.microsoft.com/office/drawing/2014/chart" uri="{C3380CC4-5D6E-409C-BE32-E72D297353CC}">
                <c16:uniqueId val="{00000034-4735-4190-9E57-919C1BF79BEF}"/>
              </c:ext>
            </c:extLst>
          </c:dPt>
          <c:dPt>
            <c:idx val="53"/>
            <c:bubble3D val="0"/>
            <c:extLst>
              <c:ext xmlns:c16="http://schemas.microsoft.com/office/drawing/2014/chart" uri="{C3380CC4-5D6E-409C-BE32-E72D297353CC}">
                <c16:uniqueId val="{00000035-4735-4190-9E57-919C1BF79BEF}"/>
              </c:ext>
            </c:extLst>
          </c:dPt>
          <c:dPt>
            <c:idx val="54"/>
            <c:bubble3D val="0"/>
            <c:extLst>
              <c:ext xmlns:c16="http://schemas.microsoft.com/office/drawing/2014/chart" uri="{C3380CC4-5D6E-409C-BE32-E72D297353CC}">
                <c16:uniqueId val="{00000036-4735-4190-9E57-919C1BF79BEF}"/>
              </c:ext>
            </c:extLst>
          </c:dPt>
          <c:dPt>
            <c:idx val="55"/>
            <c:bubble3D val="0"/>
            <c:extLst>
              <c:ext xmlns:c16="http://schemas.microsoft.com/office/drawing/2014/chart" uri="{C3380CC4-5D6E-409C-BE32-E72D297353CC}">
                <c16:uniqueId val="{00000037-4735-4190-9E57-919C1BF79BEF}"/>
              </c:ext>
            </c:extLst>
          </c:dPt>
          <c:dPt>
            <c:idx val="56"/>
            <c:bubble3D val="0"/>
            <c:extLst>
              <c:ext xmlns:c16="http://schemas.microsoft.com/office/drawing/2014/chart" uri="{C3380CC4-5D6E-409C-BE32-E72D297353CC}">
                <c16:uniqueId val="{00000038-4735-4190-9E57-919C1BF79BEF}"/>
              </c:ext>
            </c:extLst>
          </c:dPt>
          <c:dPt>
            <c:idx val="57"/>
            <c:bubble3D val="0"/>
            <c:extLst>
              <c:ext xmlns:c16="http://schemas.microsoft.com/office/drawing/2014/chart" uri="{C3380CC4-5D6E-409C-BE32-E72D297353CC}">
                <c16:uniqueId val="{00000039-4735-4190-9E57-919C1BF79BEF}"/>
              </c:ext>
            </c:extLst>
          </c:dPt>
          <c:dPt>
            <c:idx val="58"/>
            <c:bubble3D val="0"/>
            <c:extLst>
              <c:ext xmlns:c16="http://schemas.microsoft.com/office/drawing/2014/chart" uri="{C3380CC4-5D6E-409C-BE32-E72D297353CC}">
                <c16:uniqueId val="{0000003A-4735-4190-9E57-919C1BF79BEF}"/>
              </c:ext>
            </c:extLst>
          </c:dPt>
          <c:dPt>
            <c:idx val="59"/>
            <c:bubble3D val="0"/>
            <c:extLst>
              <c:ext xmlns:c16="http://schemas.microsoft.com/office/drawing/2014/chart" uri="{C3380CC4-5D6E-409C-BE32-E72D297353CC}">
                <c16:uniqueId val="{0000003B-4735-4190-9E57-919C1BF79BEF}"/>
              </c:ext>
            </c:extLst>
          </c:dPt>
          <c:dPt>
            <c:idx val="60"/>
            <c:bubble3D val="0"/>
            <c:extLst>
              <c:ext xmlns:c16="http://schemas.microsoft.com/office/drawing/2014/chart" uri="{C3380CC4-5D6E-409C-BE32-E72D297353CC}">
                <c16:uniqueId val="{0000003C-4735-4190-9E57-919C1BF79BEF}"/>
              </c:ext>
            </c:extLst>
          </c:dPt>
          <c:dPt>
            <c:idx val="61"/>
            <c:bubble3D val="0"/>
            <c:extLst>
              <c:ext xmlns:c16="http://schemas.microsoft.com/office/drawing/2014/chart" uri="{C3380CC4-5D6E-409C-BE32-E72D297353CC}">
                <c16:uniqueId val="{0000003D-4735-4190-9E57-919C1BF79BEF}"/>
              </c:ext>
            </c:extLst>
          </c:dPt>
          <c:dPt>
            <c:idx val="62"/>
            <c:bubble3D val="0"/>
            <c:extLst>
              <c:ext xmlns:c16="http://schemas.microsoft.com/office/drawing/2014/chart" uri="{C3380CC4-5D6E-409C-BE32-E72D297353CC}">
                <c16:uniqueId val="{0000003E-4735-4190-9E57-919C1BF79BEF}"/>
              </c:ext>
            </c:extLst>
          </c:dPt>
          <c:dPt>
            <c:idx val="63"/>
            <c:bubble3D val="0"/>
            <c:extLst>
              <c:ext xmlns:c16="http://schemas.microsoft.com/office/drawing/2014/chart" uri="{C3380CC4-5D6E-409C-BE32-E72D297353CC}">
                <c16:uniqueId val="{0000003F-4735-4190-9E57-919C1BF79BEF}"/>
              </c:ext>
            </c:extLst>
          </c:dPt>
          <c:dPt>
            <c:idx val="64"/>
            <c:bubble3D val="0"/>
            <c:extLst>
              <c:ext xmlns:c16="http://schemas.microsoft.com/office/drawing/2014/chart" uri="{C3380CC4-5D6E-409C-BE32-E72D297353CC}">
                <c16:uniqueId val="{00000040-4735-4190-9E57-919C1BF79BEF}"/>
              </c:ext>
            </c:extLst>
          </c:dPt>
          <c:dPt>
            <c:idx val="65"/>
            <c:bubble3D val="0"/>
            <c:extLst>
              <c:ext xmlns:c16="http://schemas.microsoft.com/office/drawing/2014/chart" uri="{C3380CC4-5D6E-409C-BE32-E72D297353CC}">
                <c16:uniqueId val="{00000041-4735-4190-9E57-919C1BF79BEF}"/>
              </c:ext>
            </c:extLst>
          </c:dPt>
          <c:dPt>
            <c:idx val="66"/>
            <c:bubble3D val="0"/>
            <c:extLst>
              <c:ext xmlns:c16="http://schemas.microsoft.com/office/drawing/2014/chart" uri="{C3380CC4-5D6E-409C-BE32-E72D297353CC}">
                <c16:uniqueId val="{00000042-4735-4190-9E57-919C1BF79BEF}"/>
              </c:ext>
            </c:extLst>
          </c:dPt>
          <c:dPt>
            <c:idx val="67"/>
            <c:bubble3D val="0"/>
            <c:extLst>
              <c:ext xmlns:c16="http://schemas.microsoft.com/office/drawing/2014/chart" uri="{C3380CC4-5D6E-409C-BE32-E72D297353CC}">
                <c16:uniqueId val="{00000043-4735-4190-9E57-919C1BF79BEF}"/>
              </c:ext>
            </c:extLst>
          </c:dPt>
          <c:dPt>
            <c:idx val="68"/>
            <c:bubble3D val="0"/>
            <c:extLst>
              <c:ext xmlns:c16="http://schemas.microsoft.com/office/drawing/2014/chart" uri="{C3380CC4-5D6E-409C-BE32-E72D297353CC}">
                <c16:uniqueId val="{00000044-4735-4190-9E57-919C1BF79BEF}"/>
              </c:ext>
            </c:extLst>
          </c:dPt>
          <c:dPt>
            <c:idx val="69"/>
            <c:bubble3D val="0"/>
            <c:extLst>
              <c:ext xmlns:c16="http://schemas.microsoft.com/office/drawing/2014/chart" uri="{C3380CC4-5D6E-409C-BE32-E72D297353CC}">
                <c16:uniqueId val="{00000045-4735-4190-9E57-919C1BF79BEF}"/>
              </c:ext>
            </c:extLst>
          </c:dPt>
          <c:dPt>
            <c:idx val="70"/>
            <c:bubble3D val="0"/>
            <c:extLst>
              <c:ext xmlns:c16="http://schemas.microsoft.com/office/drawing/2014/chart" uri="{C3380CC4-5D6E-409C-BE32-E72D297353CC}">
                <c16:uniqueId val="{00000046-4735-4190-9E57-919C1BF79BEF}"/>
              </c:ext>
            </c:extLst>
          </c:dPt>
          <c:dPt>
            <c:idx val="71"/>
            <c:bubble3D val="0"/>
            <c:extLst>
              <c:ext xmlns:c16="http://schemas.microsoft.com/office/drawing/2014/chart" uri="{C3380CC4-5D6E-409C-BE32-E72D297353CC}">
                <c16:uniqueId val="{00000047-4735-4190-9E57-919C1BF79BEF}"/>
              </c:ext>
            </c:extLst>
          </c:dPt>
          <c:dPt>
            <c:idx val="72"/>
            <c:bubble3D val="0"/>
            <c:extLst>
              <c:ext xmlns:c16="http://schemas.microsoft.com/office/drawing/2014/chart" uri="{C3380CC4-5D6E-409C-BE32-E72D297353CC}">
                <c16:uniqueId val="{00000048-4735-4190-9E57-919C1BF79BEF}"/>
              </c:ext>
            </c:extLst>
          </c:dPt>
          <c:dPt>
            <c:idx val="73"/>
            <c:bubble3D val="0"/>
            <c:extLst>
              <c:ext xmlns:c16="http://schemas.microsoft.com/office/drawing/2014/chart" uri="{C3380CC4-5D6E-409C-BE32-E72D297353CC}">
                <c16:uniqueId val="{00000049-4735-4190-9E57-919C1BF79BEF}"/>
              </c:ext>
            </c:extLst>
          </c:dPt>
          <c:dPt>
            <c:idx val="74"/>
            <c:bubble3D val="0"/>
            <c:extLst>
              <c:ext xmlns:c16="http://schemas.microsoft.com/office/drawing/2014/chart" uri="{C3380CC4-5D6E-409C-BE32-E72D297353CC}">
                <c16:uniqueId val="{0000004A-4735-4190-9E57-919C1BF79BEF}"/>
              </c:ext>
            </c:extLst>
          </c:dPt>
          <c:dPt>
            <c:idx val="75"/>
            <c:bubble3D val="0"/>
            <c:extLst>
              <c:ext xmlns:c16="http://schemas.microsoft.com/office/drawing/2014/chart" uri="{C3380CC4-5D6E-409C-BE32-E72D297353CC}">
                <c16:uniqueId val="{0000004B-4735-4190-9E57-919C1BF79BEF}"/>
              </c:ext>
            </c:extLst>
          </c:dPt>
          <c:dPt>
            <c:idx val="76"/>
            <c:bubble3D val="0"/>
            <c:extLst>
              <c:ext xmlns:c16="http://schemas.microsoft.com/office/drawing/2014/chart" uri="{C3380CC4-5D6E-409C-BE32-E72D297353CC}">
                <c16:uniqueId val="{0000004C-4735-4190-9E57-919C1BF79BEF}"/>
              </c:ext>
            </c:extLst>
          </c:dPt>
          <c:dPt>
            <c:idx val="77"/>
            <c:bubble3D val="0"/>
            <c:extLst>
              <c:ext xmlns:c16="http://schemas.microsoft.com/office/drawing/2014/chart" uri="{C3380CC4-5D6E-409C-BE32-E72D297353CC}">
                <c16:uniqueId val="{0000004D-4735-4190-9E57-919C1BF79BEF}"/>
              </c:ext>
            </c:extLst>
          </c:dPt>
          <c:cat>
            <c:strRef>
              <c:f>Results!$E$4:$E$147</c:f>
              <c:strCache>
                <c:ptCount val="144"/>
                <c:pt idx="0">
                  <c:v>11-USGS</c:v>
                </c:pt>
                <c:pt idx="1">
                  <c:v>11-USGS</c:v>
                </c:pt>
                <c:pt idx="2">
                  <c:v>11-USGS</c:v>
                </c:pt>
                <c:pt idx="3">
                  <c:v>11-USGS</c:v>
                </c:pt>
                <c:pt idx="4">
                  <c:v>11-USGS</c:v>
                </c:pt>
                <c:pt idx="5">
                  <c:v>11-USGS</c:v>
                </c:pt>
                <c:pt idx="6">
                  <c:v>11-USGS</c:v>
                </c:pt>
                <c:pt idx="7">
                  <c:v>11-USGS</c:v>
                </c:pt>
                <c:pt idx="8">
                  <c:v>11-USGS</c:v>
                </c:pt>
                <c:pt idx="9">
                  <c:v>12-USGS</c:v>
                </c:pt>
                <c:pt idx="10">
                  <c:v>12-USGS</c:v>
                </c:pt>
                <c:pt idx="11">
                  <c:v>12-USGS</c:v>
                </c:pt>
                <c:pt idx="12">
                  <c:v>12-USGS</c:v>
                </c:pt>
                <c:pt idx="13">
                  <c:v>12-USGS</c:v>
                </c:pt>
                <c:pt idx="14">
                  <c:v>12-USGS</c:v>
                </c:pt>
                <c:pt idx="15">
                  <c:v>12-USGS</c:v>
                </c:pt>
                <c:pt idx="16">
                  <c:v>12-USGS</c:v>
                </c:pt>
                <c:pt idx="17">
                  <c:v>12-USGS</c:v>
                </c:pt>
                <c:pt idx="18">
                  <c:v>14-USGS</c:v>
                </c:pt>
                <c:pt idx="19">
                  <c:v>14-USGS</c:v>
                </c:pt>
                <c:pt idx="20">
                  <c:v>14-USGS</c:v>
                </c:pt>
                <c:pt idx="21">
                  <c:v>14-USGS</c:v>
                </c:pt>
                <c:pt idx="22">
                  <c:v>14-USGS</c:v>
                </c:pt>
                <c:pt idx="23">
                  <c:v>14-USGS</c:v>
                </c:pt>
                <c:pt idx="24">
                  <c:v>14-USGS</c:v>
                </c:pt>
                <c:pt idx="25">
                  <c:v>14-USGS</c:v>
                </c:pt>
                <c:pt idx="26">
                  <c:v>14-USGS</c:v>
                </c:pt>
                <c:pt idx="27">
                  <c:v>15-USGS</c:v>
                </c:pt>
                <c:pt idx="28">
                  <c:v>15-USGS</c:v>
                </c:pt>
                <c:pt idx="29">
                  <c:v>15-USGS</c:v>
                </c:pt>
                <c:pt idx="30">
                  <c:v>15-USGS</c:v>
                </c:pt>
                <c:pt idx="31">
                  <c:v>15-USGS</c:v>
                </c:pt>
                <c:pt idx="32">
                  <c:v>15-USGS</c:v>
                </c:pt>
                <c:pt idx="33">
                  <c:v>15-USGS</c:v>
                </c:pt>
                <c:pt idx="34">
                  <c:v>15-USGS</c:v>
                </c:pt>
                <c:pt idx="35">
                  <c:v>15-USGS</c:v>
                </c:pt>
                <c:pt idx="36">
                  <c:v>16-Other</c:v>
                </c:pt>
                <c:pt idx="37">
                  <c:v>16-Other</c:v>
                </c:pt>
                <c:pt idx="38">
                  <c:v>16-Other</c:v>
                </c:pt>
                <c:pt idx="39">
                  <c:v>16-Other</c:v>
                </c:pt>
                <c:pt idx="40">
                  <c:v>16-Other</c:v>
                </c:pt>
                <c:pt idx="41">
                  <c:v>16-Other</c:v>
                </c:pt>
                <c:pt idx="42">
                  <c:v>16-Other</c:v>
                </c:pt>
                <c:pt idx="43">
                  <c:v>16-Other</c:v>
                </c:pt>
                <c:pt idx="44">
                  <c:v>16-Other</c:v>
                </c:pt>
                <c:pt idx="45">
                  <c:v>17-USGS</c:v>
                </c:pt>
                <c:pt idx="46">
                  <c:v>17-USGS</c:v>
                </c:pt>
                <c:pt idx="47">
                  <c:v>17-USGS</c:v>
                </c:pt>
                <c:pt idx="48">
                  <c:v>17-USGS</c:v>
                </c:pt>
                <c:pt idx="49">
                  <c:v>17-USGS</c:v>
                </c:pt>
                <c:pt idx="50">
                  <c:v>17-USGS</c:v>
                </c:pt>
                <c:pt idx="51">
                  <c:v>17-USGS</c:v>
                </c:pt>
                <c:pt idx="52">
                  <c:v>17-USGS</c:v>
                </c:pt>
                <c:pt idx="53">
                  <c:v>17-USGS</c:v>
                </c:pt>
                <c:pt idx="54">
                  <c:v>18-USGS</c:v>
                </c:pt>
                <c:pt idx="55">
                  <c:v>18-USGS</c:v>
                </c:pt>
                <c:pt idx="56">
                  <c:v>18-USGS</c:v>
                </c:pt>
                <c:pt idx="57">
                  <c:v>18-USGS</c:v>
                </c:pt>
                <c:pt idx="58">
                  <c:v>18-USGS</c:v>
                </c:pt>
                <c:pt idx="59">
                  <c:v>18-USGS</c:v>
                </c:pt>
                <c:pt idx="60">
                  <c:v>18-USGS</c:v>
                </c:pt>
                <c:pt idx="61">
                  <c:v>18-USGS</c:v>
                </c:pt>
                <c:pt idx="62">
                  <c:v>18-USGS</c:v>
                </c:pt>
                <c:pt idx="63">
                  <c:v>21-Other</c:v>
                </c:pt>
                <c:pt idx="64">
                  <c:v>21-Other</c:v>
                </c:pt>
                <c:pt idx="65">
                  <c:v>21-Other</c:v>
                </c:pt>
                <c:pt idx="66">
                  <c:v>21-Other</c:v>
                </c:pt>
                <c:pt idx="67">
                  <c:v>21-Other</c:v>
                </c:pt>
                <c:pt idx="68">
                  <c:v>21-Other</c:v>
                </c:pt>
                <c:pt idx="69">
                  <c:v>21-Other</c:v>
                </c:pt>
                <c:pt idx="70">
                  <c:v>21-Other</c:v>
                </c:pt>
                <c:pt idx="71">
                  <c:v>21-Other</c:v>
                </c:pt>
                <c:pt idx="72">
                  <c:v>23-Other</c:v>
                </c:pt>
                <c:pt idx="73">
                  <c:v>23-Other</c:v>
                </c:pt>
                <c:pt idx="74">
                  <c:v>23-Other</c:v>
                </c:pt>
                <c:pt idx="75">
                  <c:v>23-Other</c:v>
                </c:pt>
                <c:pt idx="76">
                  <c:v>23-Other</c:v>
                </c:pt>
                <c:pt idx="77">
                  <c:v>23-Other</c:v>
                </c:pt>
                <c:pt idx="78">
                  <c:v>23-Other</c:v>
                </c:pt>
                <c:pt idx="79">
                  <c:v>23-Other</c:v>
                </c:pt>
                <c:pt idx="80">
                  <c:v>23-Other</c:v>
                </c:pt>
                <c:pt idx="81">
                  <c:v>25-USGS</c:v>
                </c:pt>
                <c:pt idx="82">
                  <c:v>25-USGS</c:v>
                </c:pt>
                <c:pt idx="83">
                  <c:v>25-USGS</c:v>
                </c:pt>
                <c:pt idx="84">
                  <c:v>25-USGS</c:v>
                </c:pt>
                <c:pt idx="85">
                  <c:v>25-USGS</c:v>
                </c:pt>
                <c:pt idx="86">
                  <c:v>25-USGS</c:v>
                </c:pt>
                <c:pt idx="87">
                  <c:v>25-USGS</c:v>
                </c:pt>
                <c:pt idx="88">
                  <c:v>25-USGS</c:v>
                </c:pt>
                <c:pt idx="89">
                  <c:v>25-USGS</c:v>
                </c:pt>
                <c:pt idx="90">
                  <c:v>28-Other</c:v>
                </c:pt>
                <c:pt idx="91">
                  <c:v>28-Other</c:v>
                </c:pt>
                <c:pt idx="92">
                  <c:v>28-Other</c:v>
                </c:pt>
                <c:pt idx="93">
                  <c:v>28-Other</c:v>
                </c:pt>
                <c:pt idx="94">
                  <c:v>28-Other</c:v>
                </c:pt>
                <c:pt idx="95">
                  <c:v>28-Other</c:v>
                </c:pt>
                <c:pt idx="96">
                  <c:v>28-Other</c:v>
                </c:pt>
                <c:pt idx="97">
                  <c:v>28-Other</c:v>
                </c:pt>
                <c:pt idx="98">
                  <c:v>28-Other</c:v>
                </c:pt>
                <c:pt idx="99">
                  <c:v>29-Other</c:v>
                </c:pt>
                <c:pt idx="100">
                  <c:v>29-Other</c:v>
                </c:pt>
                <c:pt idx="101">
                  <c:v>29-Other</c:v>
                </c:pt>
                <c:pt idx="102">
                  <c:v>29-Other</c:v>
                </c:pt>
                <c:pt idx="103">
                  <c:v>29-Other</c:v>
                </c:pt>
                <c:pt idx="104">
                  <c:v>29-Other</c:v>
                </c:pt>
                <c:pt idx="105">
                  <c:v>29-Other</c:v>
                </c:pt>
                <c:pt idx="106">
                  <c:v>29-Other</c:v>
                </c:pt>
                <c:pt idx="107">
                  <c:v>29-Other</c:v>
                </c:pt>
                <c:pt idx="108">
                  <c:v>30-Other</c:v>
                </c:pt>
                <c:pt idx="109">
                  <c:v>30-Other</c:v>
                </c:pt>
                <c:pt idx="110">
                  <c:v>30-Other</c:v>
                </c:pt>
                <c:pt idx="111">
                  <c:v>30-Other</c:v>
                </c:pt>
                <c:pt idx="112">
                  <c:v>30-Other</c:v>
                </c:pt>
                <c:pt idx="113">
                  <c:v>30-Other</c:v>
                </c:pt>
                <c:pt idx="114">
                  <c:v>30-Other</c:v>
                </c:pt>
                <c:pt idx="115">
                  <c:v>30-Other</c:v>
                </c:pt>
                <c:pt idx="116">
                  <c:v>30-Other</c:v>
                </c:pt>
                <c:pt idx="117">
                  <c:v>31-Other</c:v>
                </c:pt>
                <c:pt idx="118">
                  <c:v>31-Other</c:v>
                </c:pt>
                <c:pt idx="119">
                  <c:v>31-Other</c:v>
                </c:pt>
                <c:pt idx="120">
                  <c:v>31-Other</c:v>
                </c:pt>
                <c:pt idx="121">
                  <c:v>31-Other</c:v>
                </c:pt>
                <c:pt idx="122">
                  <c:v>31-Other</c:v>
                </c:pt>
                <c:pt idx="123">
                  <c:v>31-Other</c:v>
                </c:pt>
                <c:pt idx="124">
                  <c:v>31-Other</c:v>
                </c:pt>
                <c:pt idx="125">
                  <c:v>31-Other</c:v>
                </c:pt>
                <c:pt idx="126">
                  <c:v>34-Other</c:v>
                </c:pt>
                <c:pt idx="127">
                  <c:v>34-Other</c:v>
                </c:pt>
                <c:pt idx="128">
                  <c:v>34-Other</c:v>
                </c:pt>
                <c:pt idx="129">
                  <c:v>34-Other</c:v>
                </c:pt>
                <c:pt idx="130">
                  <c:v>34-Other</c:v>
                </c:pt>
                <c:pt idx="131">
                  <c:v>34-Other</c:v>
                </c:pt>
                <c:pt idx="132">
                  <c:v>34-Other</c:v>
                </c:pt>
                <c:pt idx="133">
                  <c:v>34-Other</c:v>
                </c:pt>
                <c:pt idx="134">
                  <c:v>34-Other</c:v>
                </c:pt>
                <c:pt idx="135">
                  <c:v>36-Other</c:v>
                </c:pt>
                <c:pt idx="136">
                  <c:v>36-Other</c:v>
                </c:pt>
                <c:pt idx="137">
                  <c:v>36-Other</c:v>
                </c:pt>
                <c:pt idx="138">
                  <c:v>36-Other</c:v>
                </c:pt>
                <c:pt idx="139">
                  <c:v>36-Other</c:v>
                </c:pt>
                <c:pt idx="140">
                  <c:v>36-Other</c:v>
                </c:pt>
                <c:pt idx="141">
                  <c:v>36-Other</c:v>
                </c:pt>
                <c:pt idx="142">
                  <c:v>36-Other</c:v>
                </c:pt>
                <c:pt idx="143">
                  <c:v>36-Other</c:v>
                </c:pt>
              </c:strCache>
            </c:strRef>
          </c:cat>
          <c:val>
            <c:numRef>
              <c:f>Results!$U$4:$U$147</c:f>
              <c:numCache>
                <c:formatCode>0.00</c:formatCode>
                <c:ptCount val="144"/>
                <c:pt idx="0">
                  <c:v>-13.200000000000003</c:v>
                </c:pt>
                <c:pt idx="1">
                  <c:v>-5.0931677018633614</c:v>
                </c:pt>
                <c:pt idx="2">
                  <c:v>-84.065728868417764</c:v>
                </c:pt>
                <c:pt idx="3">
                  <c:v>-4.9332897080742981</c:v>
                </c:pt>
                <c:pt idx="4">
                  <c:v>-3.7145075160554297</c:v>
                </c:pt>
                <c:pt idx="5">
                  <c:v>-3.1524980001454486</c:v>
                </c:pt>
                <c:pt idx="6">
                  <c:v>-1.0056568196103115</c:v>
                </c:pt>
                <c:pt idx="7">
                  <c:v>-0.60477733198232264</c:v>
                </c:pt>
                <c:pt idx="8">
                  <c:v>0.11552646000266642</c:v>
                </c:pt>
                <c:pt idx="9">
                  <c:v>-9.8070106341079128</c:v>
                </c:pt>
                <c:pt idx="11">
                  <c:v>-4.2818023400547665</c:v>
                </c:pt>
                <c:pt idx="12">
                  <c:v>-2.8210892740590356</c:v>
                </c:pt>
                <c:pt idx="14">
                  <c:v>-1.680138043774404</c:v>
                </c:pt>
                <c:pt idx="15">
                  <c:v>0.77413088810808983</c:v>
                </c:pt>
                <c:pt idx="16">
                  <c:v>1.7717215424613211</c:v>
                </c:pt>
                <c:pt idx="17">
                  <c:v>1.16695491798725</c:v>
                </c:pt>
                <c:pt idx="18">
                  <c:v>-3.5294117647058747</c:v>
                </c:pt>
                <c:pt idx="19">
                  <c:v>-6.1876247504989923</c:v>
                </c:pt>
                <c:pt idx="20">
                  <c:v>-3.9660763282614151</c:v>
                </c:pt>
                <c:pt idx="21">
                  <c:v>-7.005399920269638</c:v>
                </c:pt>
                <c:pt idx="22">
                  <c:v>-0.29877431952384154</c:v>
                </c:pt>
                <c:pt idx="23">
                  <c:v>-2.3597158894802917</c:v>
                </c:pt>
                <c:pt idx="24">
                  <c:v>-4.1766655239401178</c:v>
                </c:pt>
                <c:pt idx="25">
                  <c:v>-3.1942841040278473</c:v>
                </c:pt>
                <c:pt idx="26">
                  <c:v>-3.1962996841103473</c:v>
                </c:pt>
                <c:pt idx="27">
                  <c:v>-25.186055620838239</c:v>
                </c:pt>
                <c:pt idx="28">
                  <c:v>-9.2716877951777388</c:v>
                </c:pt>
                <c:pt idx="29">
                  <c:v>-5.8069288620392134</c:v>
                </c:pt>
                <c:pt idx="30">
                  <c:v>-5.8776518453937898</c:v>
                </c:pt>
                <c:pt idx="31">
                  <c:v>-2.4103468547913081</c:v>
                </c:pt>
                <c:pt idx="32">
                  <c:v>-2.0962492954929806</c:v>
                </c:pt>
                <c:pt idx="33">
                  <c:v>-3.2838686452541852</c:v>
                </c:pt>
                <c:pt idx="34">
                  <c:v>-2.9544111631289462</c:v>
                </c:pt>
                <c:pt idx="35">
                  <c:v>-1.2047568080055384</c:v>
                </c:pt>
                <c:pt idx="36">
                  <c:v>-5.6754596322941691</c:v>
                </c:pt>
                <c:pt idx="37">
                  <c:v>-3.0484757621189376</c:v>
                </c:pt>
                <c:pt idx="38">
                  <c:v>-9.1361712720936019</c:v>
                </c:pt>
                <c:pt idx="39">
                  <c:v>-4.9245865891332024</c:v>
                </c:pt>
                <c:pt idx="40">
                  <c:v>-5.6031238238615</c:v>
                </c:pt>
                <c:pt idx="41">
                  <c:v>-3.5189762978042634</c:v>
                </c:pt>
                <c:pt idx="42">
                  <c:v>-2.5301700493691772</c:v>
                </c:pt>
                <c:pt idx="43">
                  <c:v>-2.1786551780553021</c:v>
                </c:pt>
                <c:pt idx="44">
                  <c:v>-1.6325442209119609</c:v>
                </c:pt>
                <c:pt idx="45">
                  <c:v>-3.8919777601270917</c:v>
                </c:pt>
                <c:pt idx="46">
                  <c:v>-6.8675889328063358</c:v>
                </c:pt>
                <c:pt idx="47">
                  <c:v>-5.6603773584905737</c:v>
                </c:pt>
                <c:pt idx="48">
                  <c:v>-3.0545454545454613</c:v>
                </c:pt>
                <c:pt idx="49">
                  <c:v>-1.9488142756515552</c:v>
                </c:pt>
                <c:pt idx="50">
                  <c:v>-1.8556551135021069</c:v>
                </c:pt>
                <c:pt idx="54">
                  <c:v>-3.7242472266244055</c:v>
                </c:pt>
                <c:pt idx="55">
                  <c:v>-2.8557481083719733</c:v>
                </c:pt>
                <c:pt idx="56">
                  <c:v>-5.5001845699520144</c:v>
                </c:pt>
                <c:pt idx="57">
                  <c:v>-3.3196378576882415</c:v>
                </c:pt>
                <c:pt idx="58">
                  <c:v>-3.5932362611554804</c:v>
                </c:pt>
                <c:pt idx="59">
                  <c:v>-2.3769717234862218</c:v>
                </c:pt>
                <c:pt idx="60">
                  <c:v>-1.4548072637509595</c:v>
                </c:pt>
                <c:pt idx="61">
                  <c:v>-0.77997872785287958</c:v>
                </c:pt>
                <c:pt idx="62">
                  <c:v>-0.79406231018800189</c:v>
                </c:pt>
                <c:pt idx="72">
                  <c:v>-13.251094309589082</c:v>
                </c:pt>
                <c:pt idx="73">
                  <c:v>-15.157529149095044</c:v>
                </c:pt>
                <c:pt idx="74">
                  <c:v>-7.9341317365271085</c:v>
                </c:pt>
                <c:pt idx="75">
                  <c:v>-3.2480744077894865</c:v>
                </c:pt>
                <c:pt idx="76">
                  <c:v>-2.1831184718170853</c:v>
                </c:pt>
                <c:pt idx="77">
                  <c:v>-1.2051696871648765</c:v>
                </c:pt>
                <c:pt idx="78">
                  <c:v>-0.62619267994468586</c:v>
                </c:pt>
                <c:pt idx="79">
                  <c:v>-0.526272734709476</c:v>
                </c:pt>
                <c:pt idx="80">
                  <c:v>-0.34258624840281482</c:v>
                </c:pt>
                <c:pt idx="81">
                  <c:v>-1.3131715081575823</c:v>
                </c:pt>
                <c:pt idx="82">
                  <c:v>-16.216216216216221</c:v>
                </c:pt>
                <c:pt idx="83">
                  <c:v>-4.2288557213930353</c:v>
                </c:pt>
                <c:pt idx="84">
                  <c:v>-3.3818181818181929</c:v>
                </c:pt>
                <c:pt idx="85">
                  <c:v>-3.3145922040038691</c:v>
                </c:pt>
                <c:pt idx="86">
                  <c:v>-2.4766958007014028</c:v>
                </c:pt>
                <c:pt idx="87">
                  <c:v>-1.5985100378203654</c:v>
                </c:pt>
                <c:pt idx="88">
                  <c:v>-0.85315467235135223</c:v>
                </c:pt>
                <c:pt idx="89">
                  <c:v>-1.1425714338623374</c:v>
                </c:pt>
                <c:pt idx="117">
                  <c:v>-11.23550579768094</c:v>
                </c:pt>
                <c:pt idx="118">
                  <c:v>-8.3187609293030729</c:v>
                </c:pt>
                <c:pt idx="119">
                  <c:v>-7.4212893553223216</c:v>
                </c:pt>
                <c:pt idx="120">
                  <c:v>-5.5959302325581284</c:v>
                </c:pt>
                <c:pt idx="121">
                  <c:v>-3.8533923026253891</c:v>
                </c:pt>
                <c:pt idx="122">
                  <c:v>-4.4287349846439019</c:v>
                </c:pt>
                <c:pt idx="123">
                  <c:v>-1.6152716593245238</c:v>
                </c:pt>
                <c:pt idx="124">
                  <c:v>-2.3000000000000091</c:v>
                </c:pt>
                <c:pt idx="125">
                  <c:v>-1.2487408899686034</c:v>
                </c:pt>
                <c:pt idx="135">
                  <c:v>-13.634546181527387</c:v>
                </c:pt>
                <c:pt idx="136">
                  <c:v>-3.018307768431467</c:v>
                </c:pt>
                <c:pt idx="137">
                  <c:v>-7.3865766779152588</c:v>
                </c:pt>
                <c:pt idx="138">
                  <c:v>-3.7458339371105693</c:v>
                </c:pt>
                <c:pt idx="139">
                  <c:v>-2.5451637184794871</c:v>
                </c:pt>
                <c:pt idx="140">
                  <c:v>-1.848391953418332</c:v>
                </c:pt>
                <c:pt idx="141">
                  <c:v>-0.86930695331330532</c:v>
                </c:pt>
                <c:pt idx="142">
                  <c:v>-0.66613351751211736</c:v>
                </c:pt>
                <c:pt idx="143">
                  <c:v>-0.42434071671369311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4E-4735-4190-9E57-919C1BF79BEF}"/>
            </c:ext>
          </c:extLst>
        </c:ser>
        <c:ser>
          <c:idx val="1"/>
          <c:order val="1"/>
          <c:tx>
            <c:v>Median (-3.20%)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Results!$E$4:$E$147</c:f>
              <c:strCache>
                <c:ptCount val="144"/>
                <c:pt idx="0">
                  <c:v>11-USGS</c:v>
                </c:pt>
                <c:pt idx="1">
                  <c:v>11-USGS</c:v>
                </c:pt>
                <c:pt idx="2">
                  <c:v>11-USGS</c:v>
                </c:pt>
                <c:pt idx="3">
                  <c:v>11-USGS</c:v>
                </c:pt>
                <c:pt idx="4">
                  <c:v>11-USGS</c:v>
                </c:pt>
                <c:pt idx="5">
                  <c:v>11-USGS</c:v>
                </c:pt>
                <c:pt idx="6">
                  <c:v>11-USGS</c:v>
                </c:pt>
                <c:pt idx="7">
                  <c:v>11-USGS</c:v>
                </c:pt>
                <c:pt idx="8">
                  <c:v>11-USGS</c:v>
                </c:pt>
                <c:pt idx="9">
                  <c:v>12-USGS</c:v>
                </c:pt>
                <c:pt idx="10">
                  <c:v>12-USGS</c:v>
                </c:pt>
                <c:pt idx="11">
                  <c:v>12-USGS</c:v>
                </c:pt>
                <c:pt idx="12">
                  <c:v>12-USGS</c:v>
                </c:pt>
                <c:pt idx="13">
                  <c:v>12-USGS</c:v>
                </c:pt>
                <c:pt idx="14">
                  <c:v>12-USGS</c:v>
                </c:pt>
                <c:pt idx="15">
                  <c:v>12-USGS</c:v>
                </c:pt>
                <c:pt idx="16">
                  <c:v>12-USGS</c:v>
                </c:pt>
                <c:pt idx="17">
                  <c:v>12-USGS</c:v>
                </c:pt>
                <c:pt idx="18">
                  <c:v>14-USGS</c:v>
                </c:pt>
                <c:pt idx="19">
                  <c:v>14-USGS</c:v>
                </c:pt>
                <c:pt idx="20">
                  <c:v>14-USGS</c:v>
                </c:pt>
                <c:pt idx="21">
                  <c:v>14-USGS</c:v>
                </c:pt>
                <c:pt idx="22">
                  <c:v>14-USGS</c:v>
                </c:pt>
                <c:pt idx="23">
                  <c:v>14-USGS</c:v>
                </c:pt>
                <c:pt idx="24">
                  <c:v>14-USGS</c:v>
                </c:pt>
                <c:pt idx="25">
                  <c:v>14-USGS</c:v>
                </c:pt>
                <c:pt idx="26">
                  <c:v>14-USGS</c:v>
                </c:pt>
                <c:pt idx="27">
                  <c:v>15-USGS</c:v>
                </c:pt>
                <c:pt idx="28">
                  <c:v>15-USGS</c:v>
                </c:pt>
                <c:pt idx="29">
                  <c:v>15-USGS</c:v>
                </c:pt>
                <c:pt idx="30">
                  <c:v>15-USGS</c:v>
                </c:pt>
                <c:pt idx="31">
                  <c:v>15-USGS</c:v>
                </c:pt>
                <c:pt idx="32">
                  <c:v>15-USGS</c:v>
                </c:pt>
                <c:pt idx="33">
                  <c:v>15-USGS</c:v>
                </c:pt>
                <c:pt idx="34">
                  <c:v>15-USGS</c:v>
                </c:pt>
                <c:pt idx="35">
                  <c:v>15-USGS</c:v>
                </c:pt>
                <c:pt idx="36">
                  <c:v>16-Other</c:v>
                </c:pt>
                <c:pt idx="37">
                  <c:v>16-Other</c:v>
                </c:pt>
                <c:pt idx="38">
                  <c:v>16-Other</c:v>
                </c:pt>
                <c:pt idx="39">
                  <c:v>16-Other</c:v>
                </c:pt>
                <c:pt idx="40">
                  <c:v>16-Other</c:v>
                </c:pt>
                <c:pt idx="41">
                  <c:v>16-Other</c:v>
                </c:pt>
                <c:pt idx="42">
                  <c:v>16-Other</c:v>
                </c:pt>
                <c:pt idx="43">
                  <c:v>16-Other</c:v>
                </c:pt>
                <c:pt idx="44">
                  <c:v>16-Other</c:v>
                </c:pt>
                <c:pt idx="45">
                  <c:v>17-USGS</c:v>
                </c:pt>
                <c:pt idx="46">
                  <c:v>17-USGS</c:v>
                </c:pt>
                <c:pt idx="47">
                  <c:v>17-USGS</c:v>
                </c:pt>
                <c:pt idx="48">
                  <c:v>17-USGS</c:v>
                </c:pt>
                <c:pt idx="49">
                  <c:v>17-USGS</c:v>
                </c:pt>
                <c:pt idx="50">
                  <c:v>17-USGS</c:v>
                </c:pt>
                <c:pt idx="51">
                  <c:v>17-USGS</c:v>
                </c:pt>
                <c:pt idx="52">
                  <c:v>17-USGS</c:v>
                </c:pt>
                <c:pt idx="53">
                  <c:v>17-USGS</c:v>
                </c:pt>
                <c:pt idx="54">
                  <c:v>18-USGS</c:v>
                </c:pt>
                <c:pt idx="55">
                  <c:v>18-USGS</c:v>
                </c:pt>
                <c:pt idx="56">
                  <c:v>18-USGS</c:v>
                </c:pt>
                <c:pt idx="57">
                  <c:v>18-USGS</c:v>
                </c:pt>
                <c:pt idx="58">
                  <c:v>18-USGS</c:v>
                </c:pt>
                <c:pt idx="59">
                  <c:v>18-USGS</c:v>
                </c:pt>
                <c:pt idx="60">
                  <c:v>18-USGS</c:v>
                </c:pt>
                <c:pt idx="61">
                  <c:v>18-USGS</c:v>
                </c:pt>
                <c:pt idx="62">
                  <c:v>18-USGS</c:v>
                </c:pt>
                <c:pt idx="63">
                  <c:v>21-Other</c:v>
                </c:pt>
                <c:pt idx="64">
                  <c:v>21-Other</c:v>
                </c:pt>
                <c:pt idx="65">
                  <c:v>21-Other</c:v>
                </c:pt>
                <c:pt idx="66">
                  <c:v>21-Other</c:v>
                </c:pt>
                <c:pt idx="67">
                  <c:v>21-Other</c:v>
                </c:pt>
                <c:pt idx="68">
                  <c:v>21-Other</c:v>
                </c:pt>
                <c:pt idx="69">
                  <c:v>21-Other</c:v>
                </c:pt>
                <c:pt idx="70">
                  <c:v>21-Other</c:v>
                </c:pt>
                <c:pt idx="71">
                  <c:v>21-Other</c:v>
                </c:pt>
                <c:pt idx="72">
                  <c:v>23-Other</c:v>
                </c:pt>
                <c:pt idx="73">
                  <c:v>23-Other</c:v>
                </c:pt>
                <c:pt idx="74">
                  <c:v>23-Other</c:v>
                </c:pt>
                <c:pt idx="75">
                  <c:v>23-Other</c:v>
                </c:pt>
                <c:pt idx="76">
                  <c:v>23-Other</c:v>
                </c:pt>
                <c:pt idx="77">
                  <c:v>23-Other</c:v>
                </c:pt>
                <c:pt idx="78">
                  <c:v>23-Other</c:v>
                </c:pt>
                <c:pt idx="79">
                  <c:v>23-Other</c:v>
                </c:pt>
                <c:pt idx="80">
                  <c:v>23-Other</c:v>
                </c:pt>
                <c:pt idx="81">
                  <c:v>25-USGS</c:v>
                </c:pt>
                <c:pt idx="82">
                  <c:v>25-USGS</c:v>
                </c:pt>
                <c:pt idx="83">
                  <c:v>25-USGS</c:v>
                </c:pt>
                <c:pt idx="84">
                  <c:v>25-USGS</c:v>
                </c:pt>
                <c:pt idx="85">
                  <c:v>25-USGS</c:v>
                </c:pt>
                <c:pt idx="86">
                  <c:v>25-USGS</c:v>
                </c:pt>
                <c:pt idx="87">
                  <c:v>25-USGS</c:v>
                </c:pt>
                <c:pt idx="88">
                  <c:v>25-USGS</c:v>
                </c:pt>
                <c:pt idx="89">
                  <c:v>25-USGS</c:v>
                </c:pt>
                <c:pt idx="90">
                  <c:v>28-Other</c:v>
                </c:pt>
                <c:pt idx="91">
                  <c:v>28-Other</c:v>
                </c:pt>
                <c:pt idx="92">
                  <c:v>28-Other</c:v>
                </c:pt>
                <c:pt idx="93">
                  <c:v>28-Other</c:v>
                </c:pt>
                <c:pt idx="94">
                  <c:v>28-Other</c:v>
                </c:pt>
                <c:pt idx="95">
                  <c:v>28-Other</c:v>
                </c:pt>
                <c:pt idx="96">
                  <c:v>28-Other</c:v>
                </c:pt>
                <c:pt idx="97">
                  <c:v>28-Other</c:v>
                </c:pt>
                <c:pt idx="98">
                  <c:v>28-Other</c:v>
                </c:pt>
                <c:pt idx="99">
                  <c:v>29-Other</c:v>
                </c:pt>
                <c:pt idx="100">
                  <c:v>29-Other</c:v>
                </c:pt>
                <c:pt idx="101">
                  <c:v>29-Other</c:v>
                </c:pt>
                <c:pt idx="102">
                  <c:v>29-Other</c:v>
                </c:pt>
                <c:pt idx="103">
                  <c:v>29-Other</c:v>
                </c:pt>
                <c:pt idx="104">
                  <c:v>29-Other</c:v>
                </c:pt>
                <c:pt idx="105">
                  <c:v>29-Other</c:v>
                </c:pt>
                <c:pt idx="106">
                  <c:v>29-Other</c:v>
                </c:pt>
                <c:pt idx="107">
                  <c:v>29-Other</c:v>
                </c:pt>
                <c:pt idx="108">
                  <c:v>30-Other</c:v>
                </c:pt>
                <c:pt idx="109">
                  <c:v>30-Other</c:v>
                </c:pt>
                <c:pt idx="110">
                  <c:v>30-Other</c:v>
                </c:pt>
                <c:pt idx="111">
                  <c:v>30-Other</c:v>
                </c:pt>
                <c:pt idx="112">
                  <c:v>30-Other</c:v>
                </c:pt>
                <c:pt idx="113">
                  <c:v>30-Other</c:v>
                </c:pt>
                <c:pt idx="114">
                  <c:v>30-Other</c:v>
                </c:pt>
                <c:pt idx="115">
                  <c:v>30-Other</c:v>
                </c:pt>
                <c:pt idx="116">
                  <c:v>30-Other</c:v>
                </c:pt>
                <c:pt idx="117">
                  <c:v>31-Other</c:v>
                </c:pt>
                <c:pt idx="118">
                  <c:v>31-Other</c:v>
                </c:pt>
                <c:pt idx="119">
                  <c:v>31-Other</c:v>
                </c:pt>
                <c:pt idx="120">
                  <c:v>31-Other</c:v>
                </c:pt>
                <c:pt idx="121">
                  <c:v>31-Other</c:v>
                </c:pt>
                <c:pt idx="122">
                  <c:v>31-Other</c:v>
                </c:pt>
                <c:pt idx="123">
                  <c:v>31-Other</c:v>
                </c:pt>
                <c:pt idx="124">
                  <c:v>31-Other</c:v>
                </c:pt>
                <c:pt idx="125">
                  <c:v>31-Other</c:v>
                </c:pt>
                <c:pt idx="126">
                  <c:v>34-Other</c:v>
                </c:pt>
                <c:pt idx="127">
                  <c:v>34-Other</c:v>
                </c:pt>
                <c:pt idx="128">
                  <c:v>34-Other</c:v>
                </c:pt>
                <c:pt idx="129">
                  <c:v>34-Other</c:v>
                </c:pt>
                <c:pt idx="130">
                  <c:v>34-Other</c:v>
                </c:pt>
                <c:pt idx="131">
                  <c:v>34-Other</c:v>
                </c:pt>
                <c:pt idx="132">
                  <c:v>34-Other</c:v>
                </c:pt>
                <c:pt idx="133">
                  <c:v>34-Other</c:v>
                </c:pt>
                <c:pt idx="134">
                  <c:v>34-Other</c:v>
                </c:pt>
                <c:pt idx="135">
                  <c:v>36-Other</c:v>
                </c:pt>
                <c:pt idx="136">
                  <c:v>36-Other</c:v>
                </c:pt>
                <c:pt idx="137">
                  <c:v>36-Other</c:v>
                </c:pt>
                <c:pt idx="138">
                  <c:v>36-Other</c:v>
                </c:pt>
                <c:pt idx="139">
                  <c:v>36-Other</c:v>
                </c:pt>
                <c:pt idx="140">
                  <c:v>36-Other</c:v>
                </c:pt>
                <c:pt idx="141">
                  <c:v>36-Other</c:v>
                </c:pt>
                <c:pt idx="142">
                  <c:v>36-Other</c:v>
                </c:pt>
                <c:pt idx="143">
                  <c:v>36-Other</c:v>
                </c:pt>
              </c:strCache>
            </c:strRef>
          </c:cat>
          <c:val>
            <c:numRef>
              <c:f>Results!$Z$4:$Z$147</c:f>
              <c:numCache>
                <c:formatCode>0.00</c:formatCode>
                <c:ptCount val="144"/>
                <c:pt idx="0">
                  <c:v>-3.1952918940690971</c:v>
                </c:pt>
                <c:pt idx="1">
                  <c:v>-3.1952918940690971</c:v>
                </c:pt>
                <c:pt idx="2">
                  <c:v>-3.1952918940690971</c:v>
                </c:pt>
                <c:pt idx="3">
                  <c:v>-3.1952918940690971</c:v>
                </c:pt>
                <c:pt idx="4">
                  <c:v>-3.1952918940690971</c:v>
                </c:pt>
                <c:pt idx="5">
                  <c:v>-3.1952918940690971</c:v>
                </c:pt>
                <c:pt idx="6">
                  <c:v>-3.1952918940690971</c:v>
                </c:pt>
                <c:pt idx="7">
                  <c:v>-3.1952918940690971</c:v>
                </c:pt>
                <c:pt idx="8">
                  <c:v>-3.1952918940690971</c:v>
                </c:pt>
                <c:pt idx="9">
                  <c:v>-3.1952918940690971</c:v>
                </c:pt>
                <c:pt idx="10">
                  <c:v>-3.1952918940690971</c:v>
                </c:pt>
                <c:pt idx="11">
                  <c:v>-3.1952918940690971</c:v>
                </c:pt>
                <c:pt idx="12">
                  <c:v>-3.1952918940690971</c:v>
                </c:pt>
                <c:pt idx="13">
                  <c:v>-3.1952918940690971</c:v>
                </c:pt>
                <c:pt idx="14">
                  <c:v>-3.1952918940690971</c:v>
                </c:pt>
                <c:pt idx="15">
                  <c:v>-3.1952918940690971</c:v>
                </c:pt>
                <c:pt idx="16">
                  <c:v>-3.1952918940690971</c:v>
                </c:pt>
                <c:pt idx="17">
                  <c:v>-3.1952918940690971</c:v>
                </c:pt>
                <c:pt idx="18">
                  <c:v>-3.1952918940690971</c:v>
                </c:pt>
                <c:pt idx="19">
                  <c:v>-3.1952918940690971</c:v>
                </c:pt>
                <c:pt idx="20">
                  <c:v>-3.1952918940690971</c:v>
                </c:pt>
                <c:pt idx="21">
                  <c:v>-3.1952918940690971</c:v>
                </c:pt>
                <c:pt idx="22">
                  <c:v>-3.1952918940690971</c:v>
                </c:pt>
                <c:pt idx="23">
                  <c:v>-3.1952918940690971</c:v>
                </c:pt>
                <c:pt idx="24">
                  <c:v>-3.1952918940690971</c:v>
                </c:pt>
                <c:pt idx="25">
                  <c:v>-3.1952918940690971</c:v>
                </c:pt>
                <c:pt idx="26">
                  <c:v>-3.1952918940690971</c:v>
                </c:pt>
                <c:pt idx="27">
                  <c:v>-3.1952918940690971</c:v>
                </c:pt>
                <c:pt idx="28">
                  <c:v>-3.1952918940690971</c:v>
                </c:pt>
                <c:pt idx="29">
                  <c:v>-3.1952918940690971</c:v>
                </c:pt>
                <c:pt idx="30">
                  <c:v>-3.1952918940690971</c:v>
                </c:pt>
                <c:pt idx="31">
                  <c:v>-3.1952918940690971</c:v>
                </c:pt>
                <c:pt idx="32">
                  <c:v>-3.1952918940690971</c:v>
                </c:pt>
                <c:pt idx="33">
                  <c:v>-3.1952918940690971</c:v>
                </c:pt>
                <c:pt idx="34">
                  <c:v>-3.1952918940690971</c:v>
                </c:pt>
                <c:pt idx="35">
                  <c:v>-3.1952918940690971</c:v>
                </c:pt>
                <c:pt idx="36">
                  <c:v>-3.1952918940690971</c:v>
                </c:pt>
                <c:pt idx="37">
                  <c:v>-3.1952918940690971</c:v>
                </c:pt>
                <c:pt idx="38">
                  <c:v>-3.1952918940690971</c:v>
                </c:pt>
                <c:pt idx="39">
                  <c:v>-3.1952918940690971</c:v>
                </c:pt>
                <c:pt idx="40">
                  <c:v>-3.1952918940690971</c:v>
                </c:pt>
                <c:pt idx="41">
                  <c:v>-3.1952918940690971</c:v>
                </c:pt>
                <c:pt idx="42">
                  <c:v>-3.1952918940690971</c:v>
                </c:pt>
                <c:pt idx="43">
                  <c:v>-3.1952918940690971</c:v>
                </c:pt>
                <c:pt idx="44">
                  <c:v>-3.1952918940690971</c:v>
                </c:pt>
                <c:pt idx="45">
                  <c:v>-3.1952918940690971</c:v>
                </c:pt>
                <c:pt idx="46">
                  <c:v>-3.1952918940690971</c:v>
                </c:pt>
                <c:pt idx="47">
                  <c:v>-3.1952918940690971</c:v>
                </c:pt>
                <c:pt idx="48">
                  <c:v>-3.1952918940690971</c:v>
                </c:pt>
                <c:pt idx="49">
                  <c:v>-3.1952918940690971</c:v>
                </c:pt>
                <c:pt idx="50">
                  <c:v>-3.1952918940690971</c:v>
                </c:pt>
                <c:pt idx="51">
                  <c:v>-3.1952918940690971</c:v>
                </c:pt>
                <c:pt idx="52">
                  <c:v>-3.1952918940690971</c:v>
                </c:pt>
                <c:pt idx="53">
                  <c:v>-3.1952918940690971</c:v>
                </c:pt>
                <c:pt idx="54">
                  <c:v>-3.1952918940690971</c:v>
                </c:pt>
                <c:pt idx="55">
                  <c:v>-3.1952918940690971</c:v>
                </c:pt>
                <c:pt idx="56">
                  <c:v>-3.1952918940690971</c:v>
                </c:pt>
                <c:pt idx="57">
                  <c:v>-3.1952918940690971</c:v>
                </c:pt>
                <c:pt idx="58">
                  <c:v>-3.1952918940690971</c:v>
                </c:pt>
                <c:pt idx="59">
                  <c:v>-3.1952918940690971</c:v>
                </c:pt>
                <c:pt idx="60">
                  <c:v>-3.1952918940690971</c:v>
                </c:pt>
                <c:pt idx="61">
                  <c:v>-3.1952918940690971</c:v>
                </c:pt>
                <c:pt idx="62">
                  <c:v>-3.1952918940690971</c:v>
                </c:pt>
                <c:pt idx="63">
                  <c:v>-3.1952918940690971</c:v>
                </c:pt>
                <c:pt idx="64">
                  <c:v>-3.1952918940690971</c:v>
                </c:pt>
                <c:pt idx="65">
                  <c:v>-3.1952918940690971</c:v>
                </c:pt>
                <c:pt idx="66">
                  <c:v>-3.1952918940690971</c:v>
                </c:pt>
                <c:pt idx="67">
                  <c:v>-3.1952918940690971</c:v>
                </c:pt>
                <c:pt idx="68">
                  <c:v>-3.1952918940690971</c:v>
                </c:pt>
                <c:pt idx="69">
                  <c:v>-3.1952918940690971</c:v>
                </c:pt>
                <c:pt idx="70">
                  <c:v>-3.1952918940690971</c:v>
                </c:pt>
                <c:pt idx="71">
                  <c:v>-3.1952918940690971</c:v>
                </c:pt>
                <c:pt idx="72">
                  <c:v>-3.1952918940690971</c:v>
                </c:pt>
                <c:pt idx="73">
                  <c:v>-3.1952918940690971</c:v>
                </c:pt>
                <c:pt idx="74">
                  <c:v>-3.1952918940690971</c:v>
                </c:pt>
                <c:pt idx="75">
                  <c:v>-3.1952918940690971</c:v>
                </c:pt>
                <c:pt idx="76">
                  <c:v>-3.1952918940690971</c:v>
                </c:pt>
                <c:pt idx="77">
                  <c:v>-3.1952918940690971</c:v>
                </c:pt>
                <c:pt idx="78">
                  <c:v>-3.1952918940690971</c:v>
                </c:pt>
                <c:pt idx="79">
                  <c:v>-3.1952918940690971</c:v>
                </c:pt>
                <c:pt idx="80">
                  <c:v>-3.1952918940690971</c:v>
                </c:pt>
                <c:pt idx="81">
                  <c:v>-3.1952918940690971</c:v>
                </c:pt>
                <c:pt idx="82">
                  <c:v>-3.1952918940690971</c:v>
                </c:pt>
                <c:pt idx="83">
                  <c:v>-3.1952918940690971</c:v>
                </c:pt>
                <c:pt idx="84">
                  <c:v>-3.1952918940690971</c:v>
                </c:pt>
                <c:pt idx="85">
                  <c:v>-3.1952918940690971</c:v>
                </c:pt>
                <c:pt idx="86">
                  <c:v>-3.1952918940690971</c:v>
                </c:pt>
                <c:pt idx="87">
                  <c:v>-3.1952918940690971</c:v>
                </c:pt>
                <c:pt idx="88">
                  <c:v>-3.1952918940690971</c:v>
                </c:pt>
                <c:pt idx="89">
                  <c:v>-3.1952918940690971</c:v>
                </c:pt>
                <c:pt idx="90">
                  <c:v>-3.1952918940690971</c:v>
                </c:pt>
                <c:pt idx="91">
                  <c:v>-3.1952918940690971</c:v>
                </c:pt>
                <c:pt idx="92">
                  <c:v>-3.1952918940690971</c:v>
                </c:pt>
                <c:pt idx="93">
                  <c:v>-3.1952918940690971</c:v>
                </c:pt>
                <c:pt idx="94">
                  <c:v>-3.1952918940690971</c:v>
                </c:pt>
                <c:pt idx="95">
                  <c:v>-3.1952918940690971</c:v>
                </c:pt>
                <c:pt idx="96">
                  <c:v>-3.1952918940690971</c:v>
                </c:pt>
                <c:pt idx="97">
                  <c:v>-3.1952918940690971</c:v>
                </c:pt>
                <c:pt idx="98">
                  <c:v>-3.1952918940690971</c:v>
                </c:pt>
                <c:pt idx="99">
                  <c:v>-3.1952918940690971</c:v>
                </c:pt>
                <c:pt idx="100">
                  <c:v>-3.1952918940690971</c:v>
                </c:pt>
                <c:pt idx="101">
                  <c:v>-3.1952918940690971</c:v>
                </c:pt>
                <c:pt idx="102">
                  <c:v>-3.1952918940690971</c:v>
                </c:pt>
                <c:pt idx="103">
                  <c:v>-3.1952918940690971</c:v>
                </c:pt>
                <c:pt idx="104">
                  <c:v>-3.1952918940690971</c:v>
                </c:pt>
                <c:pt idx="105">
                  <c:v>-3.1952918940690971</c:v>
                </c:pt>
                <c:pt idx="106">
                  <c:v>-3.1952918940690971</c:v>
                </c:pt>
                <c:pt idx="107">
                  <c:v>-3.1952918940690971</c:v>
                </c:pt>
                <c:pt idx="108">
                  <c:v>-3.1952918940690971</c:v>
                </c:pt>
                <c:pt idx="109">
                  <c:v>-3.1952918940690971</c:v>
                </c:pt>
                <c:pt idx="110">
                  <c:v>-3.1952918940690971</c:v>
                </c:pt>
                <c:pt idx="111">
                  <c:v>-3.1952918940690971</c:v>
                </c:pt>
                <c:pt idx="112">
                  <c:v>-3.1952918940690971</c:v>
                </c:pt>
                <c:pt idx="113">
                  <c:v>-3.1952918940690971</c:v>
                </c:pt>
                <c:pt idx="114">
                  <c:v>-3.1952918940690971</c:v>
                </c:pt>
                <c:pt idx="115">
                  <c:v>-3.1952918940690971</c:v>
                </c:pt>
                <c:pt idx="116">
                  <c:v>-3.1952918940690971</c:v>
                </c:pt>
                <c:pt idx="117">
                  <c:v>-3.1952918940690971</c:v>
                </c:pt>
                <c:pt idx="118">
                  <c:v>-3.1952918940690971</c:v>
                </c:pt>
                <c:pt idx="119">
                  <c:v>-3.1952918940690971</c:v>
                </c:pt>
                <c:pt idx="120">
                  <c:v>-3.1952918940690971</c:v>
                </c:pt>
                <c:pt idx="121">
                  <c:v>-3.1952918940690971</c:v>
                </c:pt>
                <c:pt idx="122">
                  <c:v>-3.1952918940690971</c:v>
                </c:pt>
                <c:pt idx="123">
                  <c:v>-3.1952918940690971</c:v>
                </c:pt>
                <c:pt idx="124">
                  <c:v>-3.1952918940690971</c:v>
                </c:pt>
                <c:pt idx="125">
                  <c:v>-3.1952918940690971</c:v>
                </c:pt>
                <c:pt idx="126">
                  <c:v>-3.1952918940690971</c:v>
                </c:pt>
                <c:pt idx="127">
                  <c:v>-3.1952918940690971</c:v>
                </c:pt>
                <c:pt idx="128">
                  <c:v>-3.1952918940690971</c:v>
                </c:pt>
                <c:pt idx="129">
                  <c:v>-3.1952918940690971</c:v>
                </c:pt>
                <c:pt idx="130">
                  <c:v>-3.1952918940690971</c:v>
                </c:pt>
                <c:pt idx="131">
                  <c:v>-3.1952918940690971</c:v>
                </c:pt>
                <c:pt idx="132">
                  <c:v>-3.1952918940690971</c:v>
                </c:pt>
                <c:pt idx="133">
                  <c:v>-3.1952918940690971</c:v>
                </c:pt>
                <c:pt idx="134">
                  <c:v>-3.1952918940690971</c:v>
                </c:pt>
                <c:pt idx="135">
                  <c:v>-3.1952918940690971</c:v>
                </c:pt>
                <c:pt idx="136">
                  <c:v>-3.1952918940690971</c:v>
                </c:pt>
                <c:pt idx="137">
                  <c:v>-3.1952918940690971</c:v>
                </c:pt>
                <c:pt idx="138">
                  <c:v>-3.1952918940690971</c:v>
                </c:pt>
                <c:pt idx="139">
                  <c:v>-3.1952918940690971</c:v>
                </c:pt>
                <c:pt idx="140">
                  <c:v>-3.1952918940690971</c:v>
                </c:pt>
                <c:pt idx="141">
                  <c:v>-3.1952918940690971</c:v>
                </c:pt>
                <c:pt idx="142">
                  <c:v>-3.1952918940690971</c:v>
                </c:pt>
                <c:pt idx="143">
                  <c:v>-3.1952918940690971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4F-4735-4190-9E57-919C1BF79BEF}"/>
            </c:ext>
          </c:extLst>
        </c:ser>
        <c:ser>
          <c:idx val="2"/>
          <c:order val="2"/>
          <c:tx>
            <c:v>Median +/- 5%</c:v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Results!$E$4:$E$147</c:f>
              <c:strCache>
                <c:ptCount val="144"/>
                <c:pt idx="0">
                  <c:v>11-USGS</c:v>
                </c:pt>
                <c:pt idx="1">
                  <c:v>11-USGS</c:v>
                </c:pt>
                <c:pt idx="2">
                  <c:v>11-USGS</c:v>
                </c:pt>
                <c:pt idx="3">
                  <c:v>11-USGS</c:v>
                </c:pt>
                <c:pt idx="4">
                  <c:v>11-USGS</c:v>
                </c:pt>
                <c:pt idx="5">
                  <c:v>11-USGS</c:v>
                </c:pt>
                <c:pt idx="6">
                  <c:v>11-USGS</c:v>
                </c:pt>
                <c:pt idx="7">
                  <c:v>11-USGS</c:v>
                </c:pt>
                <c:pt idx="8">
                  <c:v>11-USGS</c:v>
                </c:pt>
                <c:pt idx="9">
                  <c:v>12-USGS</c:v>
                </c:pt>
                <c:pt idx="10">
                  <c:v>12-USGS</c:v>
                </c:pt>
                <c:pt idx="11">
                  <c:v>12-USGS</c:v>
                </c:pt>
                <c:pt idx="12">
                  <c:v>12-USGS</c:v>
                </c:pt>
                <c:pt idx="13">
                  <c:v>12-USGS</c:v>
                </c:pt>
                <c:pt idx="14">
                  <c:v>12-USGS</c:v>
                </c:pt>
                <c:pt idx="15">
                  <c:v>12-USGS</c:v>
                </c:pt>
                <c:pt idx="16">
                  <c:v>12-USGS</c:v>
                </c:pt>
                <c:pt idx="17">
                  <c:v>12-USGS</c:v>
                </c:pt>
                <c:pt idx="18">
                  <c:v>14-USGS</c:v>
                </c:pt>
                <c:pt idx="19">
                  <c:v>14-USGS</c:v>
                </c:pt>
                <c:pt idx="20">
                  <c:v>14-USGS</c:v>
                </c:pt>
                <c:pt idx="21">
                  <c:v>14-USGS</c:v>
                </c:pt>
                <c:pt idx="22">
                  <c:v>14-USGS</c:v>
                </c:pt>
                <c:pt idx="23">
                  <c:v>14-USGS</c:v>
                </c:pt>
                <c:pt idx="24">
                  <c:v>14-USGS</c:v>
                </c:pt>
                <c:pt idx="25">
                  <c:v>14-USGS</c:v>
                </c:pt>
                <c:pt idx="26">
                  <c:v>14-USGS</c:v>
                </c:pt>
                <c:pt idx="27">
                  <c:v>15-USGS</c:v>
                </c:pt>
                <c:pt idx="28">
                  <c:v>15-USGS</c:v>
                </c:pt>
                <c:pt idx="29">
                  <c:v>15-USGS</c:v>
                </c:pt>
                <c:pt idx="30">
                  <c:v>15-USGS</c:v>
                </c:pt>
                <c:pt idx="31">
                  <c:v>15-USGS</c:v>
                </c:pt>
                <c:pt idx="32">
                  <c:v>15-USGS</c:v>
                </c:pt>
                <c:pt idx="33">
                  <c:v>15-USGS</c:v>
                </c:pt>
                <c:pt idx="34">
                  <c:v>15-USGS</c:v>
                </c:pt>
                <c:pt idx="35">
                  <c:v>15-USGS</c:v>
                </c:pt>
                <c:pt idx="36">
                  <c:v>16-Other</c:v>
                </c:pt>
                <c:pt idx="37">
                  <c:v>16-Other</c:v>
                </c:pt>
                <c:pt idx="38">
                  <c:v>16-Other</c:v>
                </c:pt>
                <c:pt idx="39">
                  <c:v>16-Other</c:v>
                </c:pt>
                <c:pt idx="40">
                  <c:v>16-Other</c:v>
                </c:pt>
                <c:pt idx="41">
                  <c:v>16-Other</c:v>
                </c:pt>
                <c:pt idx="42">
                  <c:v>16-Other</c:v>
                </c:pt>
                <c:pt idx="43">
                  <c:v>16-Other</c:v>
                </c:pt>
                <c:pt idx="44">
                  <c:v>16-Other</c:v>
                </c:pt>
                <c:pt idx="45">
                  <c:v>17-USGS</c:v>
                </c:pt>
                <c:pt idx="46">
                  <c:v>17-USGS</c:v>
                </c:pt>
                <c:pt idx="47">
                  <c:v>17-USGS</c:v>
                </c:pt>
                <c:pt idx="48">
                  <c:v>17-USGS</c:v>
                </c:pt>
                <c:pt idx="49">
                  <c:v>17-USGS</c:v>
                </c:pt>
                <c:pt idx="50">
                  <c:v>17-USGS</c:v>
                </c:pt>
                <c:pt idx="51">
                  <c:v>17-USGS</c:v>
                </c:pt>
                <c:pt idx="52">
                  <c:v>17-USGS</c:v>
                </c:pt>
                <c:pt idx="53">
                  <c:v>17-USGS</c:v>
                </c:pt>
                <c:pt idx="54">
                  <c:v>18-USGS</c:v>
                </c:pt>
                <c:pt idx="55">
                  <c:v>18-USGS</c:v>
                </c:pt>
                <c:pt idx="56">
                  <c:v>18-USGS</c:v>
                </c:pt>
                <c:pt idx="57">
                  <c:v>18-USGS</c:v>
                </c:pt>
                <c:pt idx="58">
                  <c:v>18-USGS</c:v>
                </c:pt>
                <c:pt idx="59">
                  <c:v>18-USGS</c:v>
                </c:pt>
                <c:pt idx="60">
                  <c:v>18-USGS</c:v>
                </c:pt>
                <c:pt idx="61">
                  <c:v>18-USGS</c:v>
                </c:pt>
                <c:pt idx="62">
                  <c:v>18-USGS</c:v>
                </c:pt>
                <c:pt idx="63">
                  <c:v>21-Other</c:v>
                </c:pt>
                <c:pt idx="64">
                  <c:v>21-Other</c:v>
                </c:pt>
                <c:pt idx="65">
                  <c:v>21-Other</c:v>
                </c:pt>
                <c:pt idx="66">
                  <c:v>21-Other</c:v>
                </c:pt>
                <c:pt idx="67">
                  <c:v>21-Other</c:v>
                </c:pt>
                <c:pt idx="68">
                  <c:v>21-Other</c:v>
                </c:pt>
                <c:pt idx="69">
                  <c:v>21-Other</c:v>
                </c:pt>
                <c:pt idx="70">
                  <c:v>21-Other</c:v>
                </c:pt>
                <c:pt idx="71">
                  <c:v>21-Other</c:v>
                </c:pt>
                <c:pt idx="72">
                  <c:v>23-Other</c:v>
                </c:pt>
                <c:pt idx="73">
                  <c:v>23-Other</c:v>
                </c:pt>
                <c:pt idx="74">
                  <c:v>23-Other</c:v>
                </c:pt>
                <c:pt idx="75">
                  <c:v>23-Other</c:v>
                </c:pt>
                <c:pt idx="76">
                  <c:v>23-Other</c:v>
                </c:pt>
                <c:pt idx="77">
                  <c:v>23-Other</c:v>
                </c:pt>
                <c:pt idx="78">
                  <c:v>23-Other</c:v>
                </c:pt>
                <c:pt idx="79">
                  <c:v>23-Other</c:v>
                </c:pt>
                <c:pt idx="80">
                  <c:v>23-Other</c:v>
                </c:pt>
                <c:pt idx="81">
                  <c:v>25-USGS</c:v>
                </c:pt>
                <c:pt idx="82">
                  <c:v>25-USGS</c:v>
                </c:pt>
                <c:pt idx="83">
                  <c:v>25-USGS</c:v>
                </c:pt>
                <c:pt idx="84">
                  <c:v>25-USGS</c:v>
                </c:pt>
                <c:pt idx="85">
                  <c:v>25-USGS</c:v>
                </c:pt>
                <c:pt idx="86">
                  <c:v>25-USGS</c:v>
                </c:pt>
                <c:pt idx="87">
                  <c:v>25-USGS</c:v>
                </c:pt>
                <c:pt idx="88">
                  <c:v>25-USGS</c:v>
                </c:pt>
                <c:pt idx="89">
                  <c:v>25-USGS</c:v>
                </c:pt>
                <c:pt idx="90">
                  <c:v>28-Other</c:v>
                </c:pt>
                <c:pt idx="91">
                  <c:v>28-Other</c:v>
                </c:pt>
                <c:pt idx="92">
                  <c:v>28-Other</c:v>
                </c:pt>
                <c:pt idx="93">
                  <c:v>28-Other</c:v>
                </c:pt>
                <c:pt idx="94">
                  <c:v>28-Other</c:v>
                </c:pt>
                <c:pt idx="95">
                  <c:v>28-Other</c:v>
                </c:pt>
                <c:pt idx="96">
                  <c:v>28-Other</c:v>
                </c:pt>
                <c:pt idx="97">
                  <c:v>28-Other</c:v>
                </c:pt>
                <c:pt idx="98">
                  <c:v>28-Other</c:v>
                </c:pt>
                <c:pt idx="99">
                  <c:v>29-Other</c:v>
                </c:pt>
                <c:pt idx="100">
                  <c:v>29-Other</c:v>
                </c:pt>
                <c:pt idx="101">
                  <c:v>29-Other</c:v>
                </c:pt>
                <c:pt idx="102">
                  <c:v>29-Other</c:v>
                </c:pt>
                <c:pt idx="103">
                  <c:v>29-Other</c:v>
                </c:pt>
                <c:pt idx="104">
                  <c:v>29-Other</c:v>
                </c:pt>
                <c:pt idx="105">
                  <c:v>29-Other</c:v>
                </c:pt>
                <c:pt idx="106">
                  <c:v>29-Other</c:v>
                </c:pt>
                <c:pt idx="107">
                  <c:v>29-Other</c:v>
                </c:pt>
                <c:pt idx="108">
                  <c:v>30-Other</c:v>
                </c:pt>
                <c:pt idx="109">
                  <c:v>30-Other</c:v>
                </c:pt>
                <c:pt idx="110">
                  <c:v>30-Other</c:v>
                </c:pt>
                <c:pt idx="111">
                  <c:v>30-Other</c:v>
                </c:pt>
                <c:pt idx="112">
                  <c:v>30-Other</c:v>
                </c:pt>
                <c:pt idx="113">
                  <c:v>30-Other</c:v>
                </c:pt>
                <c:pt idx="114">
                  <c:v>30-Other</c:v>
                </c:pt>
                <c:pt idx="115">
                  <c:v>30-Other</c:v>
                </c:pt>
                <c:pt idx="116">
                  <c:v>30-Other</c:v>
                </c:pt>
                <c:pt idx="117">
                  <c:v>31-Other</c:v>
                </c:pt>
                <c:pt idx="118">
                  <c:v>31-Other</c:v>
                </c:pt>
                <c:pt idx="119">
                  <c:v>31-Other</c:v>
                </c:pt>
                <c:pt idx="120">
                  <c:v>31-Other</c:v>
                </c:pt>
                <c:pt idx="121">
                  <c:v>31-Other</c:v>
                </c:pt>
                <c:pt idx="122">
                  <c:v>31-Other</c:v>
                </c:pt>
                <c:pt idx="123">
                  <c:v>31-Other</c:v>
                </c:pt>
                <c:pt idx="124">
                  <c:v>31-Other</c:v>
                </c:pt>
                <c:pt idx="125">
                  <c:v>31-Other</c:v>
                </c:pt>
                <c:pt idx="126">
                  <c:v>34-Other</c:v>
                </c:pt>
                <c:pt idx="127">
                  <c:v>34-Other</c:v>
                </c:pt>
                <c:pt idx="128">
                  <c:v>34-Other</c:v>
                </c:pt>
                <c:pt idx="129">
                  <c:v>34-Other</c:v>
                </c:pt>
                <c:pt idx="130">
                  <c:v>34-Other</c:v>
                </c:pt>
                <c:pt idx="131">
                  <c:v>34-Other</c:v>
                </c:pt>
                <c:pt idx="132">
                  <c:v>34-Other</c:v>
                </c:pt>
                <c:pt idx="133">
                  <c:v>34-Other</c:v>
                </c:pt>
                <c:pt idx="134">
                  <c:v>34-Other</c:v>
                </c:pt>
                <c:pt idx="135">
                  <c:v>36-Other</c:v>
                </c:pt>
                <c:pt idx="136">
                  <c:v>36-Other</c:v>
                </c:pt>
                <c:pt idx="137">
                  <c:v>36-Other</c:v>
                </c:pt>
                <c:pt idx="138">
                  <c:v>36-Other</c:v>
                </c:pt>
                <c:pt idx="139">
                  <c:v>36-Other</c:v>
                </c:pt>
                <c:pt idx="140">
                  <c:v>36-Other</c:v>
                </c:pt>
                <c:pt idx="141">
                  <c:v>36-Other</c:v>
                </c:pt>
                <c:pt idx="142">
                  <c:v>36-Other</c:v>
                </c:pt>
                <c:pt idx="143">
                  <c:v>36-Other</c:v>
                </c:pt>
              </c:strCache>
            </c:strRef>
          </c:cat>
          <c:val>
            <c:numRef>
              <c:f>Results!$AA$4:$AA$147</c:f>
              <c:numCache>
                <c:formatCode>0.00</c:formatCode>
                <c:ptCount val="144"/>
                <c:pt idx="0">
                  <c:v>-8.1952918940690971</c:v>
                </c:pt>
                <c:pt idx="1">
                  <c:v>-8.1952918940690971</c:v>
                </c:pt>
                <c:pt idx="2">
                  <c:v>-8.1952918940690971</c:v>
                </c:pt>
                <c:pt idx="3">
                  <c:v>-8.1952918940690971</c:v>
                </c:pt>
                <c:pt idx="4">
                  <c:v>-8.1952918940690971</c:v>
                </c:pt>
                <c:pt idx="5">
                  <c:v>-8.1952918940690971</c:v>
                </c:pt>
                <c:pt idx="6">
                  <c:v>-8.1952918940690971</c:v>
                </c:pt>
                <c:pt idx="7">
                  <c:v>-8.1952918940690971</c:v>
                </c:pt>
                <c:pt idx="8">
                  <c:v>-8.1952918940690971</c:v>
                </c:pt>
                <c:pt idx="9">
                  <c:v>-8.1952918940690971</c:v>
                </c:pt>
                <c:pt idx="10">
                  <c:v>-8.1952918940690971</c:v>
                </c:pt>
                <c:pt idx="11">
                  <c:v>-8.1952918940690971</c:v>
                </c:pt>
                <c:pt idx="12">
                  <c:v>-8.1952918940690971</c:v>
                </c:pt>
                <c:pt idx="13">
                  <c:v>-8.1952918940690971</c:v>
                </c:pt>
                <c:pt idx="14">
                  <c:v>-8.1952918940690971</c:v>
                </c:pt>
                <c:pt idx="15">
                  <c:v>-8.1952918940690971</c:v>
                </c:pt>
                <c:pt idx="16">
                  <c:v>-8.1952918940690971</c:v>
                </c:pt>
                <c:pt idx="17">
                  <c:v>-8.1952918940690971</c:v>
                </c:pt>
                <c:pt idx="18">
                  <c:v>-8.1952918940690971</c:v>
                </c:pt>
                <c:pt idx="19">
                  <c:v>-8.1952918940690971</c:v>
                </c:pt>
                <c:pt idx="20">
                  <c:v>-8.1952918940690971</c:v>
                </c:pt>
                <c:pt idx="21">
                  <c:v>-8.1952918940690971</c:v>
                </c:pt>
                <c:pt idx="22">
                  <c:v>-8.1952918940690971</c:v>
                </c:pt>
                <c:pt idx="23">
                  <c:v>-8.1952918940690971</c:v>
                </c:pt>
                <c:pt idx="24">
                  <c:v>-8.1952918940690971</c:v>
                </c:pt>
                <c:pt idx="25">
                  <c:v>-8.1952918940690971</c:v>
                </c:pt>
                <c:pt idx="26">
                  <c:v>-8.1952918940690971</c:v>
                </c:pt>
                <c:pt idx="27">
                  <c:v>-8.1952918940690971</c:v>
                </c:pt>
                <c:pt idx="28">
                  <c:v>-8.1952918940690971</c:v>
                </c:pt>
                <c:pt idx="29">
                  <c:v>-8.1952918940690971</c:v>
                </c:pt>
                <c:pt idx="30">
                  <c:v>-8.1952918940690971</c:v>
                </c:pt>
                <c:pt idx="31">
                  <c:v>-8.1952918940690971</c:v>
                </c:pt>
                <c:pt idx="32">
                  <c:v>-8.1952918940690971</c:v>
                </c:pt>
                <c:pt idx="33">
                  <c:v>-8.1952918940690971</c:v>
                </c:pt>
                <c:pt idx="34">
                  <c:v>-8.1952918940690971</c:v>
                </c:pt>
                <c:pt idx="35">
                  <c:v>-8.1952918940690971</c:v>
                </c:pt>
                <c:pt idx="36">
                  <c:v>-8.1952918940690971</c:v>
                </c:pt>
                <c:pt idx="37">
                  <c:v>-8.1952918940690971</c:v>
                </c:pt>
                <c:pt idx="38">
                  <c:v>-8.1952918940690971</c:v>
                </c:pt>
                <c:pt idx="39">
                  <c:v>-8.1952918940690971</c:v>
                </c:pt>
                <c:pt idx="40">
                  <c:v>-8.1952918940690971</c:v>
                </c:pt>
                <c:pt idx="41">
                  <c:v>-8.1952918940690971</c:v>
                </c:pt>
                <c:pt idx="42">
                  <c:v>-8.1952918940690971</c:v>
                </c:pt>
                <c:pt idx="43">
                  <c:v>-8.1952918940690971</c:v>
                </c:pt>
                <c:pt idx="44">
                  <c:v>-8.1952918940690971</c:v>
                </c:pt>
                <c:pt idx="45">
                  <c:v>-8.1952918940690971</c:v>
                </c:pt>
                <c:pt idx="46">
                  <c:v>-8.1952918940690971</c:v>
                </c:pt>
                <c:pt idx="47">
                  <c:v>-8.1952918940690971</c:v>
                </c:pt>
                <c:pt idx="48">
                  <c:v>-8.1952918940690971</c:v>
                </c:pt>
                <c:pt idx="49">
                  <c:v>-8.1952918940690971</c:v>
                </c:pt>
                <c:pt idx="50">
                  <c:v>-8.1952918940690971</c:v>
                </c:pt>
                <c:pt idx="51">
                  <c:v>-8.1952918940690971</c:v>
                </c:pt>
                <c:pt idx="52">
                  <c:v>-8.1952918940690971</c:v>
                </c:pt>
                <c:pt idx="53">
                  <c:v>-8.1952918940690971</c:v>
                </c:pt>
                <c:pt idx="54">
                  <c:v>-8.1952918940690971</c:v>
                </c:pt>
                <c:pt idx="55">
                  <c:v>-8.1952918940690971</c:v>
                </c:pt>
                <c:pt idx="56">
                  <c:v>-8.1952918940690971</c:v>
                </c:pt>
                <c:pt idx="57">
                  <c:v>-8.1952918940690971</c:v>
                </c:pt>
                <c:pt idx="58">
                  <c:v>-8.1952918940690971</c:v>
                </c:pt>
                <c:pt idx="59">
                  <c:v>-8.1952918940690971</c:v>
                </c:pt>
                <c:pt idx="60">
                  <c:v>-8.1952918940690971</c:v>
                </c:pt>
                <c:pt idx="61">
                  <c:v>-8.1952918940690971</c:v>
                </c:pt>
                <c:pt idx="62">
                  <c:v>-8.1952918940690971</c:v>
                </c:pt>
                <c:pt idx="63">
                  <c:v>-8.1952918940690971</c:v>
                </c:pt>
                <c:pt idx="64">
                  <c:v>-8.1952918940690971</c:v>
                </c:pt>
                <c:pt idx="65">
                  <c:v>-8.1952918940690971</c:v>
                </c:pt>
                <c:pt idx="66">
                  <c:v>-8.1952918940690971</c:v>
                </c:pt>
                <c:pt idx="67">
                  <c:v>-8.1952918940690971</c:v>
                </c:pt>
                <c:pt idx="68">
                  <c:v>-8.1952918940690971</c:v>
                </c:pt>
                <c:pt idx="69">
                  <c:v>-8.1952918940690971</c:v>
                </c:pt>
                <c:pt idx="70">
                  <c:v>-8.1952918940690971</c:v>
                </c:pt>
                <c:pt idx="71">
                  <c:v>-8.1952918940690971</c:v>
                </c:pt>
                <c:pt idx="72">
                  <c:v>-8.1952918940690971</c:v>
                </c:pt>
                <c:pt idx="73">
                  <c:v>-8.1952918940690971</c:v>
                </c:pt>
                <c:pt idx="74">
                  <c:v>-8.1952918940690971</c:v>
                </c:pt>
                <c:pt idx="75">
                  <c:v>-8.1952918940690971</c:v>
                </c:pt>
                <c:pt idx="76">
                  <c:v>-8.1952918940690971</c:v>
                </c:pt>
                <c:pt idx="77">
                  <c:v>-8.1952918940690971</c:v>
                </c:pt>
                <c:pt idx="78">
                  <c:v>-8.1952918940690971</c:v>
                </c:pt>
                <c:pt idx="79">
                  <c:v>-8.1952918940690971</c:v>
                </c:pt>
                <c:pt idx="80">
                  <c:v>-8.1952918940690971</c:v>
                </c:pt>
                <c:pt idx="81">
                  <c:v>-8.1952918940690971</c:v>
                </c:pt>
                <c:pt idx="82">
                  <c:v>-8.1952918940690971</c:v>
                </c:pt>
                <c:pt idx="83">
                  <c:v>-8.1952918940690971</c:v>
                </c:pt>
                <c:pt idx="84">
                  <c:v>-8.1952918940690971</c:v>
                </c:pt>
                <c:pt idx="85">
                  <c:v>-8.1952918940690971</c:v>
                </c:pt>
                <c:pt idx="86">
                  <c:v>-8.1952918940690971</c:v>
                </c:pt>
                <c:pt idx="87">
                  <c:v>-8.1952918940690971</c:v>
                </c:pt>
                <c:pt idx="88">
                  <c:v>-8.1952918940690971</c:v>
                </c:pt>
                <c:pt idx="89">
                  <c:v>-8.1952918940690971</c:v>
                </c:pt>
                <c:pt idx="90">
                  <c:v>-8.1952918940690971</c:v>
                </c:pt>
                <c:pt idx="91">
                  <c:v>-8.1952918940690971</c:v>
                </c:pt>
                <c:pt idx="92">
                  <c:v>-8.1952918940690971</c:v>
                </c:pt>
                <c:pt idx="93">
                  <c:v>-8.1952918940690971</c:v>
                </c:pt>
                <c:pt idx="94">
                  <c:v>-8.1952918940690971</c:v>
                </c:pt>
                <c:pt idx="95">
                  <c:v>-8.1952918940690971</c:v>
                </c:pt>
                <c:pt idx="96">
                  <c:v>-8.1952918940690971</c:v>
                </c:pt>
                <c:pt idx="97">
                  <c:v>-8.1952918940690971</c:v>
                </c:pt>
                <c:pt idx="98">
                  <c:v>-8.1952918940690971</c:v>
                </c:pt>
                <c:pt idx="99">
                  <c:v>-8.1952918940690971</c:v>
                </c:pt>
                <c:pt idx="100">
                  <c:v>-8.1952918940690971</c:v>
                </c:pt>
                <c:pt idx="101">
                  <c:v>-8.1952918940690971</c:v>
                </c:pt>
                <c:pt idx="102">
                  <c:v>-8.1952918940690971</c:v>
                </c:pt>
                <c:pt idx="103">
                  <c:v>-8.1952918940690971</c:v>
                </c:pt>
                <c:pt idx="104">
                  <c:v>-8.1952918940690971</c:v>
                </c:pt>
                <c:pt idx="105">
                  <c:v>-8.1952918940690971</c:v>
                </c:pt>
                <c:pt idx="106">
                  <c:v>-8.1952918940690971</c:v>
                </c:pt>
                <c:pt idx="107">
                  <c:v>-8.1952918940690971</c:v>
                </c:pt>
                <c:pt idx="108">
                  <c:v>-8.1952918940690971</c:v>
                </c:pt>
                <c:pt idx="109">
                  <c:v>-8.1952918940690971</c:v>
                </c:pt>
                <c:pt idx="110">
                  <c:v>-8.1952918940690971</c:v>
                </c:pt>
                <c:pt idx="111">
                  <c:v>-8.1952918940690971</c:v>
                </c:pt>
                <c:pt idx="112">
                  <c:v>-8.1952918940690971</c:v>
                </c:pt>
                <c:pt idx="113">
                  <c:v>-8.1952918940690971</c:v>
                </c:pt>
                <c:pt idx="114">
                  <c:v>-8.1952918940690971</c:v>
                </c:pt>
                <c:pt idx="115">
                  <c:v>-8.1952918940690971</c:v>
                </c:pt>
                <c:pt idx="116">
                  <c:v>-8.1952918940690971</c:v>
                </c:pt>
                <c:pt idx="117">
                  <c:v>-8.1952918940690971</c:v>
                </c:pt>
                <c:pt idx="118">
                  <c:v>-8.1952918940690971</c:v>
                </c:pt>
                <c:pt idx="119">
                  <c:v>-8.1952918940690971</c:v>
                </c:pt>
                <c:pt idx="120">
                  <c:v>-8.1952918940690971</c:v>
                </c:pt>
                <c:pt idx="121">
                  <c:v>-8.1952918940690971</c:v>
                </c:pt>
                <c:pt idx="122">
                  <c:v>-8.1952918940690971</c:v>
                </c:pt>
                <c:pt idx="123">
                  <c:v>-8.1952918940690971</c:v>
                </c:pt>
                <c:pt idx="124">
                  <c:v>-8.1952918940690971</c:v>
                </c:pt>
                <c:pt idx="125">
                  <c:v>-8.1952918940690971</c:v>
                </c:pt>
                <c:pt idx="126">
                  <c:v>-8.1952918940690971</c:v>
                </c:pt>
                <c:pt idx="127">
                  <c:v>-8.1952918940690971</c:v>
                </c:pt>
                <c:pt idx="128">
                  <c:v>-8.1952918940690971</c:v>
                </c:pt>
                <c:pt idx="129">
                  <c:v>-8.1952918940690971</c:v>
                </c:pt>
                <c:pt idx="130">
                  <c:v>-8.1952918940690971</c:v>
                </c:pt>
                <c:pt idx="131">
                  <c:v>-8.1952918940690971</c:v>
                </c:pt>
                <c:pt idx="132">
                  <c:v>-8.1952918940690971</c:v>
                </c:pt>
                <c:pt idx="133">
                  <c:v>-8.1952918940690971</c:v>
                </c:pt>
                <c:pt idx="134">
                  <c:v>-8.1952918940690971</c:v>
                </c:pt>
                <c:pt idx="135">
                  <c:v>-8.1952918940690971</c:v>
                </c:pt>
                <c:pt idx="136">
                  <c:v>-8.1952918940690971</c:v>
                </c:pt>
                <c:pt idx="137">
                  <c:v>-8.1952918940690971</c:v>
                </c:pt>
                <c:pt idx="138">
                  <c:v>-8.1952918940690971</c:v>
                </c:pt>
                <c:pt idx="139">
                  <c:v>-8.1952918940690971</c:v>
                </c:pt>
                <c:pt idx="140">
                  <c:v>-8.1952918940690971</c:v>
                </c:pt>
                <c:pt idx="141">
                  <c:v>-8.1952918940690971</c:v>
                </c:pt>
                <c:pt idx="142">
                  <c:v>-8.1952918940690971</c:v>
                </c:pt>
                <c:pt idx="143">
                  <c:v>-8.1952918940690971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50-4735-4190-9E57-919C1BF79BEF}"/>
            </c:ext>
          </c:extLst>
        </c:ser>
        <c:ser>
          <c:idx val="3"/>
          <c:order val="3"/>
          <c:tx>
            <c:v>Median +/- 5%</c:v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Results!$E$4:$E$147</c:f>
              <c:strCache>
                <c:ptCount val="144"/>
                <c:pt idx="0">
                  <c:v>11-USGS</c:v>
                </c:pt>
                <c:pt idx="1">
                  <c:v>11-USGS</c:v>
                </c:pt>
                <c:pt idx="2">
                  <c:v>11-USGS</c:v>
                </c:pt>
                <c:pt idx="3">
                  <c:v>11-USGS</c:v>
                </c:pt>
                <c:pt idx="4">
                  <c:v>11-USGS</c:v>
                </c:pt>
                <c:pt idx="5">
                  <c:v>11-USGS</c:v>
                </c:pt>
                <c:pt idx="6">
                  <c:v>11-USGS</c:v>
                </c:pt>
                <c:pt idx="7">
                  <c:v>11-USGS</c:v>
                </c:pt>
                <c:pt idx="8">
                  <c:v>11-USGS</c:v>
                </c:pt>
                <c:pt idx="9">
                  <c:v>12-USGS</c:v>
                </c:pt>
                <c:pt idx="10">
                  <c:v>12-USGS</c:v>
                </c:pt>
                <c:pt idx="11">
                  <c:v>12-USGS</c:v>
                </c:pt>
                <c:pt idx="12">
                  <c:v>12-USGS</c:v>
                </c:pt>
                <c:pt idx="13">
                  <c:v>12-USGS</c:v>
                </c:pt>
                <c:pt idx="14">
                  <c:v>12-USGS</c:v>
                </c:pt>
                <c:pt idx="15">
                  <c:v>12-USGS</c:v>
                </c:pt>
                <c:pt idx="16">
                  <c:v>12-USGS</c:v>
                </c:pt>
                <c:pt idx="17">
                  <c:v>12-USGS</c:v>
                </c:pt>
                <c:pt idx="18">
                  <c:v>14-USGS</c:v>
                </c:pt>
                <c:pt idx="19">
                  <c:v>14-USGS</c:v>
                </c:pt>
                <c:pt idx="20">
                  <c:v>14-USGS</c:v>
                </c:pt>
                <c:pt idx="21">
                  <c:v>14-USGS</c:v>
                </c:pt>
                <c:pt idx="22">
                  <c:v>14-USGS</c:v>
                </c:pt>
                <c:pt idx="23">
                  <c:v>14-USGS</c:v>
                </c:pt>
                <c:pt idx="24">
                  <c:v>14-USGS</c:v>
                </c:pt>
                <c:pt idx="25">
                  <c:v>14-USGS</c:v>
                </c:pt>
                <c:pt idx="26">
                  <c:v>14-USGS</c:v>
                </c:pt>
                <c:pt idx="27">
                  <c:v>15-USGS</c:v>
                </c:pt>
                <c:pt idx="28">
                  <c:v>15-USGS</c:v>
                </c:pt>
                <c:pt idx="29">
                  <c:v>15-USGS</c:v>
                </c:pt>
                <c:pt idx="30">
                  <c:v>15-USGS</c:v>
                </c:pt>
                <c:pt idx="31">
                  <c:v>15-USGS</c:v>
                </c:pt>
                <c:pt idx="32">
                  <c:v>15-USGS</c:v>
                </c:pt>
                <c:pt idx="33">
                  <c:v>15-USGS</c:v>
                </c:pt>
                <c:pt idx="34">
                  <c:v>15-USGS</c:v>
                </c:pt>
                <c:pt idx="35">
                  <c:v>15-USGS</c:v>
                </c:pt>
                <c:pt idx="36">
                  <c:v>16-Other</c:v>
                </c:pt>
                <c:pt idx="37">
                  <c:v>16-Other</c:v>
                </c:pt>
                <c:pt idx="38">
                  <c:v>16-Other</c:v>
                </c:pt>
                <c:pt idx="39">
                  <c:v>16-Other</c:v>
                </c:pt>
                <c:pt idx="40">
                  <c:v>16-Other</c:v>
                </c:pt>
                <c:pt idx="41">
                  <c:v>16-Other</c:v>
                </c:pt>
                <c:pt idx="42">
                  <c:v>16-Other</c:v>
                </c:pt>
                <c:pt idx="43">
                  <c:v>16-Other</c:v>
                </c:pt>
                <c:pt idx="44">
                  <c:v>16-Other</c:v>
                </c:pt>
                <c:pt idx="45">
                  <c:v>17-USGS</c:v>
                </c:pt>
                <c:pt idx="46">
                  <c:v>17-USGS</c:v>
                </c:pt>
                <c:pt idx="47">
                  <c:v>17-USGS</c:v>
                </c:pt>
                <c:pt idx="48">
                  <c:v>17-USGS</c:v>
                </c:pt>
                <c:pt idx="49">
                  <c:v>17-USGS</c:v>
                </c:pt>
                <c:pt idx="50">
                  <c:v>17-USGS</c:v>
                </c:pt>
                <c:pt idx="51">
                  <c:v>17-USGS</c:v>
                </c:pt>
                <c:pt idx="52">
                  <c:v>17-USGS</c:v>
                </c:pt>
                <c:pt idx="53">
                  <c:v>17-USGS</c:v>
                </c:pt>
                <c:pt idx="54">
                  <c:v>18-USGS</c:v>
                </c:pt>
                <c:pt idx="55">
                  <c:v>18-USGS</c:v>
                </c:pt>
                <c:pt idx="56">
                  <c:v>18-USGS</c:v>
                </c:pt>
                <c:pt idx="57">
                  <c:v>18-USGS</c:v>
                </c:pt>
                <c:pt idx="58">
                  <c:v>18-USGS</c:v>
                </c:pt>
                <c:pt idx="59">
                  <c:v>18-USGS</c:v>
                </c:pt>
                <c:pt idx="60">
                  <c:v>18-USGS</c:v>
                </c:pt>
                <c:pt idx="61">
                  <c:v>18-USGS</c:v>
                </c:pt>
                <c:pt idx="62">
                  <c:v>18-USGS</c:v>
                </c:pt>
                <c:pt idx="63">
                  <c:v>21-Other</c:v>
                </c:pt>
                <c:pt idx="64">
                  <c:v>21-Other</c:v>
                </c:pt>
                <c:pt idx="65">
                  <c:v>21-Other</c:v>
                </c:pt>
                <c:pt idx="66">
                  <c:v>21-Other</c:v>
                </c:pt>
                <c:pt idx="67">
                  <c:v>21-Other</c:v>
                </c:pt>
                <c:pt idx="68">
                  <c:v>21-Other</c:v>
                </c:pt>
                <c:pt idx="69">
                  <c:v>21-Other</c:v>
                </c:pt>
                <c:pt idx="70">
                  <c:v>21-Other</c:v>
                </c:pt>
                <c:pt idx="71">
                  <c:v>21-Other</c:v>
                </c:pt>
                <c:pt idx="72">
                  <c:v>23-Other</c:v>
                </c:pt>
                <c:pt idx="73">
                  <c:v>23-Other</c:v>
                </c:pt>
                <c:pt idx="74">
                  <c:v>23-Other</c:v>
                </c:pt>
                <c:pt idx="75">
                  <c:v>23-Other</c:v>
                </c:pt>
                <c:pt idx="76">
                  <c:v>23-Other</c:v>
                </c:pt>
                <c:pt idx="77">
                  <c:v>23-Other</c:v>
                </c:pt>
                <c:pt idx="78">
                  <c:v>23-Other</c:v>
                </c:pt>
                <c:pt idx="79">
                  <c:v>23-Other</c:v>
                </c:pt>
                <c:pt idx="80">
                  <c:v>23-Other</c:v>
                </c:pt>
                <c:pt idx="81">
                  <c:v>25-USGS</c:v>
                </c:pt>
                <c:pt idx="82">
                  <c:v>25-USGS</c:v>
                </c:pt>
                <c:pt idx="83">
                  <c:v>25-USGS</c:v>
                </c:pt>
                <c:pt idx="84">
                  <c:v>25-USGS</c:v>
                </c:pt>
                <c:pt idx="85">
                  <c:v>25-USGS</c:v>
                </c:pt>
                <c:pt idx="86">
                  <c:v>25-USGS</c:v>
                </c:pt>
                <c:pt idx="87">
                  <c:v>25-USGS</c:v>
                </c:pt>
                <c:pt idx="88">
                  <c:v>25-USGS</c:v>
                </c:pt>
                <c:pt idx="89">
                  <c:v>25-USGS</c:v>
                </c:pt>
                <c:pt idx="90">
                  <c:v>28-Other</c:v>
                </c:pt>
                <c:pt idx="91">
                  <c:v>28-Other</c:v>
                </c:pt>
                <c:pt idx="92">
                  <c:v>28-Other</c:v>
                </c:pt>
                <c:pt idx="93">
                  <c:v>28-Other</c:v>
                </c:pt>
                <c:pt idx="94">
                  <c:v>28-Other</c:v>
                </c:pt>
                <c:pt idx="95">
                  <c:v>28-Other</c:v>
                </c:pt>
                <c:pt idx="96">
                  <c:v>28-Other</c:v>
                </c:pt>
                <c:pt idx="97">
                  <c:v>28-Other</c:v>
                </c:pt>
                <c:pt idx="98">
                  <c:v>28-Other</c:v>
                </c:pt>
                <c:pt idx="99">
                  <c:v>29-Other</c:v>
                </c:pt>
                <c:pt idx="100">
                  <c:v>29-Other</c:v>
                </c:pt>
                <c:pt idx="101">
                  <c:v>29-Other</c:v>
                </c:pt>
                <c:pt idx="102">
                  <c:v>29-Other</c:v>
                </c:pt>
                <c:pt idx="103">
                  <c:v>29-Other</c:v>
                </c:pt>
                <c:pt idx="104">
                  <c:v>29-Other</c:v>
                </c:pt>
                <c:pt idx="105">
                  <c:v>29-Other</c:v>
                </c:pt>
                <c:pt idx="106">
                  <c:v>29-Other</c:v>
                </c:pt>
                <c:pt idx="107">
                  <c:v>29-Other</c:v>
                </c:pt>
                <c:pt idx="108">
                  <c:v>30-Other</c:v>
                </c:pt>
                <c:pt idx="109">
                  <c:v>30-Other</c:v>
                </c:pt>
                <c:pt idx="110">
                  <c:v>30-Other</c:v>
                </c:pt>
                <c:pt idx="111">
                  <c:v>30-Other</c:v>
                </c:pt>
                <c:pt idx="112">
                  <c:v>30-Other</c:v>
                </c:pt>
                <c:pt idx="113">
                  <c:v>30-Other</c:v>
                </c:pt>
                <c:pt idx="114">
                  <c:v>30-Other</c:v>
                </c:pt>
                <c:pt idx="115">
                  <c:v>30-Other</c:v>
                </c:pt>
                <c:pt idx="116">
                  <c:v>30-Other</c:v>
                </c:pt>
                <c:pt idx="117">
                  <c:v>31-Other</c:v>
                </c:pt>
                <c:pt idx="118">
                  <c:v>31-Other</c:v>
                </c:pt>
                <c:pt idx="119">
                  <c:v>31-Other</c:v>
                </c:pt>
                <c:pt idx="120">
                  <c:v>31-Other</c:v>
                </c:pt>
                <c:pt idx="121">
                  <c:v>31-Other</c:v>
                </c:pt>
                <c:pt idx="122">
                  <c:v>31-Other</c:v>
                </c:pt>
                <c:pt idx="123">
                  <c:v>31-Other</c:v>
                </c:pt>
                <c:pt idx="124">
                  <c:v>31-Other</c:v>
                </c:pt>
                <c:pt idx="125">
                  <c:v>31-Other</c:v>
                </c:pt>
                <c:pt idx="126">
                  <c:v>34-Other</c:v>
                </c:pt>
                <c:pt idx="127">
                  <c:v>34-Other</c:v>
                </c:pt>
                <c:pt idx="128">
                  <c:v>34-Other</c:v>
                </c:pt>
                <c:pt idx="129">
                  <c:v>34-Other</c:v>
                </c:pt>
                <c:pt idx="130">
                  <c:v>34-Other</c:v>
                </c:pt>
                <c:pt idx="131">
                  <c:v>34-Other</c:v>
                </c:pt>
                <c:pt idx="132">
                  <c:v>34-Other</c:v>
                </c:pt>
                <c:pt idx="133">
                  <c:v>34-Other</c:v>
                </c:pt>
                <c:pt idx="134">
                  <c:v>34-Other</c:v>
                </c:pt>
                <c:pt idx="135">
                  <c:v>36-Other</c:v>
                </c:pt>
                <c:pt idx="136">
                  <c:v>36-Other</c:v>
                </c:pt>
                <c:pt idx="137">
                  <c:v>36-Other</c:v>
                </c:pt>
                <c:pt idx="138">
                  <c:v>36-Other</c:v>
                </c:pt>
                <c:pt idx="139">
                  <c:v>36-Other</c:v>
                </c:pt>
                <c:pt idx="140">
                  <c:v>36-Other</c:v>
                </c:pt>
                <c:pt idx="141">
                  <c:v>36-Other</c:v>
                </c:pt>
                <c:pt idx="142">
                  <c:v>36-Other</c:v>
                </c:pt>
                <c:pt idx="143">
                  <c:v>36-Other</c:v>
                </c:pt>
              </c:strCache>
            </c:strRef>
          </c:cat>
          <c:val>
            <c:numRef>
              <c:f>Results!$AB$4:$AB$147</c:f>
              <c:numCache>
                <c:formatCode>0.00</c:formatCode>
                <c:ptCount val="144"/>
                <c:pt idx="0">
                  <c:v>1.8047081059309029</c:v>
                </c:pt>
                <c:pt idx="1">
                  <c:v>1.8047081059309029</c:v>
                </c:pt>
                <c:pt idx="2">
                  <c:v>1.8047081059309029</c:v>
                </c:pt>
                <c:pt idx="3">
                  <c:v>1.8047081059309029</c:v>
                </c:pt>
                <c:pt idx="4">
                  <c:v>1.8047081059309029</c:v>
                </c:pt>
                <c:pt idx="5">
                  <c:v>1.8047081059309029</c:v>
                </c:pt>
                <c:pt idx="6">
                  <c:v>1.8047081059309029</c:v>
                </c:pt>
                <c:pt idx="7">
                  <c:v>1.8047081059309029</c:v>
                </c:pt>
                <c:pt idx="8">
                  <c:v>1.8047081059309029</c:v>
                </c:pt>
                <c:pt idx="9">
                  <c:v>1.8047081059309029</c:v>
                </c:pt>
                <c:pt idx="10">
                  <c:v>1.8047081059309029</c:v>
                </c:pt>
                <c:pt idx="11">
                  <c:v>1.8047081059309029</c:v>
                </c:pt>
                <c:pt idx="12">
                  <c:v>1.8047081059309029</c:v>
                </c:pt>
                <c:pt idx="13">
                  <c:v>1.8047081059309029</c:v>
                </c:pt>
                <c:pt idx="14">
                  <c:v>1.8047081059309029</c:v>
                </c:pt>
                <c:pt idx="15">
                  <c:v>1.8047081059309029</c:v>
                </c:pt>
                <c:pt idx="16">
                  <c:v>1.8047081059309029</c:v>
                </c:pt>
                <c:pt idx="17">
                  <c:v>1.8047081059309029</c:v>
                </c:pt>
                <c:pt idx="18">
                  <c:v>1.8047081059309029</c:v>
                </c:pt>
                <c:pt idx="19">
                  <c:v>1.8047081059309029</c:v>
                </c:pt>
                <c:pt idx="20">
                  <c:v>1.8047081059309029</c:v>
                </c:pt>
                <c:pt idx="21">
                  <c:v>1.8047081059309029</c:v>
                </c:pt>
                <c:pt idx="22">
                  <c:v>1.8047081059309029</c:v>
                </c:pt>
                <c:pt idx="23">
                  <c:v>1.8047081059309029</c:v>
                </c:pt>
                <c:pt idx="24">
                  <c:v>1.8047081059309029</c:v>
                </c:pt>
                <c:pt idx="25">
                  <c:v>1.8047081059309029</c:v>
                </c:pt>
                <c:pt idx="26">
                  <c:v>1.8047081059309029</c:v>
                </c:pt>
                <c:pt idx="27">
                  <c:v>1.8047081059309029</c:v>
                </c:pt>
                <c:pt idx="28">
                  <c:v>1.8047081059309029</c:v>
                </c:pt>
                <c:pt idx="29">
                  <c:v>1.8047081059309029</c:v>
                </c:pt>
                <c:pt idx="30">
                  <c:v>1.8047081059309029</c:v>
                </c:pt>
                <c:pt idx="31">
                  <c:v>1.8047081059309029</c:v>
                </c:pt>
                <c:pt idx="32">
                  <c:v>1.8047081059309029</c:v>
                </c:pt>
                <c:pt idx="33">
                  <c:v>1.8047081059309029</c:v>
                </c:pt>
                <c:pt idx="34">
                  <c:v>1.8047081059309029</c:v>
                </c:pt>
                <c:pt idx="35">
                  <c:v>1.8047081059309029</c:v>
                </c:pt>
                <c:pt idx="36">
                  <c:v>1.8047081059309029</c:v>
                </c:pt>
                <c:pt idx="37">
                  <c:v>1.8047081059309029</c:v>
                </c:pt>
                <c:pt idx="38">
                  <c:v>1.8047081059309029</c:v>
                </c:pt>
                <c:pt idx="39">
                  <c:v>1.8047081059309029</c:v>
                </c:pt>
                <c:pt idx="40">
                  <c:v>1.8047081059309029</c:v>
                </c:pt>
                <c:pt idx="41">
                  <c:v>1.8047081059309029</c:v>
                </c:pt>
                <c:pt idx="42">
                  <c:v>1.8047081059309029</c:v>
                </c:pt>
                <c:pt idx="43">
                  <c:v>1.8047081059309029</c:v>
                </c:pt>
                <c:pt idx="44">
                  <c:v>1.8047081059309029</c:v>
                </c:pt>
                <c:pt idx="45">
                  <c:v>1.8047081059309029</c:v>
                </c:pt>
                <c:pt idx="46">
                  <c:v>1.8047081059309029</c:v>
                </c:pt>
                <c:pt idx="47">
                  <c:v>1.8047081059309029</c:v>
                </c:pt>
                <c:pt idx="48">
                  <c:v>1.8047081059309029</c:v>
                </c:pt>
                <c:pt idx="49">
                  <c:v>1.8047081059309029</c:v>
                </c:pt>
                <c:pt idx="50">
                  <c:v>1.8047081059309029</c:v>
                </c:pt>
                <c:pt idx="51">
                  <c:v>1.8047081059309029</c:v>
                </c:pt>
                <c:pt idx="52">
                  <c:v>1.8047081059309029</c:v>
                </c:pt>
                <c:pt idx="53">
                  <c:v>1.8047081059309029</c:v>
                </c:pt>
                <c:pt idx="54">
                  <c:v>1.8047081059309029</c:v>
                </c:pt>
                <c:pt idx="55">
                  <c:v>1.8047081059309029</c:v>
                </c:pt>
                <c:pt idx="56">
                  <c:v>1.8047081059309029</c:v>
                </c:pt>
                <c:pt idx="57">
                  <c:v>1.8047081059309029</c:v>
                </c:pt>
                <c:pt idx="58">
                  <c:v>1.8047081059309029</c:v>
                </c:pt>
                <c:pt idx="59">
                  <c:v>1.8047081059309029</c:v>
                </c:pt>
                <c:pt idx="60">
                  <c:v>1.8047081059309029</c:v>
                </c:pt>
                <c:pt idx="61">
                  <c:v>1.8047081059309029</c:v>
                </c:pt>
                <c:pt idx="62">
                  <c:v>1.8047081059309029</c:v>
                </c:pt>
                <c:pt idx="63">
                  <c:v>1.8047081059309029</c:v>
                </c:pt>
                <c:pt idx="64">
                  <c:v>1.8047081059309029</c:v>
                </c:pt>
                <c:pt idx="65">
                  <c:v>1.8047081059309029</c:v>
                </c:pt>
                <c:pt idx="66">
                  <c:v>1.8047081059309029</c:v>
                </c:pt>
                <c:pt idx="67">
                  <c:v>1.8047081059309029</c:v>
                </c:pt>
                <c:pt idx="68">
                  <c:v>1.8047081059309029</c:v>
                </c:pt>
                <c:pt idx="69">
                  <c:v>1.8047081059309029</c:v>
                </c:pt>
                <c:pt idx="70">
                  <c:v>1.8047081059309029</c:v>
                </c:pt>
                <c:pt idx="71">
                  <c:v>1.8047081059309029</c:v>
                </c:pt>
                <c:pt idx="72">
                  <c:v>1.8047081059309029</c:v>
                </c:pt>
                <c:pt idx="73">
                  <c:v>1.8047081059309029</c:v>
                </c:pt>
                <c:pt idx="74">
                  <c:v>1.8047081059309029</c:v>
                </c:pt>
                <c:pt idx="75">
                  <c:v>1.8047081059309029</c:v>
                </c:pt>
                <c:pt idx="76">
                  <c:v>1.8047081059309029</c:v>
                </c:pt>
                <c:pt idx="77">
                  <c:v>1.8047081059309029</c:v>
                </c:pt>
                <c:pt idx="78">
                  <c:v>1.8047081059309029</c:v>
                </c:pt>
                <c:pt idx="79">
                  <c:v>1.8047081059309029</c:v>
                </c:pt>
                <c:pt idx="80">
                  <c:v>1.8047081059309029</c:v>
                </c:pt>
                <c:pt idx="81">
                  <c:v>1.8047081059309029</c:v>
                </c:pt>
                <c:pt idx="82">
                  <c:v>1.8047081059309029</c:v>
                </c:pt>
                <c:pt idx="83">
                  <c:v>1.8047081059309029</c:v>
                </c:pt>
                <c:pt idx="84">
                  <c:v>1.8047081059309029</c:v>
                </c:pt>
                <c:pt idx="85">
                  <c:v>1.8047081059309029</c:v>
                </c:pt>
                <c:pt idx="86">
                  <c:v>1.8047081059309029</c:v>
                </c:pt>
                <c:pt idx="87">
                  <c:v>1.8047081059309029</c:v>
                </c:pt>
                <c:pt idx="88">
                  <c:v>1.8047081059309029</c:v>
                </c:pt>
                <c:pt idx="89">
                  <c:v>1.8047081059309029</c:v>
                </c:pt>
                <c:pt idx="90">
                  <c:v>1.8047081059309029</c:v>
                </c:pt>
                <c:pt idx="91">
                  <c:v>1.8047081059309029</c:v>
                </c:pt>
                <c:pt idx="92">
                  <c:v>1.8047081059309029</c:v>
                </c:pt>
                <c:pt idx="93">
                  <c:v>1.8047081059309029</c:v>
                </c:pt>
                <c:pt idx="94">
                  <c:v>1.8047081059309029</c:v>
                </c:pt>
                <c:pt idx="95">
                  <c:v>1.8047081059309029</c:v>
                </c:pt>
                <c:pt idx="96">
                  <c:v>1.8047081059309029</c:v>
                </c:pt>
                <c:pt idx="97">
                  <c:v>1.8047081059309029</c:v>
                </c:pt>
                <c:pt idx="98">
                  <c:v>1.8047081059309029</c:v>
                </c:pt>
                <c:pt idx="99">
                  <c:v>1.8047081059309029</c:v>
                </c:pt>
                <c:pt idx="100">
                  <c:v>1.8047081059309029</c:v>
                </c:pt>
                <c:pt idx="101">
                  <c:v>1.8047081059309029</c:v>
                </c:pt>
                <c:pt idx="102">
                  <c:v>1.8047081059309029</c:v>
                </c:pt>
                <c:pt idx="103">
                  <c:v>1.8047081059309029</c:v>
                </c:pt>
                <c:pt idx="104">
                  <c:v>1.8047081059309029</c:v>
                </c:pt>
                <c:pt idx="105">
                  <c:v>1.8047081059309029</c:v>
                </c:pt>
                <c:pt idx="106">
                  <c:v>1.8047081059309029</c:v>
                </c:pt>
                <c:pt idx="107">
                  <c:v>1.8047081059309029</c:v>
                </c:pt>
                <c:pt idx="108">
                  <c:v>1.8047081059309029</c:v>
                </c:pt>
                <c:pt idx="109">
                  <c:v>1.8047081059309029</c:v>
                </c:pt>
                <c:pt idx="110">
                  <c:v>1.8047081059309029</c:v>
                </c:pt>
                <c:pt idx="111">
                  <c:v>1.8047081059309029</c:v>
                </c:pt>
                <c:pt idx="112">
                  <c:v>1.8047081059309029</c:v>
                </c:pt>
                <c:pt idx="113">
                  <c:v>1.8047081059309029</c:v>
                </c:pt>
                <c:pt idx="114">
                  <c:v>1.8047081059309029</c:v>
                </c:pt>
                <c:pt idx="115">
                  <c:v>1.8047081059309029</c:v>
                </c:pt>
                <c:pt idx="116">
                  <c:v>1.8047081059309029</c:v>
                </c:pt>
                <c:pt idx="117">
                  <c:v>1.8047081059309029</c:v>
                </c:pt>
                <c:pt idx="118">
                  <c:v>1.8047081059309029</c:v>
                </c:pt>
                <c:pt idx="119">
                  <c:v>1.8047081059309029</c:v>
                </c:pt>
                <c:pt idx="120">
                  <c:v>1.8047081059309029</c:v>
                </c:pt>
                <c:pt idx="121">
                  <c:v>1.8047081059309029</c:v>
                </c:pt>
                <c:pt idx="122">
                  <c:v>1.8047081059309029</c:v>
                </c:pt>
                <c:pt idx="123">
                  <c:v>1.8047081059309029</c:v>
                </c:pt>
                <c:pt idx="124">
                  <c:v>1.8047081059309029</c:v>
                </c:pt>
                <c:pt idx="125">
                  <c:v>1.8047081059309029</c:v>
                </c:pt>
                <c:pt idx="126">
                  <c:v>1.8047081059309029</c:v>
                </c:pt>
                <c:pt idx="127">
                  <c:v>1.8047081059309029</c:v>
                </c:pt>
                <c:pt idx="128">
                  <c:v>1.8047081059309029</c:v>
                </c:pt>
                <c:pt idx="129">
                  <c:v>1.8047081059309029</c:v>
                </c:pt>
                <c:pt idx="130">
                  <c:v>1.8047081059309029</c:v>
                </c:pt>
                <c:pt idx="131">
                  <c:v>1.8047081059309029</c:v>
                </c:pt>
                <c:pt idx="132">
                  <c:v>1.8047081059309029</c:v>
                </c:pt>
                <c:pt idx="133">
                  <c:v>1.8047081059309029</c:v>
                </c:pt>
                <c:pt idx="134">
                  <c:v>1.8047081059309029</c:v>
                </c:pt>
                <c:pt idx="135">
                  <c:v>1.8047081059309029</c:v>
                </c:pt>
                <c:pt idx="136">
                  <c:v>1.8047081059309029</c:v>
                </c:pt>
                <c:pt idx="137">
                  <c:v>1.8047081059309029</c:v>
                </c:pt>
                <c:pt idx="138">
                  <c:v>1.8047081059309029</c:v>
                </c:pt>
                <c:pt idx="139">
                  <c:v>1.8047081059309029</c:v>
                </c:pt>
                <c:pt idx="140">
                  <c:v>1.8047081059309029</c:v>
                </c:pt>
                <c:pt idx="141">
                  <c:v>1.8047081059309029</c:v>
                </c:pt>
                <c:pt idx="142">
                  <c:v>1.8047081059309029</c:v>
                </c:pt>
                <c:pt idx="143">
                  <c:v>1.8047081059309029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51-4735-4190-9E57-919C1BF79BEF}"/>
            </c:ext>
          </c:extLst>
        </c:ser>
        <c:ser>
          <c:idx val="4"/>
          <c:order val="4"/>
          <c:tx>
            <c:v>Median +/- 3 F-pseudosigma</c:v>
          </c:tx>
          <c:spPr>
            <a:ln w="12700">
              <a:solidFill>
                <a:srgbClr val="000000"/>
              </a:solidFill>
              <a:prstDash val="lgDash"/>
            </a:ln>
          </c:spPr>
          <c:marker>
            <c:symbol val="none"/>
          </c:marker>
          <c:dPt>
            <c:idx val="34"/>
            <c:bubble3D val="0"/>
            <c:extLst>
              <c:ext xmlns:c16="http://schemas.microsoft.com/office/drawing/2014/chart" uri="{C3380CC4-5D6E-409C-BE32-E72D297353CC}">
                <c16:uniqueId val="{00000052-4735-4190-9E57-919C1BF79BEF}"/>
              </c:ext>
            </c:extLst>
          </c:dPt>
          <c:dPt>
            <c:idx val="45"/>
            <c:bubble3D val="0"/>
            <c:extLst>
              <c:ext xmlns:c16="http://schemas.microsoft.com/office/drawing/2014/chart" uri="{C3380CC4-5D6E-409C-BE32-E72D297353CC}">
                <c16:uniqueId val="{00000053-4735-4190-9E57-919C1BF79BEF}"/>
              </c:ext>
            </c:extLst>
          </c:dPt>
          <c:cat>
            <c:strRef>
              <c:f>Results!$E$4:$E$147</c:f>
              <c:strCache>
                <c:ptCount val="144"/>
                <c:pt idx="0">
                  <c:v>11-USGS</c:v>
                </c:pt>
                <c:pt idx="1">
                  <c:v>11-USGS</c:v>
                </c:pt>
                <c:pt idx="2">
                  <c:v>11-USGS</c:v>
                </c:pt>
                <c:pt idx="3">
                  <c:v>11-USGS</c:v>
                </c:pt>
                <c:pt idx="4">
                  <c:v>11-USGS</c:v>
                </c:pt>
                <c:pt idx="5">
                  <c:v>11-USGS</c:v>
                </c:pt>
                <c:pt idx="6">
                  <c:v>11-USGS</c:v>
                </c:pt>
                <c:pt idx="7">
                  <c:v>11-USGS</c:v>
                </c:pt>
                <c:pt idx="8">
                  <c:v>11-USGS</c:v>
                </c:pt>
                <c:pt idx="9">
                  <c:v>12-USGS</c:v>
                </c:pt>
                <c:pt idx="10">
                  <c:v>12-USGS</c:v>
                </c:pt>
                <c:pt idx="11">
                  <c:v>12-USGS</c:v>
                </c:pt>
                <c:pt idx="12">
                  <c:v>12-USGS</c:v>
                </c:pt>
                <c:pt idx="13">
                  <c:v>12-USGS</c:v>
                </c:pt>
                <c:pt idx="14">
                  <c:v>12-USGS</c:v>
                </c:pt>
                <c:pt idx="15">
                  <c:v>12-USGS</c:v>
                </c:pt>
                <c:pt idx="16">
                  <c:v>12-USGS</c:v>
                </c:pt>
                <c:pt idx="17">
                  <c:v>12-USGS</c:v>
                </c:pt>
                <c:pt idx="18">
                  <c:v>14-USGS</c:v>
                </c:pt>
                <c:pt idx="19">
                  <c:v>14-USGS</c:v>
                </c:pt>
                <c:pt idx="20">
                  <c:v>14-USGS</c:v>
                </c:pt>
                <c:pt idx="21">
                  <c:v>14-USGS</c:v>
                </c:pt>
                <c:pt idx="22">
                  <c:v>14-USGS</c:v>
                </c:pt>
                <c:pt idx="23">
                  <c:v>14-USGS</c:v>
                </c:pt>
                <c:pt idx="24">
                  <c:v>14-USGS</c:v>
                </c:pt>
                <c:pt idx="25">
                  <c:v>14-USGS</c:v>
                </c:pt>
                <c:pt idx="26">
                  <c:v>14-USGS</c:v>
                </c:pt>
                <c:pt idx="27">
                  <c:v>15-USGS</c:v>
                </c:pt>
                <c:pt idx="28">
                  <c:v>15-USGS</c:v>
                </c:pt>
                <c:pt idx="29">
                  <c:v>15-USGS</c:v>
                </c:pt>
                <c:pt idx="30">
                  <c:v>15-USGS</c:v>
                </c:pt>
                <c:pt idx="31">
                  <c:v>15-USGS</c:v>
                </c:pt>
                <c:pt idx="32">
                  <c:v>15-USGS</c:v>
                </c:pt>
                <c:pt idx="33">
                  <c:v>15-USGS</c:v>
                </c:pt>
                <c:pt idx="34">
                  <c:v>15-USGS</c:v>
                </c:pt>
                <c:pt idx="35">
                  <c:v>15-USGS</c:v>
                </c:pt>
                <c:pt idx="36">
                  <c:v>16-Other</c:v>
                </c:pt>
                <c:pt idx="37">
                  <c:v>16-Other</c:v>
                </c:pt>
                <c:pt idx="38">
                  <c:v>16-Other</c:v>
                </c:pt>
                <c:pt idx="39">
                  <c:v>16-Other</c:v>
                </c:pt>
                <c:pt idx="40">
                  <c:v>16-Other</c:v>
                </c:pt>
                <c:pt idx="41">
                  <c:v>16-Other</c:v>
                </c:pt>
                <c:pt idx="42">
                  <c:v>16-Other</c:v>
                </c:pt>
                <c:pt idx="43">
                  <c:v>16-Other</c:v>
                </c:pt>
                <c:pt idx="44">
                  <c:v>16-Other</c:v>
                </c:pt>
                <c:pt idx="45">
                  <c:v>17-USGS</c:v>
                </c:pt>
                <c:pt idx="46">
                  <c:v>17-USGS</c:v>
                </c:pt>
                <c:pt idx="47">
                  <c:v>17-USGS</c:v>
                </c:pt>
                <c:pt idx="48">
                  <c:v>17-USGS</c:v>
                </c:pt>
                <c:pt idx="49">
                  <c:v>17-USGS</c:v>
                </c:pt>
                <c:pt idx="50">
                  <c:v>17-USGS</c:v>
                </c:pt>
                <c:pt idx="51">
                  <c:v>17-USGS</c:v>
                </c:pt>
                <c:pt idx="52">
                  <c:v>17-USGS</c:v>
                </c:pt>
                <c:pt idx="53">
                  <c:v>17-USGS</c:v>
                </c:pt>
                <c:pt idx="54">
                  <c:v>18-USGS</c:v>
                </c:pt>
                <c:pt idx="55">
                  <c:v>18-USGS</c:v>
                </c:pt>
                <c:pt idx="56">
                  <c:v>18-USGS</c:v>
                </c:pt>
                <c:pt idx="57">
                  <c:v>18-USGS</c:v>
                </c:pt>
                <c:pt idx="58">
                  <c:v>18-USGS</c:v>
                </c:pt>
                <c:pt idx="59">
                  <c:v>18-USGS</c:v>
                </c:pt>
                <c:pt idx="60">
                  <c:v>18-USGS</c:v>
                </c:pt>
                <c:pt idx="61">
                  <c:v>18-USGS</c:v>
                </c:pt>
                <c:pt idx="62">
                  <c:v>18-USGS</c:v>
                </c:pt>
                <c:pt idx="63">
                  <c:v>21-Other</c:v>
                </c:pt>
                <c:pt idx="64">
                  <c:v>21-Other</c:v>
                </c:pt>
                <c:pt idx="65">
                  <c:v>21-Other</c:v>
                </c:pt>
                <c:pt idx="66">
                  <c:v>21-Other</c:v>
                </c:pt>
                <c:pt idx="67">
                  <c:v>21-Other</c:v>
                </c:pt>
                <c:pt idx="68">
                  <c:v>21-Other</c:v>
                </c:pt>
                <c:pt idx="69">
                  <c:v>21-Other</c:v>
                </c:pt>
                <c:pt idx="70">
                  <c:v>21-Other</c:v>
                </c:pt>
                <c:pt idx="71">
                  <c:v>21-Other</c:v>
                </c:pt>
                <c:pt idx="72">
                  <c:v>23-Other</c:v>
                </c:pt>
                <c:pt idx="73">
                  <c:v>23-Other</c:v>
                </c:pt>
                <c:pt idx="74">
                  <c:v>23-Other</c:v>
                </c:pt>
                <c:pt idx="75">
                  <c:v>23-Other</c:v>
                </c:pt>
                <c:pt idx="76">
                  <c:v>23-Other</c:v>
                </c:pt>
                <c:pt idx="77">
                  <c:v>23-Other</c:v>
                </c:pt>
                <c:pt idx="78">
                  <c:v>23-Other</c:v>
                </c:pt>
                <c:pt idx="79">
                  <c:v>23-Other</c:v>
                </c:pt>
                <c:pt idx="80">
                  <c:v>23-Other</c:v>
                </c:pt>
                <c:pt idx="81">
                  <c:v>25-USGS</c:v>
                </c:pt>
                <c:pt idx="82">
                  <c:v>25-USGS</c:v>
                </c:pt>
                <c:pt idx="83">
                  <c:v>25-USGS</c:v>
                </c:pt>
                <c:pt idx="84">
                  <c:v>25-USGS</c:v>
                </c:pt>
                <c:pt idx="85">
                  <c:v>25-USGS</c:v>
                </c:pt>
                <c:pt idx="86">
                  <c:v>25-USGS</c:v>
                </c:pt>
                <c:pt idx="87">
                  <c:v>25-USGS</c:v>
                </c:pt>
                <c:pt idx="88">
                  <c:v>25-USGS</c:v>
                </c:pt>
                <c:pt idx="89">
                  <c:v>25-USGS</c:v>
                </c:pt>
                <c:pt idx="90">
                  <c:v>28-Other</c:v>
                </c:pt>
                <c:pt idx="91">
                  <c:v>28-Other</c:v>
                </c:pt>
                <c:pt idx="92">
                  <c:v>28-Other</c:v>
                </c:pt>
                <c:pt idx="93">
                  <c:v>28-Other</c:v>
                </c:pt>
                <c:pt idx="94">
                  <c:v>28-Other</c:v>
                </c:pt>
                <c:pt idx="95">
                  <c:v>28-Other</c:v>
                </c:pt>
                <c:pt idx="96">
                  <c:v>28-Other</c:v>
                </c:pt>
                <c:pt idx="97">
                  <c:v>28-Other</c:v>
                </c:pt>
                <c:pt idx="98">
                  <c:v>28-Other</c:v>
                </c:pt>
                <c:pt idx="99">
                  <c:v>29-Other</c:v>
                </c:pt>
                <c:pt idx="100">
                  <c:v>29-Other</c:v>
                </c:pt>
                <c:pt idx="101">
                  <c:v>29-Other</c:v>
                </c:pt>
                <c:pt idx="102">
                  <c:v>29-Other</c:v>
                </c:pt>
                <c:pt idx="103">
                  <c:v>29-Other</c:v>
                </c:pt>
                <c:pt idx="104">
                  <c:v>29-Other</c:v>
                </c:pt>
                <c:pt idx="105">
                  <c:v>29-Other</c:v>
                </c:pt>
                <c:pt idx="106">
                  <c:v>29-Other</c:v>
                </c:pt>
                <c:pt idx="107">
                  <c:v>29-Other</c:v>
                </c:pt>
                <c:pt idx="108">
                  <c:v>30-Other</c:v>
                </c:pt>
                <c:pt idx="109">
                  <c:v>30-Other</c:v>
                </c:pt>
                <c:pt idx="110">
                  <c:v>30-Other</c:v>
                </c:pt>
                <c:pt idx="111">
                  <c:v>30-Other</c:v>
                </c:pt>
                <c:pt idx="112">
                  <c:v>30-Other</c:v>
                </c:pt>
                <c:pt idx="113">
                  <c:v>30-Other</c:v>
                </c:pt>
                <c:pt idx="114">
                  <c:v>30-Other</c:v>
                </c:pt>
                <c:pt idx="115">
                  <c:v>30-Other</c:v>
                </c:pt>
                <c:pt idx="116">
                  <c:v>30-Other</c:v>
                </c:pt>
                <c:pt idx="117">
                  <c:v>31-Other</c:v>
                </c:pt>
                <c:pt idx="118">
                  <c:v>31-Other</c:v>
                </c:pt>
                <c:pt idx="119">
                  <c:v>31-Other</c:v>
                </c:pt>
                <c:pt idx="120">
                  <c:v>31-Other</c:v>
                </c:pt>
                <c:pt idx="121">
                  <c:v>31-Other</c:v>
                </c:pt>
                <c:pt idx="122">
                  <c:v>31-Other</c:v>
                </c:pt>
                <c:pt idx="123">
                  <c:v>31-Other</c:v>
                </c:pt>
                <c:pt idx="124">
                  <c:v>31-Other</c:v>
                </c:pt>
                <c:pt idx="125">
                  <c:v>31-Other</c:v>
                </c:pt>
                <c:pt idx="126">
                  <c:v>34-Other</c:v>
                </c:pt>
                <c:pt idx="127">
                  <c:v>34-Other</c:v>
                </c:pt>
                <c:pt idx="128">
                  <c:v>34-Other</c:v>
                </c:pt>
                <c:pt idx="129">
                  <c:v>34-Other</c:v>
                </c:pt>
                <c:pt idx="130">
                  <c:v>34-Other</c:v>
                </c:pt>
                <c:pt idx="131">
                  <c:v>34-Other</c:v>
                </c:pt>
                <c:pt idx="132">
                  <c:v>34-Other</c:v>
                </c:pt>
                <c:pt idx="133">
                  <c:v>34-Other</c:v>
                </c:pt>
                <c:pt idx="134">
                  <c:v>34-Other</c:v>
                </c:pt>
                <c:pt idx="135">
                  <c:v>36-Other</c:v>
                </c:pt>
                <c:pt idx="136">
                  <c:v>36-Other</c:v>
                </c:pt>
                <c:pt idx="137">
                  <c:v>36-Other</c:v>
                </c:pt>
                <c:pt idx="138">
                  <c:v>36-Other</c:v>
                </c:pt>
                <c:pt idx="139">
                  <c:v>36-Other</c:v>
                </c:pt>
                <c:pt idx="140">
                  <c:v>36-Other</c:v>
                </c:pt>
                <c:pt idx="141">
                  <c:v>36-Other</c:v>
                </c:pt>
                <c:pt idx="142">
                  <c:v>36-Other</c:v>
                </c:pt>
                <c:pt idx="143">
                  <c:v>36-Other</c:v>
                </c:pt>
              </c:strCache>
            </c:strRef>
          </c:cat>
          <c:val>
            <c:numRef>
              <c:f>Results!$AC$4:$AC$147</c:f>
              <c:numCache>
                <c:formatCode>0.00</c:formatCode>
                <c:ptCount val="144"/>
                <c:pt idx="0">
                  <c:v>-11.984922769944301</c:v>
                </c:pt>
                <c:pt idx="1">
                  <c:v>-11.984922769944301</c:v>
                </c:pt>
                <c:pt idx="2">
                  <c:v>-11.984922769944301</c:v>
                </c:pt>
                <c:pt idx="3">
                  <c:v>-11.984922769944301</c:v>
                </c:pt>
                <c:pt idx="4">
                  <c:v>-11.984922769944301</c:v>
                </c:pt>
                <c:pt idx="5">
                  <c:v>-11.984922769944301</c:v>
                </c:pt>
                <c:pt idx="6">
                  <c:v>-11.984922769944301</c:v>
                </c:pt>
                <c:pt idx="7">
                  <c:v>-11.984922769944301</c:v>
                </c:pt>
                <c:pt idx="8">
                  <c:v>-11.984922769944301</c:v>
                </c:pt>
                <c:pt idx="9">
                  <c:v>-11.984922769944301</c:v>
                </c:pt>
                <c:pt idx="10">
                  <c:v>-11.984922769944301</c:v>
                </c:pt>
                <c:pt idx="11">
                  <c:v>-11.984922769944301</c:v>
                </c:pt>
                <c:pt idx="12">
                  <c:v>-11.984922769944301</c:v>
                </c:pt>
                <c:pt idx="13">
                  <c:v>-11.984922769944301</c:v>
                </c:pt>
                <c:pt idx="14">
                  <c:v>-11.984922769944301</c:v>
                </c:pt>
                <c:pt idx="15">
                  <c:v>-11.984922769944301</c:v>
                </c:pt>
                <c:pt idx="16">
                  <c:v>-11.984922769944301</c:v>
                </c:pt>
                <c:pt idx="17">
                  <c:v>-11.984922769944301</c:v>
                </c:pt>
                <c:pt idx="18">
                  <c:v>-11.984922769944301</c:v>
                </c:pt>
                <c:pt idx="19">
                  <c:v>-11.984922769944301</c:v>
                </c:pt>
                <c:pt idx="20">
                  <c:v>-11.984922769944301</c:v>
                </c:pt>
                <c:pt idx="21">
                  <c:v>-11.984922769944301</c:v>
                </c:pt>
                <c:pt idx="22">
                  <c:v>-11.984922769944301</c:v>
                </c:pt>
                <c:pt idx="23">
                  <c:v>-11.984922769944301</c:v>
                </c:pt>
                <c:pt idx="24">
                  <c:v>-11.984922769944301</c:v>
                </c:pt>
                <c:pt idx="25">
                  <c:v>-11.984922769944301</c:v>
                </c:pt>
                <c:pt idx="26">
                  <c:v>-11.984922769944301</c:v>
                </c:pt>
                <c:pt idx="27">
                  <c:v>-11.984922769944301</c:v>
                </c:pt>
                <c:pt idx="28">
                  <c:v>-11.984922769944301</c:v>
                </c:pt>
                <c:pt idx="29">
                  <c:v>-11.984922769944301</c:v>
                </c:pt>
                <c:pt idx="30">
                  <c:v>-11.984922769944301</c:v>
                </c:pt>
                <c:pt idx="31">
                  <c:v>-11.984922769944301</c:v>
                </c:pt>
                <c:pt idx="32">
                  <c:v>-11.984922769944301</c:v>
                </c:pt>
                <c:pt idx="33">
                  <c:v>-11.984922769944301</c:v>
                </c:pt>
                <c:pt idx="34">
                  <c:v>-11.984922769944301</c:v>
                </c:pt>
                <c:pt idx="35">
                  <c:v>-11.984922769944301</c:v>
                </c:pt>
                <c:pt idx="36">
                  <c:v>-11.984922769944301</c:v>
                </c:pt>
                <c:pt idx="37">
                  <c:v>-11.984922769944301</c:v>
                </c:pt>
                <c:pt idx="38">
                  <c:v>-11.984922769944301</c:v>
                </c:pt>
                <c:pt idx="39">
                  <c:v>-11.984922769944301</c:v>
                </c:pt>
                <c:pt idx="40">
                  <c:v>-11.984922769944301</c:v>
                </c:pt>
                <c:pt idx="41">
                  <c:v>-11.984922769944301</c:v>
                </c:pt>
                <c:pt idx="42">
                  <c:v>-11.984922769944301</c:v>
                </c:pt>
                <c:pt idx="43">
                  <c:v>-11.984922769944301</c:v>
                </c:pt>
                <c:pt idx="44">
                  <c:v>-11.984922769944301</c:v>
                </c:pt>
                <c:pt idx="45">
                  <c:v>-11.984922769944301</c:v>
                </c:pt>
                <c:pt idx="46">
                  <c:v>-11.984922769944301</c:v>
                </c:pt>
                <c:pt idx="47">
                  <c:v>-11.984922769944301</c:v>
                </c:pt>
                <c:pt idx="48">
                  <c:v>-11.984922769944301</c:v>
                </c:pt>
                <c:pt idx="49">
                  <c:v>-11.984922769944301</c:v>
                </c:pt>
                <c:pt idx="50">
                  <c:v>-11.984922769944301</c:v>
                </c:pt>
                <c:pt idx="51">
                  <c:v>-11.984922769944301</c:v>
                </c:pt>
                <c:pt idx="52">
                  <c:v>-11.984922769944301</c:v>
                </c:pt>
                <c:pt idx="53">
                  <c:v>-11.984922769944301</c:v>
                </c:pt>
                <c:pt idx="54">
                  <c:v>-11.984922769944301</c:v>
                </c:pt>
                <c:pt idx="55">
                  <c:v>-11.984922769944301</c:v>
                </c:pt>
                <c:pt idx="56">
                  <c:v>-11.984922769944301</c:v>
                </c:pt>
                <c:pt idx="57">
                  <c:v>-11.984922769944301</c:v>
                </c:pt>
                <c:pt idx="58">
                  <c:v>-11.984922769944301</c:v>
                </c:pt>
                <c:pt idx="59">
                  <c:v>-11.984922769944301</c:v>
                </c:pt>
                <c:pt idx="60">
                  <c:v>-11.984922769944301</c:v>
                </c:pt>
                <c:pt idx="61">
                  <c:v>-11.984922769944301</c:v>
                </c:pt>
                <c:pt idx="62">
                  <c:v>-11.984922769944301</c:v>
                </c:pt>
                <c:pt idx="63">
                  <c:v>-11.984922769944301</c:v>
                </c:pt>
                <c:pt idx="64">
                  <c:v>-11.984922769944301</c:v>
                </c:pt>
                <c:pt idx="65">
                  <c:v>-11.984922769944301</c:v>
                </c:pt>
                <c:pt idx="66">
                  <c:v>-11.984922769944301</c:v>
                </c:pt>
                <c:pt idx="67">
                  <c:v>-11.984922769944301</c:v>
                </c:pt>
                <c:pt idx="68">
                  <c:v>-11.984922769944301</c:v>
                </c:pt>
                <c:pt idx="69">
                  <c:v>-11.984922769944301</c:v>
                </c:pt>
                <c:pt idx="70">
                  <c:v>-11.984922769944301</c:v>
                </c:pt>
                <c:pt idx="71">
                  <c:v>-11.984922769944301</c:v>
                </c:pt>
                <c:pt idx="72">
                  <c:v>-11.984922769944301</c:v>
                </c:pt>
                <c:pt idx="73">
                  <c:v>-11.984922769944301</c:v>
                </c:pt>
                <c:pt idx="74">
                  <c:v>-11.984922769944301</c:v>
                </c:pt>
                <c:pt idx="75">
                  <c:v>-11.984922769944301</c:v>
                </c:pt>
                <c:pt idx="76">
                  <c:v>-11.984922769944301</c:v>
                </c:pt>
                <c:pt idx="77">
                  <c:v>-11.984922769944301</c:v>
                </c:pt>
                <c:pt idx="78">
                  <c:v>-11.984922769944301</c:v>
                </c:pt>
                <c:pt idx="79">
                  <c:v>-11.984922769944301</c:v>
                </c:pt>
                <c:pt idx="80">
                  <c:v>-11.984922769944301</c:v>
                </c:pt>
                <c:pt idx="81">
                  <c:v>-11.984922769944301</c:v>
                </c:pt>
                <c:pt idx="82">
                  <c:v>-11.984922769944301</c:v>
                </c:pt>
                <c:pt idx="83">
                  <c:v>-11.984922769944301</c:v>
                </c:pt>
                <c:pt idx="84">
                  <c:v>-11.984922769944301</c:v>
                </c:pt>
                <c:pt idx="85">
                  <c:v>-11.984922769944301</c:v>
                </c:pt>
                <c:pt idx="86">
                  <c:v>-11.984922769944301</c:v>
                </c:pt>
                <c:pt idx="87">
                  <c:v>-11.984922769944301</c:v>
                </c:pt>
                <c:pt idx="88">
                  <c:v>-11.984922769944301</c:v>
                </c:pt>
                <c:pt idx="89">
                  <c:v>-11.984922769944301</c:v>
                </c:pt>
                <c:pt idx="90">
                  <c:v>-11.984922769944301</c:v>
                </c:pt>
                <c:pt idx="91">
                  <c:v>-11.984922769944301</c:v>
                </c:pt>
                <c:pt idx="92">
                  <c:v>-11.984922769944301</c:v>
                </c:pt>
                <c:pt idx="93">
                  <c:v>-11.984922769944301</c:v>
                </c:pt>
                <c:pt idx="94">
                  <c:v>-11.984922769944301</c:v>
                </c:pt>
                <c:pt idx="95">
                  <c:v>-11.984922769944301</c:v>
                </c:pt>
                <c:pt idx="96">
                  <c:v>-11.984922769944301</c:v>
                </c:pt>
                <c:pt idx="97">
                  <c:v>-11.984922769944301</c:v>
                </c:pt>
                <c:pt idx="98">
                  <c:v>-11.984922769944301</c:v>
                </c:pt>
                <c:pt idx="99">
                  <c:v>-11.984922769944301</c:v>
                </c:pt>
                <c:pt idx="100">
                  <c:v>-11.984922769944301</c:v>
                </c:pt>
                <c:pt idx="101">
                  <c:v>-11.984922769944301</c:v>
                </c:pt>
                <c:pt idx="102">
                  <c:v>-11.984922769944301</c:v>
                </c:pt>
                <c:pt idx="103">
                  <c:v>-11.984922769944301</c:v>
                </c:pt>
                <c:pt idx="104">
                  <c:v>-11.984922769944301</c:v>
                </c:pt>
                <c:pt idx="105">
                  <c:v>-11.984922769944301</c:v>
                </c:pt>
                <c:pt idx="106">
                  <c:v>-11.984922769944301</c:v>
                </c:pt>
                <c:pt idx="107">
                  <c:v>-11.984922769944301</c:v>
                </c:pt>
                <c:pt idx="108">
                  <c:v>-11.984922769944301</c:v>
                </c:pt>
                <c:pt idx="109">
                  <c:v>-11.984922769944301</c:v>
                </c:pt>
                <c:pt idx="110">
                  <c:v>-11.984922769944301</c:v>
                </c:pt>
                <c:pt idx="111">
                  <c:v>-11.984922769944301</c:v>
                </c:pt>
                <c:pt idx="112">
                  <c:v>-11.984922769944301</c:v>
                </c:pt>
                <c:pt idx="113">
                  <c:v>-11.984922769944301</c:v>
                </c:pt>
                <c:pt idx="114">
                  <c:v>-11.984922769944301</c:v>
                </c:pt>
                <c:pt idx="115">
                  <c:v>-11.984922769944301</c:v>
                </c:pt>
                <c:pt idx="116">
                  <c:v>-11.984922769944301</c:v>
                </c:pt>
                <c:pt idx="117">
                  <c:v>-11.984922769944301</c:v>
                </c:pt>
                <c:pt idx="118">
                  <c:v>-11.984922769944301</c:v>
                </c:pt>
                <c:pt idx="119">
                  <c:v>-11.984922769944301</c:v>
                </c:pt>
                <c:pt idx="120">
                  <c:v>-11.984922769944301</c:v>
                </c:pt>
                <c:pt idx="121">
                  <c:v>-11.984922769944301</c:v>
                </c:pt>
                <c:pt idx="122">
                  <c:v>-11.984922769944301</c:v>
                </c:pt>
                <c:pt idx="123">
                  <c:v>-11.984922769944301</c:v>
                </c:pt>
                <c:pt idx="124">
                  <c:v>-11.984922769944301</c:v>
                </c:pt>
                <c:pt idx="125">
                  <c:v>-11.984922769944301</c:v>
                </c:pt>
                <c:pt idx="126">
                  <c:v>-11.984922769944301</c:v>
                </c:pt>
                <c:pt idx="127">
                  <c:v>-11.984922769944301</c:v>
                </c:pt>
                <c:pt idx="128">
                  <c:v>-11.984922769944301</c:v>
                </c:pt>
                <c:pt idx="129">
                  <c:v>-11.984922769944301</c:v>
                </c:pt>
                <c:pt idx="130">
                  <c:v>-11.984922769944301</c:v>
                </c:pt>
                <c:pt idx="131">
                  <c:v>-11.984922769944301</c:v>
                </c:pt>
                <c:pt idx="132">
                  <c:v>-11.984922769944301</c:v>
                </c:pt>
                <c:pt idx="133">
                  <c:v>-11.984922769944301</c:v>
                </c:pt>
                <c:pt idx="134">
                  <c:v>-11.984922769944301</c:v>
                </c:pt>
                <c:pt idx="135">
                  <c:v>-11.984922769944301</c:v>
                </c:pt>
                <c:pt idx="136">
                  <c:v>-11.984922769944301</c:v>
                </c:pt>
                <c:pt idx="137">
                  <c:v>-11.984922769944301</c:v>
                </c:pt>
                <c:pt idx="138">
                  <c:v>-11.984922769944301</c:v>
                </c:pt>
                <c:pt idx="139">
                  <c:v>-11.984922769944301</c:v>
                </c:pt>
                <c:pt idx="140">
                  <c:v>-11.984922769944301</c:v>
                </c:pt>
                <c:pt idx="141">
                  <c:v>-11.984922769944301</c:v>
                </c:pt>
                <c:pt idx="142">
                  <c:v>-11.984922769944301</c:v>
                </c:pt>
                <c:pt idx="143">
                  <c:v>-11.984922769944301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54-4735-4190-9E57-919C1BF79BEF}"/>
            </c:ext>
          </c:extLst>
        </c:ser>
        <c:ser>
          <c:idx val="5"/>
          <c:order val="5"/>
          <c:tx>
            <c:v>Median +/- 3 F-pseudosigma</c:v>
          </c:tx>
          <c:spPr>
            <a:ln w="12700">
              <a:solidFill>
                <a:srgbClr val="000000"/>
              </a:solidFill>
              <a:prstDash val="lgDash"/>
            </a:ln>
          </c:spPr>
          <c:marker>
            <c:symbol val="none"/>
          </c:marker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55-4735-4190-9E57-919C1BF79BEF}"/>
              </c:ext>
            </c:extLst>
          </c:dPt>
          <c:dPt>
            <c:idx val="34"/>
            <c:bubble3D val="0"/>
            <c:extLst>
              <c:ext xmlns:c16="http://schemas.microsoft.com/office/drawing/2014/chart" uri="{C3380CC4-5D6E-409C-BE32-E72D297353CC}">
                <c16:uniqueId val="{00000056-4735-4190-9E57-919C1BF79BEF}"/>
              </c:ext>
            </c:extLst>
          </c:dPt>
          <c:dPt>
            <c:idx val="40"/>
            <c:bubble3D val="0"/>
            <c:extLst>
              <c:ext xmlns:c16="http://schemas.microsoft.com/office/drawing/2014/chart" uri="{C3380CC4-5D6E-409C-BE32-E72D297353CC}">
                <c16:uniqueId val="{00000057-4735-4190-9E57-919C1BF79BEF}"/>
              </c:ext>
            </c:extLst>
          </c:dPt>
          <c:dPt>
            <c:idx val="45"/>
            <c:bubble3D val="0"/>
            <c:extLst>
              <c:ext xmlns:c16="http://schemas.microsoft.com/office/drawing/2014/chart" uri="{C3380CC4-5D6E-409C-BE32-E72D297353CC}">
                <c16:uniqueId val="{00000058-4735-4190-9E57-919C1BF79BEF}"/>
              </c:ext>
            </c:extLst>
          </c:dPt>
          <c:cat>
            <c:strRef>
              <c:f>Results!$E$4:$E$147</c:f>
              <c:strCache>
                <c:ptCount val="144"/>
                <c:pt idx="0">
                  <c:v>11-USGS</c:v>
                </c:pt>
                <c:pt idx="1">
                  <c:v>11-USGS</c:v>
                </c:pt>
                <c:pt idx="2">
                  <c:v>11-USGS</c:v>
                </c:pt>
                <c:pt idx="3">
                  <c:v>11-USGS</c:v>
                </c:pt>
                <c:pt idx="4">
                  <c:v>11-USGS</c:v>
                </c:pt>
                <c:pt idx="5">
                  <c:v>11-USGS</c:v>
                </c:pt>
                <c:pt idx="6">
                  <c:v>11-USGS</c:v>
                </c:pt>
                <c:pt idx="7">
                  <c:v>11-USGS</c:v>
                </c:pt>
                <c:pt idx="8">
                  <c:v>11-USGS</c:v>
                </c:pt>
                <c:pt idx="9">
                  <c:v>12-USGS</c:v>
                </c:pt>
                <c:pt idx="10">
                  <c:v>12-USGS</c:v>
                </c:pt>
                <c:pt idx="11">
                  <c:v>12-USGS</c:v>
                </c:pt>
                <c:pt idx="12">
                  <c:v>12-USGS</c:v>
                </c:pt>
                <c:pt idx="13">
                  <c:v>12-USGS</c:v>
                </c:pt>
                <c:pt idx="14">
                  <c:v>12-USGS</c:v>
                </c:pt>
                <c:pt idx="15">
                  <c:v>12-USGS</c:v>
                </c:pt>
                <c:pt idx="16">
                  <c:v>12-USGS</c:v>
                </c:pt>
                <c:pt idx="17">
                  <c:v>12-USGS</c:v>
                </c:pt>
                <c:pt idx="18">
                  <c:v>14-USGS</c:v>
                </c:pt>
                <c:pt idx="19">
                  <c:v>14-USGS</c:v>
                </c:pt>
                <c:pt idx="20">
                  <c:v>14-USGS</c:v>
                </c:pt>
                <c:pt idx="21">
                  <c:v>14-USGS</c:v>
                </c:pt>
                <c:pt idx="22">
                  <c:v>14-USGS</c:v>
                </c:pt>
                <c:pt idx="23">
                  <c:v>14-USGS</c:v>
                </c:pt>
                <c:pt idx="24">
                  <c:v>14-USGS</c:v>
                </c:pt>
                <c:pt idx="25">
                  <c:v>14-USGS</c:v>
                </c:pt>
                <c:pt idx="26">
                  <c:v>14-USGS</c:v>
                </c:pt>
                <c:pt idx="27">
                  <c:v>15-USGS</c:v>
                </c:pt>
                <c:pt idx="28">
                  <c:v>15-USGS</c:v>
                </c:pt>
                <c:pt idx="29">
                  <c:v>15-USGS</c:v>
                </c:pt>
                <c:pt idx="30">
                  <c:v>15-USGS</c:v>
                </c:pt>
                <c:pt idx="31">
                  <c:v>15-USGS</c:v>
                </c:pt>
                <c:pt idx="32">
                  <c:v>15-USGS</c:v>
                </c:pt>
                <c:pt idx="33">
                  <c:v>15-USGS</c:v>
                </c:pt>
                <c:pt idx="34">
                  <c:v>15-USGS</c:v>
                </c:pt>
                <c:pt idx="35">
                  <c:v>15-USGS</c:v>
                </c:pt>
                <c:pt idx="36">
                  <c:v>16-Other</c:v>
                </c:pt>
                <c:pt idx="37">
                  <c:v>16-Other</c:v>
                </c:pt>
                <c:pt idx="38">
                  <c:v>16-Other</c:v>
                </c:pt>
                <c:pt idx="39">
                  <c:v>16-Other</c:v>
                </c:pt>
                <c:pt idx="40">
                  <c:v>16-Other</c:v>
                </c:pt>
                <c:pt idx="41">
                  <c:v>16-Other</c:v>
                </c:pt>
                <c:pt idx="42">
                  <c:v>16-Other</c:v>
                </c:pt>
                <c:pt idx="43">
                  <c:v>16-Other</c:v>
                </c:pt>
                <c:pt idx="44">
                  <c:v>16-Other</c:v>
                </c:pt>
                <c:pt idx="45">
                  <c:v>17-USGS</c:v>
                </c:pt>
                <c:pt idx="46">
                  <c:v>17-USGS</c:v>
                </c:pt>
                <c:pt idx="47">
                  <c:v>17-USGS</c:v>
                </c:pt>
                <c:pt idx="48">
                  <c:v>17-USGS</c:v>
                </c:pt>
                <c:pt idx="49">
                  <c:v>17-USGS</c:v>
                </c:pt>
                <c:pt idx="50">
                  <c:v>17-USGS</c:v>
                </c:pt>
                <c:pt idx="51">
                  <c:v>17-USGS</c:v>
                </c:pt>
                <c:pt idx="52">
                  <c:v>17-USGS</c:v>
                </c:pt>
                <c:pt idx="53">
                  <c:v>17-USGS</c:v>
                </c:pt>
                <c:pt idx="54">
                  <c:v>18-USGS</c:v>
                </c:pt>
                <c:pt idx="55">
                  <c:v>18-USGS</c:v>
                </c:pt>
                <c:pt idx="56">
                  <c:v>18-USGS</c:v>
                </c:pt>
                <c:pt idx="57">
                  <c:v>18-USGS</c:v>
                </c:pt>
                <c:pt idx="58">
                  <c:v>18-USGS</c:v>
                </c:pt>
                <c:pt idx="59">
                  <c:v>18-USGS</c:v>
                </c:pt>
                <c:pt idx="60">
                  <c:v>18-USGS</c:v>
                </c:pt>
                <c:pt idx="61">
                  <c:v>18-USGS</c:v>
                </c:pt>
                <c:pt idx="62">
                  <c:v>18-USGS</c:v>
                </c:pt>
                <c:pt idx="63">
                  <c:v>21-Other</c:v>
                </c:pt>
                <c:pt idx="64">
                  <c:v>21-Other</c:v>
                </c:pt>
                <c:pt idx="65">
                  <c:v>21-Other</c:v>
                </c:pt>
                <c:pt idx="66">
                  <c:v>21-Other</c:v>
                </c:pt>
                <c:pt idx="67">
                  <c:v>21-Other</c:v>
                </c:pt>
                <c:pt idx="68">
                  <c:v>21-Other</c:v>
                </c:pt>
                <c:pt idx="69">
                  <c:v>21-Other</c:v>
                </c:pt>
                <c:pt idx="70">
                  <c:v>21-Other</c:v>
                </c:pt>
                <c:pt idx="71">
                  <c:v>21-Other</c:v>
                </c:pt>
                <c:pt idx="72">
                  <c:v>23-Other</c:v>
                </c:pt>
                <c:pt idx="73">
                  <c:v>23-Other</c:v>
                </c:pt>
                <c:pt idx="74">
                  <c:v>23-Other</c:v>
                </c:pt>
                <c:pt idx="75">
                  <c:v>23-Other</c:v>
                </c:pt>
                <c:pt idx="76">
                  <c:v>23-Other</c:v>
                </c:pt>
                <c:pt idx="77">
                  <c:v>23-Other</c:v>
                </c:pt>
                <c:pt idx="78">
                  <c:v>23-Other</c:v>
                </c:pt>
                <c:pt idx="79">
                  <c:v>23-Other</c:v>
                </c:pt>
                <c:pt idx="80">
                  <c:v>23-Other</c:v>
                </c:pt>
                <c:pt idx="81">
                  <c:v>25-USGS</c:v>
                </c:pt>
                <c:pt idx="82">
                  <c:v>25-USGS</c:v>
                </c:pt>
                <c:pt idx="83">
                  <c:v>25-USGS</c:v>
                </c:pt>
                <c:pt idx="84">
                  <c:v>25-USGS</c:v>
                </c:pt>
                <c:pt idx="85">
                  <c:v>25-USGS</c:v>
                </c:pt>
                <c:pt idx="86">
                  <c:v>25-USGS</c:v>
                </c:pt>
                <c:pt idx="87">
                  <c:v>25-USGS</c:v>
                </c:pt>
                <c:pt idx="88">
                  <c:v>25-USGS</c:v>
                </c:pt>
                <c:pt idx="89">
                  <c:v>25-USGS</c:v>
                </c:pt>
                <c:pt idx="90">
                  <c:v>28-Other</c:v>
                </c:pt>
                <c:pt idx="91">
                  <c:v>28-Other</c:v>
                </c:pt>
                <c:pt idx="92">
                  <c:v>28-Other</c:v>
                </c:pt>
                <c:pt idx="93">
                  <c:v>28-Other</c:v>
                </c:pt>
                <c:pt idx="94">
                  <c:v>28-Other</c:v>
                </c:pt>
                <c:pt idx="95">
                  <c:v>28-Other</c:v>
                </c:pt>
                <c:pt idx="96">
                  <c:v>28-Other</c:v>
                </c:pt>
                <c:pt idx="97">
                  <c:v>28-Other</c:v>
                </c:pt>
                <c:pt idx="98">
                  <c:v>28-Other</c:v>
                </c:pt>
                <c:pt idx="99">
                  <c:v>29-Other</c:v>
                </c:pt>
                <c:pt idx="100">
                  <c:v>29-Other</c:v>
                </c:pt>
                <c:pt idx="101">
                  <c:v>29-Other</c:v>
                </c:pt>
                <c:pt idx="102">
                  <c:v>29-Other</c:v>
                </c:pt>
                <c:pt idx="103">
                  <c:v>29-Other</c:v>
                </c:pt>
                <c:pt idx="104">
                  <c:v>29-Other</c:v>
                </c:pt>
                <c:pt idx="105">
                  <c:v>29-Other</c:v>
                </c:pt>
                <c:pt idx="106">
                  <c:v>29-Other</c:v>
                </c:pt>
                <c:pt idx="107">
                  <c:v>29-Other</c:v>
                </c:pt>
                <c:pt idx="108">
                  <c:v>30-Other</c:v>
                </c:pt>
                <c:pt idx="109">
                  <c:v>30-Other</c:v>
                </c:pt>
                <c:pt idx="110">
                  <c:v>30-Other</c:v>
                </c:pt>
                <c:pt idx="111">
                  <c:v>30-Other</c:v>
                </c:pt>
                <c:pt idx="112">
                  <c:v>30-Other</c:v>
                </c:pt>
                <c:pt idx="113">
                  <c:v>30-Other</c:v>
                </c:pt>
                <c:pt idx="114">
                  <c:v>30-Other</c:v>
                </c:pt>
                <c:pt idx="115">
                  <c:v>30-Other</c:v>
                </c:pt>
                <c:pt idx="116">
                  <c:v>30-Other</c:v>
                </c:pt>
                <c:pt idx="117">
                  <c:v>31-Other</c:v>
                </c:pt>
                <c:pt idx="118">
                  <c:v>31-Other</c:v>
                </c:pt>
                <c:pt idx="119">
                  <c:v>31-Other</c:v>
                </c:pt>
                <c:pt idx="120">
                  <c:v>31-Other</c:v>
                </c:pt>
                <c:pt idx="121">
                  <c:v>31-Other</c:v>
                </c:pt>
                <c:pt idx="122">
                  <c:v>31-Other</c:v>
                </c:pt>
                <c:pt idx="123">
                  <c:v>31-Other</c:v>
                </c:pt>
                <c:pt idx="124">
                  <c:v>31-Other</c:v>
                </c:pt>
                <c:pt idx="125">
                  <c:v>31-Other</c:v>
                </c:pt>
                <c:pt idx="126">
                  <c:v>34-Other</c:v>
                </c:pt>
                <c:pt idx="127">
                  <c:v>34-Other</c:v>
                </c:pt>
                <c:pt idx="128">
                  <c:v>34-Other</c:v>
                </c:pt>
                <c:pt idx="129">
                  <c:v>34-Other</c:v>
                </c:pt>
                <c:pt idx="130">
                  <c:v>34-Other</c:v>
                </c:pt>
                <c:pt idx="131">
                  <c:v>34-Other</c:v>
                </c:pt>
                <c:pt idx="132">
                  <c:v>34-Other</c:v>
                </c:pt>
                <c:pt idx="133">
                  <c:v>34-Other</c:v>
                </c:pt>
                <c:pt idx="134">
                  <c:v>34-Other</c:v>
                </c:pt>
                <c:pt idx="135">
                  <c:v>36-Other</c:v>
                </c:pt>
                <c:pt idx="136">
                  <c:v>36-Other</c:v>
                </c:pt>
                <c:pt idx="137">
                  <c:v>36-Other</c:v>
                </c:pt>
                <c:pt idx="138">
                  <c:v>36-Other</c:v>
                </c:pt>
                <c:pt idx="139">
                  <c:v>36-Other</c:v>
                </c:pt>
                <c:pt idx="140">
                  <c:v>36-Other</c:v>
                </c:pt>
                <c:pt idx="141">
                  <c:v>36-Other</c:v>
                </c:pt>
                <c:pt idx="142">
                  <c:v>36-Other</c:v>
                </c:pt>
                <c:pt idx="143">
                  <c:v>36-Other</c:v>
                </c:pt>
              </c:strCache>
            </c:strRef>
          </c:cat>
          <c:val>
            <c:numRef>
              <c:f>Results!$AD$4:$AD$147</c:f>
              <c:numCache>
                <c:formatCode>0.00</c:formatCode>
                <c:ptCount val="144"/>
                <c:pt idx="0">
                  <c:v>5.5943389818061071</c:v>
                </c:pt>
                <c:pt idx="1">
                  <c:v>5.5943389818061071</c:v>
                </c:pt>
                <c:pt idx="2">
                  <c:v>5.5943389818061071</c:v>
                </c:pt>
                <c:pt idx="3">
                  <c:v>5.5943389818061071</c:v>
                </c:pt>
                <c:pt idx="4">
                  <c:v>5.5943389818061071</c:v>
                </c:pt>
                <c:pt idx="5">
                  <c:v>5.5943389818061071</c:v>
                </c:pt>
                <c:pt idx="6">
                  <c:v>5.5943389818061071</c:v>
                </c:pt>
                <c:pt idx="7">
                  <c:v>5.5943389818061071</c:v>
                </c:pt>
                <c:pt idx="8">
                  <c:v>5.5943389818061071</c:v>
                </c:pt>
                <c:pt idx="9">
                  <c:v>5.5943389818061071</c:v>
                </c:pt>
                <c:pt idx="10">
                  <c:v>5.5943389818061071</c:v>
                </c:pt>
                <c:pt idx="11">
                  <c:v>5.5943389818061071</c:v>
                </c:pt>
                <c:pt idx="12">
                  <c:v>5.5943389818061071</c:v>
                </c:pt>
                <c:pt idx="13">
                  <c:v>5.5943389818061071</c:v>
                </c:pt>
                <c:pt idx="14">
                  <c:v>5.5943389818061071</c:v>
                </c:pt>
                <c:pt idx="15">
                  <c:v>5.5943389818061071</c:v>
                </c:pt>
                <c:pt idx="16">
                  <c:v>5.5943389818061071</c:v>
                </c:pt>
                <c:pt idx="17">
                  <c:v>5.5943389818061071</c:v>
                </c:pt>
                <c:pt idx="18">
                  <c:v>5.5943389818061071</c:v>
                </c:pt>
                <c:pt idx="19">
                  <c:v>5.5943389818061071</c:v>
                </c:pt>
                <c:pt idx="20">
                  <c:v>5.5943389818061071</c:v>
                </c:pt>
                <c:pt idx="21">
                  <c:v>5.5943389818061071</c:v>
                </c:pt>
                <c:pt idx="22">
                  <c:v>5.5943389818061071</c:v>
                </c:pt>
                <c:pt idx="23">
                  <c:v>5.5943389818061071</c:v>
                </c:pt>
                <c:pt idx="24">
                  <c:v>5.5943389818061071</c:v>
                </c:pt>
                <c:pt idx="25">
                  <c:v>5.5943389818061071</c:v>
                </c:pt>
                <c:pt idx="26">
                  <c:v>5.5943389818061071</c:v>
                </c:pt>
                <c:pt idx="27">
                  <c:v>5.5943389818061071</c:v>
                </c:pt>
                <c:pt idx="28">
                  <c:v>5.5943389818061071</c:v>
                </c:pt>
                <c:pt idx="29">
                  <c:v>5.5943389818061071</c:v>
                </c:pt>
                <c:pt idx="30">
                  <c:v>5.5943389818061071</c:v>
                </c:pt>
                <c:pt idx="31">
                  <c:v>5.5943389818061071</c:v>
                </c:pt>
                <c:pt idx="32">
                  <c:v>5.5943389818061071</c:v>
                </c:pt>
                <c:pt idx="33">
                  <c:v>5.5943389818061071</c:v>
                </c:pt>
                <c:pt idx="34">
                  <c:v>5.5943389818061071</c:v>
                </c:pt>
                <c:pt idx="35">
                  <c:v>5.5943389818061071</c:v>
                </c:pt>
                <c:pt idx="36">
                  <c:v>5.5943389818061071</c:v>
                </c:pt>
                <c:pt idx="37">
                  <c:v>5.5943389818061071</c:v>
                </c:pt>
                <c:pt idx="38">
                  <c:v>5.5943389818061071</c:v>
                </c:pt>
                <c:pt idx="39">
                  <c:v>5.5943389818061071</c:v>
                </c:pt>
                <c:pt idx="40">
                  <c:v>5.5943389818061071</c:v>
                </c:pt>
                <c:pt idx="41">
                  <c:v>5.5943389818061071</c:v>
                </c:pt>
                <c:pt idx="42">
                  <c:v>5.5943389818061071</c:v>
                </c:pt>
                <c:pt idx="43">
                  <c:v>5.5943389818061071</c:v>
                </c:pt>
                <c:pt idx="44">
                  <c:v>5.5943389818061071</c:v>
                </c:pt>
                <c:pt idx="45">
                  <c:v>5.5943389818061071</c:v>
                </c:pt>
                <c:pt idx="46">
                  <c:v>5.5943389818061071</c:v>
                </c:pt>
                <c:pt idx="47">
                  <c:v>5.5943389818061071</c:v>
                </c:pt>
                <c:pt idx="48">
                  <c:v>5.5943389818061071</c:v>
                </c:pt>
                <c:pt idx="49">
                  <c:v>5.5943389818061071</c:v>
                </c:pt>
                <c:pt idx="50">
                  <c:v>5.5943389818061071</c:v>
                </c:pt>
                <c:pt idx="51">
                  <c:v>5.5943389818061071</c:v>
                </c:pt>
                <c:pt idx="52">
                  <c:v>5.5943389818061071</c:v>
                </c:pt>
                <c:pt idx="53">
                  <c:v>5.5943389818061071</c:v>
                </c:pt>
                <c:pt idx="54">
                  <c:v>5.5943389818061071</c:v>
                </c:pt>
                <c:pt idx="55">
                  <c:v>5.5943389818061071</c:v>
                </c:pt>
                <c:pt idx="56">
                  <c:v>5.5943389818061071</c:v>
                </c:pt>
                <c:pt idx="57">
                  <c:v>5.5943389818061071</c:v>
                </c:pt>
                <c:pt idx="58">
                  <c:v>5.5943389818061071</c:v>
                </c:pt>
                <c:pt idx="59">
                  <c:v>5.5943389818061071</c:v>
                </c:pt>
                <c:pt idx="60">
                  <c:v>5.5943389818061071</c:v>
                </c:pt>
                <c:pt idx="61">
                  <c:v>5.5943389818061071</c:v>
                </c:pt>
                <c:pt idx="62">
                  <c:v>5.5943389818061071</c:v>
                </c:pt>
                <c:pt idx="63">
                  <c:v>5.5943389818061071</c:v>
                </c:pt>
                <c:pt idx="64">
                  <c:v>5.5943389818061071</c:v>
                </c:pt>
                <c:pt idx="65">
                  <c:v>5.5943389818061071</c:v>
                </c:pt>
                <c:pt idx="66">
                  <c:v>5.5943389818061071</c:v>
                </c:pt>
                <c:pt idx="67">
                  <c:v>5.5943389818061071</c:v>
                </c:pt>
                <c:pt idx="68">
                  <c:v>5.5943389818061071</c:v>
                </c:pt>
                <c:pt idx="69">
                  <c:v>5.5943389818061071</c:v>
                </c:pt>
                <c:pt idx="70">
                  <c:v>5.5943389818061071</c:v>
                </c:pt>
                <c:pt idx="71">
                  <c:v>5.5943389818061071</c:v>
                </c:pt>
                <c:pt idx="72">
                  <c:v>5.5943389818061071</c:v>
                </c:pt>
                <c:pt idx="73">
                  <c:v>5.5943389818061071</c:v>
                </c:pt>
                <c:pt idx="74">
                  <c:v>5.5943389818061071</c:v>
                </c:pt>
                <c:pt idx="75">
                  <c:v>5.5943389818061071</c:v>
                </c:pt>
                <c:pt idx="76">
                  <c:v>5.5943389818061071</c:v>
                </c:pt>
                <c:pt idx="77">
                  <c:v>5.5943389818061071</c:v>
                </c:pt>
                <c:pt idx="78">
                  <c:v>5.5943389818061071</c:v>
                </c:pt>
                <c:pt idx="79">
                  <c:v>5.5943389818061071</c:v>
                </c:pt>
                <c:pt idx="80">
                  <c:v>5.5943389818061071</c:v>
                </c:pt>
                <c:pt idx="81">
                  <c:v>5.5943389818061071</c:v>
                </c:pt>
                <c:pt idx="82">
                  <c:v>5.5943389818061071</c:v>
                </c:pt>
                <c:pt idx="83">
                  <c:v>5.5943389818061071</c:v>
                </c:pt>
                <c:pt idx="84">
                  <c:v>5.5943389818061071</c:v>
                </c:pt>
                <c:pt idx="85">
                  <c:v>5.5943389818061071</c:v>
                </c:pt>
                <c:pt idx="86">
                  <c:v>5.5943389818061071</c:v>
                </c:pt>
                <c:pt idx="87">
                  <c:v>5.5943389818061071</c:v>
                </c:pt>
                <c:pt idx="88">
                  <c:v>5.5943389818061071</c:v>
                </c:pt>
                <c:pt idx="89">
                  <c:v>5.5943389818061071</c:v>
                </c:pt>
                <c:pt idx="90">
                  <c:v>5.5943389818061071</c:v>
                </c:pt>
                <c:pt idx="91">
                  <c:v>5.5943389818061071</c:v>
                </c:pt>
                <c:pt idx="92">
                  <c:v>5.5943389818061071</c:v>
                </c:pt>
                <c:pt idx="93">
                  <c:v>5.5943389818061071</c:v>
                </c:pt>
                <c:pt idx="94">
                  <c:v>5.5943389818061071</c:v>
                </c:pt>
                <c:pt idx="95">
                  <c:v>5.5943389818061071</c:v>
                </c:pt>
                <c:pt idx="96">
                  <c:v>5.5943389818061071</c:v>
                </c:pt>
                <c:pt idx="97">
                  <c:v>5.5943389818061071</c:v>
                </c:pt>
                <c:pt idx="98">
                  <c:v>5.5943389818061071</c:v>
                </c:pt>
                <c:pt idx="99">
                  <c:v>5.5943389818061071</c:v>
                </c:pt>
                <c:pt idx="100">
                  <c:v>5.5943389818061071</c:v>
                </c:pt>
                <c:pt idx="101">
                  <c:v>5.5943389818061071</c:v>
                </c:pt>
                <c:pt idx="102">
                  <c:v>5.5943389818061071</c:v>
                </c:pt>
                <c:pt idx="103">
                  <c:v>5.5943389818061071</c:v>
                </c:pt>
                <c:pt idx="104">
                  <c:v>5.5943389818061071</c:v>
                </c:pt>
                <c:pt idx="105">
                  <c:v>5.5943389818061071</c:v>
                </c:pt>
                <c:pt idx="106">
                  <c:v>5.5943389818061071</c:v>
                </c:pt>
                <c:pt idx="107">
                  <c:v>5.5943389818061071</c:v>
                </c:pt>
                <c:pt idx="108">
                  <c:v>5.5943389818061071</c:v>
                </c:pt>
                <c:pt idx="109">
                  <c:v>5.5943389818061071</c:v>
                </c:pt>
                <c:pt idx="110">
                  <c:v>5.5943389818061071</c:v>
                </c:pt>
                <c:pt idx="111">
                  <c:v>5.5943389818061071</c:v>
                </c:pt>
                <c:pt idx="112">
                  <c:v>5.5943389818061071</c:v>
                </c:pt>
                <c:pt idx="113">
                  <c:v>5.5943389818061071</c:v>
                </c:pt>
                <c:pt idx="114">
                  <c:v>5.5943389818061071</c:v>
                </c:pt>
                <c:pt idx="115">
                  <c:v>5.5943389818061071</c:v>
                </c:pt>
                <c:pt idx="116">
                  <c:v>5.5943389818061071</c:v>
                </c:pt>
                <c:pt idx="117">
                  <c:v>5.5943389818061071</c:v>
                </c:pt>
                <c:pt idx="118">
                  <c:v>5.5943389818061071</c:v>
                </c:pt>
                <c:pt idx="119">
                  <c:v>5.5943389818061071</c:v>
                </c:pt>
                <c:pt idx="120">
                  <c:v>5.5943389818061071</c:v>
                </c:pt>
                <c:pt idx="121">
                  <c:v>5.5943389818061071</c:v>
                </c:pt>
                <c:pt idx="122">
                  <c:v>5.5943389818061071</c:v>
                </c:pt>
                <c:pt idx="123">
                  <c:v>5.5943389818061071</c:v>
                </c:pt>
                <c:pt idx="124">
                  <c:v>5.5943389818061071</c:v>
                </c:pt>
                <c:pt idx="125">
                  <c:v>5.5943389818061071</c:v>
                </c:pt>
                <c:pt idx="126">
                  <c:v>5.5943389818061071</c:v>
                </c:pt>
                <c:pt idx="127">
                  <c:v>5.5943389818061071</c:v>
                </c:pt>
                <c:pt idx="128">
                  <c:v>5.5943389818061071</c:v>
                </c:pt>
                <c:pt idx="129">
                  <c:v>5.5943389818061071</c:v>
                </c:pt>
                <c:pt idx="130">
                  <c:v>5.5943389818061071</c:v>
                </c:pt>
                <c:pt idx="131">
                  <c:v>5.5943389818061071</c:v>
                </c:pt>
                <c:pt idx="132">
                  <c:v>5.5943389818061071</c:v>
                </c:pt>
                <c:pt idx="133">
                  <c:v>5.5943389818061071</c:v>
                </c:pt>
                <c:pt idx="134">
                  <c:v>5.5943389818061071</c:v>
                </c:pt>
                <c:pt idx="135">
                  <c:v>5.5943389818061071</c:v>
                </c:pt>
                <c:pt idx="136">
                  <c:v>5.5943389818061071</c:v>
                </c:pt>
                <c:pt idx="137">
                  <c:v>5.5943389818061071</c:v>
                </c:pt>
                <c:pt idx="138">
                  <c:v>5.5943389818061071</c:v>
                </c:pt>
                <c:pt idx="139">
                  <c:v>5.5943389818061071</c:v>
                </c:pt>
                <c:pt idx="140">
                  <c:v>5.5943389818061071</c:v>
                </c:pt>
                <c:pt idx="141">
                  <c:v>5.5943389818061071</c:v>
                </c:pt>
                <c:pt idx="142">
                  <c:v>5.5943389818061071</c:v>
                </c:pt>
                <c:pt idx="143">
                  <c:v>5.5943389818061071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59-4735-4190-9E57-919C1BF79B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1544080"/>
        <c:axId val="231544472"/>
      </c:lineChart>
      <c:catAx>
        <c:axId val="231544080"/>
        <c:scaling>
          <c:orientation val="minMax"/>
        </c:scaling>
        <c:delete val="0"/>
        <c:axPos val="b"/>
        <c:majorGridlines>
          <c:spPr>
            <a:ln w="12700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Lab ID</a:t>
                </a:r>
              </a:p>
            </c:rich>
          </c:tx>
          <c:layout>
            <c:manualLayout>
              <c:xMode val="edge"/>
              <c:yMode val="edge"/>
              <c:x val="0.4783574317445195"/>
              <c:y val="0.8907014813593326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31544472"/>
        <c:crossesAt val="-40"/>
        <c:auto val="1"/>
        <c:lblAlgn val="ctr"/>
        <c:lblOffset val="100"/>
        <c:tickLblSkip val="9"/>
        <c:tickMarkSkip val="9"/>
        <c:noMultiLvlLbl val="0"/>
      </c:catAx>
      <c:valAx>
        <c:axId val="231544472"/>
        <c:scaling>
          <c:orientation val="minMax"/>
          <c:max val="20"/>
          <c:min val="-30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Fine Material Mass Percent Error</a:t>
                </a:r>
              </a:p>
            </c:rich>
          </c:tx>
          <c:layout>
            <c:manualLayout>
              <c:xMode val="edge"/>
              <c:yMode val="edge"/>
              <c:x val="5.536520760622562E-3"/>
              <c:y val="0.30668847372813424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out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31544080"/>
        <c:crosses val="autoZero"/>
        <c:crossBetween val="between"/>
        <c:majorUnit val="5"/>
        <c:minorUnit val="5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egendEntry>
        <c:idx val="3"/>
        <c:delete val="1"/>
      </c:legendEntry>
      <c:legendEntry>
        <c:idx val="5"/>
        <c:delete val="1"/>
      </c:legendEntry>
      <c:layout>
        <c:manualLayout>
          <c:xMode val="edge"/>
          <c:yMode val="edge"/>
          <c:x val="0.10676156583629894"/>
          <c:y val="0.95418848167539272"/>
          <c:w val="0.80249110320284711"/>
          <c:h val="3.795811518324609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 sz="12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USGS Sediment Laboratory Quality Assurance Project - Study 1, 2025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Sand Material Mass Percent Error (between reported and expected)</a:t>
            </a:r>
          </a:p>
        </c:rich>
      </c:tx>
      <c:layout>
        <c:manualLayout>
          <c:xMode val="edge"/>
          <c:yMode val="edge"/>
          <c:x val="0.11283287028923901"/>
          <c:y val="6.8688762435159013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6514452565051355E-2"/>
          <c:y val="0.17138269977705176"/>
          <c:w val="0.86718203417934825"/>
          <c:h val="0.5807504078303426"/>
        </c:manualLayout>
      </c:layout>
      <c:lineChart>
        <c:grouping val="standard"/>
        <c:varyColors val="0"/>
        <c:ser>
          <c:idx val="0"/>
          <c:order val="0"/>
          <c:tx>
            <c:v>Results</c:v>
          </c:tx>
          <c:spPr>
            <a:ln w="28575">
              <a:noFill/>
            </a:ln>
          </c:spPr>
          <c:marker>
            <c:symbol val="diamond"/>
            <c:size val="4"/>
            <c:spPr>
              <a:noFill/>
              <a:ln w="12700">
                <a:solidFill>
                  <a:srgbClr val="0070C0"/>
                </a:solidFill>
                <a:prstDash val="solid"/>
              </a:ln>
            </c:spPr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403-4A01-B224-AFA20763FD5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403-4A01-B224-AFA20763FD53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6403-4A01-B224-AFA20763FD53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6403-4A01-B224-AFA20763FD53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6403-4A01-B224-AFA20763FD53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6403-4A01-B224-AFA20763FD53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6403-4A01-B224-AFA20763FD53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6403-4A01-B224-AFA20763FD53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6403-4A01-B224-AFA20763FD53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6403-4A01-B224-AFA20763FD53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A-6403-4A01-B224-AFA20763FD53}"/>
              </c:ext>
            </c:extLst>
          </c:dPt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0B-6403-4A01-B224-AFA20763FD53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C-6403-4A01-B224-AFA20763FD53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D-6403-4A01-B224-AFA20763FD53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0E-6403-4A01-B224-AFA20763FD53}"/>
              </c:ext>
            </c:extLst>
          </c:dPt>
          <c:dPt>
            <c:idx val="15"/>
            <c:bubble3D val="0"/>
            <c:extLst>
              <c:ext xmlns:c16="http://schemas.microsoft.com/office/drawing/2014/chart" uri="{C3380CC4-5D6E-409C-BE32-E72D297353CC}">
                <c16:uniqueId val="{0000000F-6403-4A01-B224-AFA20763FD53}"/>
              </c:ext>
            </c:extLst>
          </c:dPt>
          <c:dPt>
            <c:idx val="16"/>
            <c:bubble3D val="0"/>
            <c:extLst>
              <c:ext xmlns:c16="http://schemas.microsoft.com/office/drawing/2014/chart" uri="{C3380CC4-5D6E-409C-BE32-E72D297353CC}">
                <c16:uniqueId val="{00000010-6403-4A01-B224-AFA20763FD53}"/>
              </c:ext>
            </c:extLst>
          </c:dPt>
          <c:dPt>
            <c:idx val="17"/>
            <c:bubble3D val="0"/>
            <c:extLst>
              <c:ext xmlns:c16="http://schemas.microsoft.com/office/drawing/2014/chart" uri="{C3380CC4-5D6E-409C-BE32-E72D297353CC}">
                <c16:uniqueId val="{00000011-6403-4A01-B224-AFA20763FD53}"/>
              </c:ext>
            </c:extLst>
          </c:dPt>
          <c:dPt>
            <c:idx val="18"/>
            <c:bubble3D val="0"/>
            <c:extLst>
              <c:ext xmlns:c16="http://schemas.microsoft.com/office/drawing/2014/chart" uri="{C3380CC4-5D6E-409C-BE32-E72D297353CC}">
                <c16:uniqueId val="{00000012-6403-4A01-B224-AFA20763FD53}"/>
              </c:ext>
            </c:extLst>
          </c:dPt>
          <c:dPt>
            <c:idx val="19"/>
            <c:bubble3D val="0"/>
            <c:extLst>
              <c:ext xmlns:c16="http://schemas.microsoft.com/office/drawing/2014/chart" uri="{C3380CC4-5D6E-409C-BE32-E72D297353CC}">
                <c16:uniqueId val="{00000013-6403-4A01-B224-AFA20763FD53}"/>
              </c:ext>
            </c:extLst>
          </c:dPt>
          <c:dPt>
            <c:idx val="20"/>
            <c:bubble3D val="0"/>
            <c:extLst>
              <c:ext xmlns:c16="http://schemas.microsoft.com/office/drawing/2014/chart" uri="{C3380CC4-5D6E-409C-BE32-E72D297353CC}">
                <c16:uniqueId val="{00000014-6403-4A01-B224-AFA20763FD53}"/>
              </c:ext>
            </c:extLst>
          </c:dPt>
          <c:dPt>
            <c:idx val="21"/>
            <c:bubble3D val="0"/>
            <c:extLst>
              <c:ext xmlns:c16="http://schemas.microsoft.com/office/drawing/2014/chart" uri="{C3380CC4-5D6E-409C-BE32-E72D297353CC}">
                <c16:uniqueId val="{00000015-6403-4A01-B224-AFA20763FD53}"/>
              </c:ext>
            </c:extLst>
          </c:dPt>
          <c:dPt>
            <c:idx val="22"/>
            <c:bubble3D val="0"/>
            <c:extLst>
              <c:ext xmlns:c16="http://schemas.microsoft.com/office/drawing/2014/chart" uri="{C3380CC4-5D6E-409C-BE32-E72D297353CC}">
                <c16:uniqueId val="{00000016-6403-4A01-B224-AFA20763FD53}"/>
              </c:ext>
            </c:extLst>
          </c:dPt>
          <c:dPt>
            <c:idx val="23"/>
            <c:bubble3D val="0"/>
            <c:extLst>
              <c:ext xmlns:c16="http://schemas.microsoft.com/office/drawing/2014/chart" uri="{C3380CC4-5D6E-409C-BE32-E72D297353CC}">
                <c16:uniqueId val="{00000017-6403-4A01-B224-AFA20763FD53}"/>
              </c:ext>
            </c:extLst>
          </c:dPt>
          <c:dPt>
            <c:idx val="24"/>
            <c:bubble3D val="0"/>
            <c:extLst>
              <c:ext xmlns:c16="http://schemas.microsoft.com/office/drawing/2014/chart" uri="{C3380CC4-5D6E-409C-BE32-E72D297353CC}">
                <c16:uniqueId val="{00000018-6403-4A01-B224-AFA20763FD53}"/>
              </c:ext>
            </c:extLst>
          </c:dPt>
          <c:dPt>
            <c:idx val="25"/>
            <c:bubble3D val="0"/>
            <c:extLst>
              <c:ext xmlns:c16="http://schemas.microsoft.com/office/drawing/2014/chart" uri="{C3380CC4-5D6E-409C-BE32-E72D297353CC}">
                <c16:uniqueId val="{00000019-6403-4A01-B224-AFA20763FD53}"/>
              </c:ext>
            </c:extLst>
          </c:dPt>
          <c:dPt>
            <c:idx val="26"/>
            <c:bubble3D val="0"/>
            <c:extLst>
              <c:ext xmlns:c16="http://schemas.microsoft.com/office/drawing/2014/chart" uri="{C3380CC4-5D6E-409C-BE32-E72D297353CC}">
                <c16:uniqueId val="{0000001A-6403-4A01-B224-AFA20763FD53}"/>
              </c:ext>
            </c:extLst>
          </c:dPt>
          <c:dPt>
            <c:idx val="27"/>
            <c:bubble3D val="0"/>
            <c:extLst>
              <c:ext xmlns:c16="http://schemas.microsoft.com/office/drawing/2014/chart" uri="{C3380CC4-5D6E-409C-BE32-E72D297353CC}">
                <c16:uniqueId val="{0000001B-6403-4A01-B224-AFA20763FD53}"/>
              </c:ext>
            </c:extLst>
          </c:dPt>
          <c:dPt>
            <c:idx val="28"/>
            <c:bubble3D val="0"/>
            <c:extLst>
              <c:ext xmlns:c16="http://schemas.microsoft.com/office/drawing/2014/chart" uri="{C3380CC4-5D6E-409C-BE32-E72D297353CC}">
                <c16:uniqueId val="{0000001C-6403-4A01-B224-AFA20763FD53}"/>
              </c:ext>
            </c:extLst>
          </c:dPt>
          <c:dPt>
            <c:idx val="29"/>
            <c:bubble3D val="0"/>
            <c:extLst>
              <c:ext xmlns:c16="http://schemas.microsoft.com/office/drawing/2014/chart" uri="{C3380CC4-5D6E-409C-BE32-E72D297353CC}">
                <c16:uniqueId val="{0000001D-6403-4A01-B224-AFA20763FD53}"/>
              </c:ext>
            </c:extLst>
          </c:dPt>
          <c:dPt>
            <c:idx val="30"/>
            <c:bubble3D val="0"/>
            <c:extLst>
              <c:ext xmlns:c16="http://schemas.microsoft.com/office/drawing/2014/chart" uri="{C3380CC4-5D6E-409C-BE32-E72D297353CC}">
                <c16:uniqueId val="{0000001E-6403-4A01-B224-AFA20763FD53}"/>
              </c:ext>
            </c:extLst>
          </c:dPt>
          <c:dPt>
            <c:idx val="31"/>
            <c:bubble3D val="0"/>
            <c:extLst>
              <c:ext xmlns:c16="http://schemas.microsoft.com/office/drawing/2014/chart" uri="{C3380CC4-5D6E-409C-BE32-E72D297353CC}">
                <c16:uniqueId val="{0000001F-6403-4A01-B224-AFA20763FD53}"/>
              </c:ext>
            </c:extLst>
          </c:dPt>
          <c:dPt>
            <c:idx val="32"/>
            <c:bubble3D val="0"/>
            <c:extLst>
              <c:ext xmlns:c16="http://schemas.microsoft.com/office/drawing/2014/chart" uri="{C3380CC4-5D6E-409C-BE32-E72D297353CC}">
                <c16:uniqueId val="{00000020-6403-4A01-B224-AFA20763FD53}"/>
              </c:ext>
            </c:extLst>
          </c:dPt>
          <c:dPt>
            <c:idx val="33"/>
            <c:bubble3D val="0"/>
            <c:extLst>
              <c:ext xmlns:c16="http://schemas.microsoft.com/office/drawing/2014/chart" uri="{C3380CC4-5D6E-409C-BE32-E72D297353CC}">
                <c16:uniqueId val="{00000021-6403-4A01-B224-AFA20763FD53}"/>
              </c:ext>
            </c:extLst>
          </c:dPt>
          <c:dPt>
            <c:idx val="34"/>
            <c:bubble3D val="0"/>
            <c:extLst>
              <c:ext xmlns:c16="http://schemas.microsoft.com/office/drawing/2014/chart" uri="{C3380CC4-5D6E-409C-BE32-E72D297353CC}">
                <c16:uniqueId val="{00000022-6403-4A01-B224-AFA20763FD53}"/>
              </c:ext>
            </c:extLst>
          </c:dPt>
          <c:dPt>
            <c:idx val="35"/>
            <c:bubble3D val="0"/>
            <c:extLst>
              <c:ext xmlns:c16="http://schemas.microsoft.com/office/drawing/2014/chart" uri="{C3380CC4-5D6E-409C-BE32-E72D297353CC}">
                <c16:uniqueId val="{00000023-6403-4A01-B224-AFA20763FD53}"/>
              </c:ext>
            </c:extLst>
          </c:dPt>
          <c:dPt>
            <c:idx val="36"/>
            <c:bubble3D val="0"/>
            <c:extLst>
              <c:ext xmlns:c16="http://schemas.microsoft.com/office/drawing/2014/chart" uri="{C3380CC4-5D6E-409C-BE32-E72D297353CC}">
                <c16:uniqueId val="{00000024-6403-4A01-B224-AFA20763FD53}"/>
              </c:ext>
            </c:extLst>
          </c:dPt>
          <c:dPt>
            <c:idx val="37"/>
            <c:bubble3D val="0"/>
            <c:extLst>
              <c:ext xmlns:c16="http://schemas.microsoft.com/office/drawing/2014/chart" uri="{C3380CC4-5D6E-409C-BE32-E72D297353CC}">
                <c16:uniqueId val="{00000025-6403-4A01-B224-AFA20763FD53}"/>
              </c:ext>
            </c:extLst>
          </c:dPt>
          <c:dPt>
            <c:idx val="38"/>
            <c:bubble3D val="0"/>
            <c:extLst>
              <c:ext xmlns:c16="http://schemas.microsoft.com/office/drawing/2014/chart" uri="{C3380CC4-5D6E-409C-BE32-E72D297353CC}">
                <c16:uniqueId val="{00000026-6403-4A01-B224-AFA20763FD53}"/>
              </c:ext>
            </c:extLst>
          </c:dPt>
          <c:dPt>
            <c:idx val="39"/>
            <c:bubble3D val="0"/>
            <c:extLst>
              <c:ext xmlns:c16="http://schemas.microsoft.com/office/drawing/2014/chart" uri="{C3380CC4-5D6E-409C-BE32-E72D297353CC}">
                <c16:uniqueId val="{00000027-6403-4A01-B224-AFA20763FD53}"/>
              </c:ext>
            </c:extLst>
          </c:dPt>
          <c:dPt>
            <c:idx val="40"/>
            <c:bubble3D val="0"/>
            <c:extLst>
              <c:ext xmlns:c16="http://schemas.microsoft.com/office/drawing/2014/chart" uri="{C3380CC4-5D6E-409C-BE32-E72D297353CC}">
                <c16:uniqueId val="{00000028-6403-4A01-B224-AFA20763FD53}"/>
              </c:ext>
            </c:extLst>
          </c:dPt>
          <c:dPt>
            <c:idx val="41"/>
            <c:bubble3D val="0"/>
            <c:extLst>
              <c:ext xmlns:c16="http://schemas.microsoft.com/office/drawing/2014/chart" uri="{C3380CC4-5D6E-409C-BE32-E72D297353CC}">
                <c16:uniqueId val="{00000029-6403-4A01-B224-AFA20763FD53}"/>
              </c:ext>
            </c:extLst>
          </c:dPt>
          <c:dPt>
            <c:idx val="42"/>
            <c:bubble3D val="0"/>
            <c:extLst>
              <c:ext xmlns:c16="http://schemas.microsoft.com/office/drawing/2014/chart" uri="{C3380CC4-5D6E-409C-BE32-E72D297353CC}">
                <c16:uniqueId val="{0000002A-6403-4A01-B224-AFA20763FD53}"/>
              </c:ext>
            </c:extLst>
          </c:dPt>
          <c:dPt>
            <c:idx val="43"/>
            <c:bubble3D val="0"/>
            <c:extLst>
              <c:ext xmlns:c16="http://schemas.microsoft.com/office/drawing/2014/chart" uri="{C3380CC4-5D6E-409C-BE32-E72D297353CC}">
                <c16:uniqueId val="{0000002B-6403-4A01-B224-AFA20763FD53}"/>
              </c:ext>
            </c:extLst>
          </c:dPt>
          <c:dPt>
            <c:idx val="44"/>
            <c:bubble3D val="0"/>
            <c:extLst>
              <c:ext xmlns:c16="http://schemas.microsoft.com/office/drawing/2014/chart" uri="{C3380CC4-5D6E-409C-BE32-E72D297353CC}">
                <c16:uniqueId val="{0000002C-6403-4A01-B224-AFA20763FD53}"/>
              </c:ext>
            </c:extLst>
          </c:dPt>
          <c:dPt>
            <c:idx val="45"/>
            <c:bubble3D val="0"/>
            <c:extLst>
              <c:ext xmlns:c16="http://schemas.microsoft.com/office/drawing/2014/chart" uri="{C3380CC4-5D6E-409C-BE32-E72D297353CC}">
                <c16:uniqueId val="{0000002D-6403-4A01-B224-AFA20763FD53}"/>
              </c:ext>
            </c:extLst>
          </c:dPt>
          <c:dPt>
            <c:idx val="46"/>
            <c:bubble3D val="0"/>
            <c:extLst>
              <c:ext xmlns:c16="http://schemas.microsoft.com/office/drawing/2014/chart" uri="{C3380CC4-5D6E-409C-BE32-E72D297353CC}">
                <c16:uniqueId val="{0000002E-6403-4A01-B224-AFA20763FD53}"/>
              </c:ext>
            </c:extLst>
          </c:dPt>
          <c:dPt>
            <c:idx val="47"/>
            <c:bubble3D val="0"/>
            <c:extLst>
              <c:ext xmlns:c16="http://schemas.microsoft.com/office/drawing/2014/chart" uri="{C3380CC4-5D6E-409C-BE32-E72D297353CC}">
                <c16:uniqueId val="{0000002F-6403-4A01-B224-AFA20763FD53}"/>
              </c:ext>
            </c:extLst>
          </c:dPt>
          <c:dPt>
            <c:idx val="48"/>
            <c:bubble3D val="0"/>
            <c:extLst>
              <c:ext xmlns:c16="http://schemas.microsoft.com/office/drawing/2014/chart" uri="{C3380CC4-5D6E-409C-BE32-E72D297353CC}">
                <c16:uniqueId val="{00000030-6403-4A01-B224-AFA20763FD53}"/>
              </c:ext>
            </c:extLst>
          </c:dPt>
          <c:dPt>
            <c:idx val="49"/>
            <c:bubble3D val="0"/>
            <c:extLst>
              <c:ext xmlns:c16="http://schemas.microsoft.com/office/drawing/2014/chart" uri="{C3380CC4-5D6E-409C-BE32-E72D297353CC}">
                <c16:uniqueId val="{00000031-6403-4A01-B224-AFA20763FD53}"/>
              </c:ext>
            </c:extLst>
          </c:dPt>
          <c:dPt>
            <c:idx val="50"/>
            <c:bubble3D val="0"/>
            <c:extLst>
              <c:ext xmlns:c16="http://schemas.microsoft.com/office/drawing/2014/chart" uri="{C3380CC4-5D6E-409C-BE32-E72D297353CC}">
                <c16:uniqueId val="{00000032-6403-4A01-B224-AFA20763FD53}"/>
              </c:ext>
            </c:extLst>
          </c:dPt>
          <c:dPt>
            <c:idx val="51"/>
            <c:bubble3D val="0"/>
            <c:extLst>
              <c:ext xmlns:c16="http://schemas.microsoft.com/office/drawing/2014/chart" uri="{C3380CC4-5D6E-409C-BE32-E72D297353CC}">
                <c16:uniqueId val="{00000033-6403-4A01-B224-AFA20763FD53}"/>
              </c:ext>
            </c:extLst>
          </c:dPt>
          <c:dPt>
            <c:idx val="52"/>
            <c:bubble3D val="0"/>
            <c:extLst>
              <c:ext xmlns:c16="http://schemas.microsoft.com/office/drawing/2014/chart" uri="{C3380CC4-5D6E-409C-BE32-E72D297353CC}">
                <c16:uniqueId val="{00000034-6403-4A01-B224-AFA20763FD53}"/>
              </c:ext>
            </c:extLst>
          </c:dPt>
          <c:dPt>
            <c:idx val="53"/>
            <c:bubble3D val="0"/>
            <c:extLst>
              <c:ext xmlns:c16="http://schemas.microsoft.com/office/drawing/2014/chart" uri="{C3380CC4-5D6E-409C-BE32-E72D297353CC}">
                <c16:uniqueId val="{00000035-6403-4A01-B224-AFA20763FD53}"/>
              </c:ext>
            </c:extLst>
          </c:dPt>
          <c:dPt>
            <c:idx val="54"/>
            <c:bubble3D val="0"/>
            <c:extLst>
              <c:ext xmlns:c16="http://schemas.microsoft.com/office/drawing/2014/chart" uri="{C3380CC4-5D6E-409C-BE32-E72D297353CC}">
                <c16:uniqueId val="{00000036-6403-4A01-B224-AFA20763FD53}"/>
              </c:ext>
            </c:extLst>
          </c:dPt>
          <c:dPt>
            <c:idx val="55"/>
            <c:bubble3D val="0"/>
            <c:extLst>
              <c:ext xmlns:c16="http://schemas.microsoft.com/office/drawing/2014/chart" uri="{C3380CC4-5D6E-409C-BE32-E72D297353CC}">
                <c16:uniqueId val="{00000037-6403-4A01-B224-AFA20763FD53}"/>
              </c:ext>
            </c:extLst>
          </c:dPt>
          <c:dPt>
            <c:idx val="56"/>
            <c:bubble3D val="0"/>
            <c:extLst>
              <c:ext xmlns:c16="http://schemas.microsoft.com/office/drawing/2014/chart" uri="{C3380CC4-5D6E-409C-BE32-E72D297353CC}">
                <c16:uniqueId val="{00000038-6403-4A01-B224-AFA20763FD53}"/>
              </c:ext>
            </c:extLst>
          </c:dPt>
          <c:dPt>
            <c:idx val="57"/>
            <c:bubble3D val="0"/>
            <c:extLst>
              <c:ext xmlns:c16="http://schemas.microsoft.com/office/drawing/2014/chart" uri="{C3380CC4-5D6E-409C-BE32-E72D297353CC}">
                <c16:uniqueId val="{00000039-6403-4A01-B224-AFA20763FD53}"/>
              </c:ext>
            </c:extLst>
          </c:dPt>
          <c:dPt>
            <c:idx val="58"/>
            <c:bubble3D val="0"/>
            <c:extLst>
              <c:ext xmlns:c16="http://schemas.microsoft.com/office/drawing/2014/chart" uri="{C3380CC4-5D6E-409C-BE32-E72D297353CC}">
                <c16:uniqueId val="{0000003A-6403-4A01-B224-AFA20763FD53}"/>
              </c:ext>
            </c:extLst>
          </c:dPt>
          <c:dPt>
            <c:idx val="59"/>
            <c:bubble3D val="0"/>
            <c:extLst>
              <c:ext xmlns:c16="http://schemas.microsoft.com/office/drawing/2014/chart" uri="{C3380CC4-5D6E-409C-BE32-E72D297353CC}">
                <c16:uniqueId val="{0000003B-6403-4A01-B224-AFA20763FD53}"/>
              </c:ext>
            </c:extLst>
          </c:dPt>
          <c:dPt>
            <c:idx val="60"/>
            <c:bubble3D val="0"/>
            <c:extLst>
              <c:ext xmlns:c16="http://schemas.microsoft.com/office/drawing/2014/chart" uri="{C3380CC4-5D6E-409C-BE32-E72D297353CC}">
                <c16:uniqueId val="{0000003C-6403-4A01-B224-AFA20763FD53}"/>
              </c:ext>
            </c:extLst>
          </c:dPt>
          <c:dPt>
            <c:idx val="61"/>
            <c:bubble3D val="0"/>
            <c:extLst>
              <c:ext xmlns:c16="http://schemas.microsoft.com/office/drawing/2014/chart" uri="{C3380CC4-5D6E-409C-BE32-E72D297353CC}">
                <c16:uniqueId val="{0000003D-6403-4A01-B224-AFA20763FD53}"/>
              </c:ext>
            </c:extLst>
          </c:dPt>
          <c:dPt>
            <c:idx val="62"/>
            <c:bubble3D val="0"/>
            <c:extLst>
              <c:ext xmlns:c16="http://schemas.microsoft.com/office/drawing/2014/chart" uri="{C3380CC4-5D6E-409C-BE32-E72D297353CC}">
                <c16:uniqueId val="{0000003E-6403-4A01-B224-AFA20763FD53}"/>
              </c:ext>
            </c:extLst>
          </c:dPt>
          <c:dPt>
            <c:idx val="63"/>
            <c:bubble3D val="0"/>
            <c:extLst>
              <c:ext xmlns:c16="http://schemas.microsoft.com/office/drawing/2014/chart" uri="{C3380CC4-5D6E-409C-BE32-E72D297353CC}">
                <c16:uniqueId val="{0000003F-6403-4A01-B224-AFA20763FD53}"/>
              </c:ext>
            </c:extLst>
          </c:dPt>
          <c:dPt>
            <c:idx val="64"/>
            <c:bubble3D val="0"/>
            <c:extLst>
              <c:ext xmlns:c16="http://schemas.microsoft.com/office/drawing/2014/chart" uri="{C3380CC4-5D6E-409C-BE32-E72D297353CC}">
                <c16:uniqueId val="{00000040-6403-4A01-B224-AFA20763FD53}"/>
              </c:ext>
            </c:extLst>
          </c:dPt>
          <c:dPt>
            <c:idx val="65"/>
            <c:bubble3D val="0"/>
            <c:extLst>
              <c:ext xmlns:c16="http://schemas.microsoft.com/office/drawing/2014/chart" uri="{C3380CC4-5D6E-409C-BE32-E72D297353CC}">
                <c16:uniqueId val="{00000041-6403-4A01-B224-AFA20763FD53}"/>
              </c:ext>
            </c:extLst>
          </c:dPt>
          <c:dPt>
            <c:idx val="66"/>
            <c:bubble3D val="0"/>
            <c:extLst>
              <c:ext xmlns:c16="http://schemas.microsoft.com/office/drawing/2014/chart" uri="{C3380CC4-5D6E-409C-BE32-E72D297353CC}">
                <c16:uniqueId val="{00000042-6403-4A01-B224-AFA20763FD53}"/>
              </c:ext>
            </c:extLst>
          </c:dPt>
          <c:dPt>
            <c:idx val="67"/>
            <c:bubble3D val="0"/>
            <c:extLst>
              <c:ext xmlns:c16="http://schemas.microsoft.com/office/drawing/2014/chart" uri="{C3380CC4-5D6E-409C-BE32-E72D297353CC}">
                <c16:uniqueId val="{00000043-6403-4A01-B224-AFA20763FD53}"/>
              </c:ext>
            </c:extLst>
          </c:dPt>
          <c:dPt>
            <c:idx val="68"/>
            <c:bubble3D val="0"/>
            <c:extLst>
              <c:ext xmlns:c16="http://schemas.microsoft.com/office/drawing/2014/chart" uri="{C3380CC4-5D6E-409C-BE32-E72D297353CC}">
                <c16:uniqueId val="{00000044-6403-4A01-B224-AFA20763FD53}"/>
              </c:ext>
            </c:extLst>
          </c:dPt>
          <c:dPt>
            <c:idx val="69"/>
            <c:bubble3D val="0"/>
            <c:extLst>
              <c:ext xmlns:c16="http://schemas.microsoft.com/office/drawing/2014/chart" uri="{C3380CC4-5D6E-409C-BE32-E72D297353CC}">
                <c16:uniqueId val="{00000045-6403-4A01-B224-AFA20763FD53}"/>
              </c:ext>
            </c:extLst>
          </c:dPt>
          <c:dPt>
            <c:idx val="70"/>
            <c:bubble3D val="0"/>
            <c:extLst>
              <c:ext xmlns:c16="http://schemas.microsoft.com/office/drawing/2014/chart" uri="{C3380CC4-5D6E-409C-BE32-E72D297353CC}">
                <c16:uniqueId val="{00000046-6403-4A01-B224-AFA20763FD53}"/>
              </c:ext>
            </c:extLst>
          </c:dPt>
          <c:dPt>
            <c:idx val="71"/>
            <c:bubble3D val="0"/>
            <c:extLst>
              <c:ext xmlns:c16="http://schemas.microsoft.com/office/drawing/2014/chart" uri="{C3380CC4-5D6E-409C-BE32-E72D297353CC}">
                <c16:uniqueId val="{00000047-6403-4A01-B224-AFA20763FD53}"/>
              </c:ext>
            </c:extLst>
          </c:dPt>
          <c:dPt>
            <c:idx val="72"/>
            <c:bubble3D val="0"/>
            <c:extLst>
              <c:ext xmlns:c16="http://schemas.microsoft.com/office/drawing/2014/chart" uri="{C3380CC4-5D6E-409C-BE32-E72D297353CC}">
                <c16:uniqueId val="{00000048-6403-4A01-B224-AFA20763FD53}"/>
              </c:ext>
            </c:extLst>
          </c:dPt>
          <c:dPt>
            <c:idx val="73"/>
            <c:bubble3D val="0"/>
            <c:extLst>
              <c:ext xmlns:c16="http://schemas.microsoft.com/office/drawing/2014/chart" uri="{C3380CC4-5D6E-409C-BE32-E72D297353CC}">
                <c16:uniqueId val="{00000049-6403-4A01-B224-AFA20763FD53}"/>
              </c:ext>
            </c:extLst>
          </c:dPt>
          <c:dPt>
            <c:idx val="74"/>
            <c:bubble3D val="0"/>
            <c:extLst>
              <c:ext xmlns:c16="http://schemas.microsoft.com/office/drawing/2014/chart" uri="{C3380CC4-5D6E-409C-BE32-E72D297353CC}">
                <c16:uniqueId val="{0000004A-6403-4A01-B224-AFA20763FD53}"/>
              </c:ext>
            </c:extLst>
          </c:dPt>
          <c:dPt>
            <c:idx val="75"/>
            <c:bubble3D val="0"/>
            <c:extLst>
              <c:ext xmlns:c16="http://schemas.microsoft.com/office/drawing/2014/chart" uri="{C3380CC4-5D6E-409C-BE32-E72D297353CC}">
                <c16:uniqueId val="{0000004B-6403-4A01-B224-AFA20763FD53}"/>
              </c:ext>
            </c:extLst>
          </c:dPt>
          <c:dPt>
            <c:idx val="76"/>
            <c:bubble3D val="0"/>
            <c:extLst>
              <c:ext xmlns:c16="http://schemas.microsoft.com/office/drawing/2014/chart" uri="{C3380CC4-5D6E-409C-BE32-E72D297353CC}">
                <c16:uniqueId val="{0000004C-6403-4A01-B224-AFA20763FD53}"/>
              </c:ext>
            </c:extLst>
          </c:dPt>
          <c:dPt>
            <c:idx val="77"/>
            <c:bubble3D val="0"/>
            <c:extLst>
              <c:ext xmlns:c16="http://schemas.microsoft.com/office/drawing/2014/chart" uri="{C3380CC4-5D6E-409C-BE32-E72D297353CC}">
                <c16:uniqueId val="{0000004D-6403-4A01-B224-AFA20763FD53}"/>
              </c:ext>
            </c:extLst>
          </c:dPt>
          <c:cat>
            <c:strRef>
              <c:f>Results!$E$4:$E$147</c:f>
              <c:strCache>
                <c:ptCount val="144"/>
                <c:pt idx="0">
                  <c:v>11-USGS</c:v>
                </c:pt>
                <c:pt idx="1">
                  <c:v>11-USGS</c:v>
                </c:pt>
                <c:pt idx="2">
                  <c:v>11-USGS</c:v>
                </c:pt>
                <c:pt idx="3">
                  <c:v>11-USGS</c:v>
                </c:pt>
                <c:pt idx="4">
                  <c:v>11-USGS</c:v>
                </c:pt>
                <c:pt idx="5">
                  <c:v>11-USGS</c:v>
                </c:pt>
                <c:pt idx="6">
                  <c:v>11-USGS</c:v>
                </c:pt>
                <c:pt idx="7">
                  <c:v>11-USGS</c:v>
                </c:pt>
                <c:pt idx="8">
                  <c:v>11-USGS</c:v>
                </c:pt>
                <c:pt idx="9">
                  <c:v>12-USGS</c:v>
                </c:pt>
                <c:pt idx="10">
                  <c:v>12-USGS</c:v>
                </c:pt>
                <c:pt idx="11">
                  <c:v>12-USGS</c:v>
                </c:pt>
                <c:pt idx="12">
                  <c:v>12-USGS</c:v>
                </c:pt>
                <c:pt idx="13">
                  <c:v>12-USGS</c:v>
                </c:pt>
                <c:pt idx="14">
                  <c:v>12-USGS</c:v>
                </c:pt>
                <c:pt idx="15">
                  <c:v>12-USGS</c:v>
                </c:pt>
                <c:pt idx="16">
                  <c:v>12-USGS</c:v>
                </c:pt>
                <c:pt idx="17">
                  <c:v>12-USGS</c:v>
                </c:pt>
                <c:pt idx="18">
                  <c:v>14-USGS</c:v>
                </c:pt>
                <c:pt idx="19">
                  <c:v>14-USGS</c:v>
                </c:pt>
                <c:pt idx="20">
                  <c:v>14-USGS</c:v>
                </c:pt>
                <c:pt idx="21">
                  <c:v>14-USGS</c:v>
                </c:pt>
                <c:pt idx="22">
                  <c:v>14-USGS</c:v>
                </c:pt>
                <c:pt idx="23">
                  <c:v>14-USGS</c:v>
                </c:pt>
                <c:pt idx="24">
                  <c:v>14-USGS</c:v>
                </c:pt>
                <c:pt idx="25">
                  <c:v>14-USGS</c:v>
                </c:pt>
                <c:pt idx="26">
                  <c:v>14-USGS</c:v>
                </c:pt>
                <c:pt idx="27">
                  <c:v>15-USGS</c:v>
                </c:pt>
                <c:pt idx="28">
                  <c:v>15-USGS</c:v>
                </c:pt>
                <c:pt idx="29">
                  <c:v>15-USGS</c:v>
                </c:pt>
                <c:pt idx="30">
                  <c:v>15-USGS</c:v>
                </c:pt>
                <c:pt idx="31">
                  <c:v>15-USGS</c:v>
                </c:pt>
                <c:pt idx="32">
                  <c:v>15-USGS</c:v>
                </c:pt>
                <c:pt idx="33">
                  <c:v>15-USGS</c:v>
                </c:pt>
                <c:pt idx="34">
                  <c:v>15-USGS</c:v>
                </c:pt>
                <c:pt idx="35">
                  <c:v>15-USGS</c:v>
                </c:pt>
                <c:pt idx="36">
                  <c:v>16-Other</c:v>
                </c:pt>
                <c:pt idx="37">
                  <c:v>16-Other</c:v>
                </c:pt>
                <c:pt idx="38">
                  <c:v>16-Other</c:v>
                </c:pt>
                <c:pt idx="39">
                  <c:v>16-Other</c:v>
                </c:pt>
                <c:pt idx="40">
                  <c:v>16-Other</c:v>
                </c:pt>
                <c:pt idx="41">
                  <c:v>16-Other</c:v>
                </c:pt>
                <c:pt idx="42">
                  <c:v>16-Other</c:v>
                </c:pt>
                <c:pt idx="43">
                  <c:v>16-Other</c:v>
                </c:pt>
                <c:pt idx="44">
                  <c:v>16-Other</c:v>
                </c:pt>
                <c:pt idx="45">
                  <c:v>17-USGS</c:v>
                </c:pt>
                <c:pt idx="46">
                  <c:v>17-USGS</c:v>
                </c:pt>
                <c:pt idx="47">
                  <c:v>17-USGS</c:v>
                </c:pt>
                <c:pt idx="48">
                  <c:v>17-USGS</c:v>
                </c:pt>
                <c:pt idx="49">
                  <c:v>17-USGS</c:v>
                </c:pt>
                <c:pt idx="50">
                  <c:v>17-USGS</c:v>
                </c:pt>
                <c:pt idx="51">
                  <c:v>17-USGS</c:v>
                </c:pt>
                <c:pt idx="52">
                  <c:v>17-USGS</c:v>
                </c:pt>
                <c:pt idx="53">
                  <c:v>17-USGS</c:v>
                </c:pt>
                <c:pt idx="54">
                  <c:v>18-USGS</c:v>
                </c:pt>
                <c:pt idx="55">
                  <c:v>18-USGS</c:v>
                </c:pt>
                <c:pt idx="56">
                  <c:v>18-USGS</c:v>
                </c:pt>
                <c:pt idx="57">
                  <c:v>18-USGS</c:v>
                </c:pt>
                <c:pt idx="58">
                  <c:v>18-USGS</c:v>
                </c:pt>
                <c:pt idx="59">
                  <c:v>18-USGS</c:v>
                </c:pt>
                <c:pt idx="60">
                  <c:v>18-USGS</c:v>
                </c:pt>
                <c:pt idx="61">
                  <c:v>18-USGS</c:v>
                </c:pt>
                <c:pt idx="62">
                  <c:v>18-USGS</c:v>
                </c:pt>
                <c:pt idx="63">
                  <c:v>21-Other</c:v>
                </c:pt>
                <c:pt idx="64">
                  <c:v>21-Other</c:v>
                </c:pt>
                <c:pt idx="65">
                  <c:v>21-Other</c:v>
                </c:pt>
                <c:pt idx="66">
                  <c:v>21-Other</c:v>
                </c:pt>
                <c:pt idx="67">
                  <c:v>21-Other</c:v>
                </c:pt>
                <c:pt idx="68">
                  <c:v>21-Other</c:v>
                </c:pt>
                <c:pt idx="69">
                  <c:v>21-Other</c:v>
                </c:pt>
                <c:pt idx="70">
                  <c:v>21-Other</c:v>
                </c:pt>
                <c:pt idx="71">
                  <c:v>21-Other</c:v>
                </c:pt>
                <c:pt idx="72">
                  <c:v>23-Other</c:v>
                </c:pt>
                <c:pt idx="73">
                  <c:v>23-Other</c:v>
                </c:pt>
                <c:pt idx="74">
                  <c:v>23-Other</c:v>
                </c:pt>
                <c:pt idx="75">
                  <c:v>23-Other</c:v>
                </c:pt>
                <c:pt idx="76">
                  <c:v>23-Other</c:v>
                </c:pt>
                <c:pt idx="77">
                  <c:v>23-Other</c:v>
                </c:pt>
                <c:pt idx="78">
                  <c:v>23-Other</c:v>
                </c:pt>
                <c:pt idx="79">
                  <c:v>23-Other</c:v>
                </c:pt>
                <c:pt idx="80">
                  <c:v>23-Other</c:v>
                </c:pt>
                <c:pt idx="81">
                  <c:v>25-USGS</c:v>
                </c:pt>
                <c:pt idx="82">
                  <c:v>25-USGS</c:v>
                </c:pt>
                <c:pt idx="83">
                  <c:v>25-USGS</c:v>
                </c:pt>
                <c:pt idx="84">
                  <c:v>25-USGS</c:v>
                </c:pt>
                <c:pt idx="85">
                  <c:v>25-USGS</c:v>
                </c:pt>
                <c:pt idx="86">
                  <c:v>25-USGS</c:v>
                </c:pt>
                <c:pt idx="87">
                  <c:v>25-USGS</c:v>
                </c:pt>
                <c:pt idx="88">
                  <c:v>25-USGS</c:v>
                </c:pt>
                <c:pt idx="89">
                  <c:v>25-USGS</c:v>
                </c:pt>
                <c:pt idx="90">
                  <c:v>28-Other</c:v>
                </c:pt>
                <c:pt idx="91">
                  <c:v>28-Other</c:v>
                </c:pt>
                <c:pt idx="92">
                  <c:v>28-Other</c:v>
                </c:pt>
                <c:pt idx="93">
                  <c:v>28-Other</c:v>
                </c:pt>
                <c:pt idx="94">
                  <c:v>28-Other</c:v>
                </c:pt>
                <c:pt idx="95">
                  <c:v>28-Other</c:v>
                </c:pt>
                <c:pt idx="96">
                  <c:v>28-Other</c:v>
                </c:pt>
                <c:pt idx="97">
                  <c:v>28-Other</c:v>
                </c:pt>
                <c:pt idx="98">
                  <c:v>28-Other</c:v>
                </c:pt>
                <c:pt idx="99">
                  <c:v>29-Other</c:v>
                </c:pt>
                <c:pt idx="100">
                  <c:v>29-Other</c:v>
                </c:pt>
                <c:pt idx="101">
                  <c:v>29-Other</c:v>
                </c:pt>
                <c:pt idx="102">
                  <c:v>29-Other</c:v>
                </c:pt>
                <c:pt idx="103">
                  <c:v>29-Other</c:v>
                </c:pt>
                <c:pt idx="104">
                  <c:v>29-Other</c:v>
                </c:pt>
                <c:pt idx="105">
                  <c:v>29-Other</c:v>
                </c:pt>
                <c:pt idx="106">
                  <c:v>29-Other</c:v>
                </c:pt>
                <c:pt idx="107">
                  <c:v>29-Other</c:v>
                </c:pt>
                <c:pt idx="108">
                  <c:v>30-Other</c:v>
                </c:pt>
                <c:pt idx="109">
                  <c:v>30-Other</c:v>
                </c:pt>
                <c:pt idx="110">
                  <c:v>30-Other</c:v>
                </c:pt>
                <c:pt idx="111">
                  <c:v>30-Other</c:v>
                </c:pt>
                <c:pt idx="112">
                  <c:v>30-Other</c:v>
                </c:pt>
                <c:pt idx="113">
                  <c:v>30-Other</c:v>
                </c:pt>
                <c:pt idx="114">
                  <c:v>30-Other</c:v>
                </c:pt>
                <c:pt idx="115">
                  <c:v>30-Other</c:v>
                </c:pt>
                <c:pt idx="116">
                  <c:v>30-Other</c:v>
                </c:pt>
                <c:pt idx="117">
                  <c:v>31-Other</c:v>
                </c:pt>
                <c:pt idx="118">
                  <c:v>31-Other</c:v>
                </c:pt>
                <c:pt idx="119">
                  <c:v>31-Other</c:v>
                </c:pt>
                <c:pt idx="120">
                  <c:v>31-Other</c:v>
                </c:pt>
                <c:pt idx="121">
                  <c:v>31-Other</c:v>
                </c:pt>
                <c:pt idx="122">
                  <c:v>31-Other</c:v>
                </c:pt>
                <c:pt idx="123">
                  <c:v>31-Other</c:v>
                </c:pt>
                <c:pt idx="124">
                  <c:v>31-Other</c:v>
                </c:pt>
                <c:pt idx="125">
                  <c:v>31-Other</c:v>
                </c:pt>
                <c:pt idx="126">
                  <c:v>34-Other</c:v>
                </c:pt>
                <c:pt idx="127">
                  <c:v>34-Other</c:v>
                </c:pt>
                <c:pt idx="128">
                  <c:v>34-Other</c:v>
                </c:pt>
                <c:pt idx="129">
                  <c:v>34-Other</c:v>
                </c:pt>
                <c:pt idx="130">
                  <c:v>34-Other</c:v>
                </c:pt>
                <c:pt idx="131">
                  <c:v>34-Other</c:v>
                </c:pt>
                <c:pt idx="132">
                  <c:v>34-Other</c:v>
                </c:pt>
                <c:pt idx="133">
                  <c:v>34-Other</c:v>
                </c:pt>
                <c:pt idx="134">
                  <c:v>34-Other</c:v>
                </c:pt>
                <c:pt idx="135">
                  <c:v>36-Other</c:v>
                </c:pt>
                <c:pt idx="136">
                  <c:v>36-Other</c:v>
                </c:pt>
                <c:pt idx="137">
                  <c:v>36-Other</c:v>
                </c:pt>
                <c:pt idx="138">
                  <c:v>36-Other</c:v>
                </c:pt>
                <c:pt idx="139">
                  <c:v>36-Other</c:v>
                </c:pt>
                <c:pt idx="140">
                  <c:v>36-Other</c:v>
                </c:pt>
                <c:pt idx="141">
                  <c:v>36-Other</c:v>
                </c:pt>
                <c:pt idx="142">
                  <c:v>36-Other</c:v>
                </c:pt>
                <c:pt idx="143">
                  <c:v>36-Other</c:v>
                </c:pt>
              </c:strCache>
            </c:strRef>
          </c:cat>
          <c:val>
            <c:numRef>
              <c:f>Results!$V$4:$V$147</c:f>
              <c:numCache>
                <c:formatCode>0.00</c:formatCode>
                <c:ptCount val="144"/>
                <c:pt idx="0">
                  <c:v>-0.59642147117295519</c:v>
                </c:pt>
                <c:pt idx="1">
                  <c:v>-0.66225165562914656</c:v>
                </c:pt>
                <c:pt idx="2">
                  <c:v>270.71960297766748</c:v>
                </c:pt>
                <c:pt idx="3">
                  <c:v>0.4996431120628167</c:v>
                </c:pt>
                <c:pt idx="4">
                  <c:v>0.48995100489951438</c:v>
                </c:pt>
                <c:pt idx="5">
                  <c:v>0.87584511370620943</c:v>
                </c:pt>
                <c:pt idx="6">
                  <c:v>0.43482606957216208</c:v>
                </c:pt>
                <c:pt idx="7">
                  <c:v>4.7994240691120668E-2</c:v>
                </c:pt>
                <c:pt idx="8">
                  <c:v>1.142171839752848E-2</c:v>
                </c:pt>
                <c:pt idx="9">
                  <c:v>-6.5880039331366813</c:v>
                </c:pt>
                <c:pt idx="11">
                  <c:v>-34</c:v>
                </c:pt>
                <c:pt idx="12">
                  <c:v>-4.0274207369323092</c:v>
                </c:pt>
                <c:pt idx="14">
                  <c:v>-1.0158099747956908</c:v>
                </c:pt>
                <c:pt idx="15">
                  <c:v>-0.53529192082658661</c:v>
                </c:pt>
                <c:pt idx="16">
                  <c:v>-0.11398404223409021</c:v>
                </c:pt>
                <c:pt idx="17">
                  <c:v>-1.3851206625731889</c:v>
                </c:pt>
                <c:pt idx="18">
                  <c:v>-7.0000000000000089</c:v>
                </c:pt>
                <c:pt idx="19">
                  <c:v>-4.7306176084099771</c:v>
                </c:pt>
                <c:pt idx="20">
                  <c:v>4.9529470034668607E-2</c:v>
                </c:pt>
                <c:pt idx="21">
                  <c:v>0.22811519817508893</c:v>
                </c:pt>
                <c:pt idx="22">
                  <c:v>1.22668794255511</c:v>
                </c:pt>
                <c:pt idx="23">
                  <c:v>-0.32967875488766846</c:v>
                </c:pt>
                <c:pt idx="24">
                  <c:v>-0.11475328044704286</c:v>
                </c:pt>
                <c:pt idx="25">
                  <c:v>-0.13592388262572128</c:v>
                </c:pt>
                <c:pt idx="26">
                  <c:v>-6.8524440383742002E-2</c:v>
                </c:pt>
                <c:pt idx="27">
                  <c:v>-23.001949317738784</c:v>
                </c:pt>
                <c:pt idx="28">
                  <c:v>-9.9999999999999982</c:v>
                </c:pt>
                <c:pt idx="29">
                  <c:v>-7.1856287425149725</c:v>
                </c:pt>
                <c:pt idx="30">
                  <c:v>3.3646991730824083</c:v>
                </c:pt>
                <c:pt idx="31">
                  <c:v>1.5524572332641176</c:v>
                </c:pt>
                <c:pt idx="32">
                  <c:v>0.48213055789392489</c:v>
                </c:pt>
                <c:pt idx="33">
                  <c:v>-1.8398781736026133</c:v>
                </c:pt>
                <c:pt idx="34">
                  <c:v>-0.43108609747334448</c:v>
                </c:pt>
                <c:pt idx="35">
                  <c:v>0.32556545579163076</c:v>
                </c:pt>
                <c:pt idx="36">
                  <c:v>5.3149606299212477</c:v>
                </c:pt>
                <c:pt idx="37">
                  <c:v>0.91743119266055861</c:v>
                </c:pt>
                <c:pt idx="38">
                  <c:v>-0.34533793783917421</c:v>
                </c:pt>
                <c:pt idx="39">
                  <c:v>-2.2996714755034997</c:v>
                </c:pt>
                <c:pt idx="40">
                  <c:v>-0.15942606616182478</c:v>
                </c:pt>
                <c:pt idx="41">
                  <c:v>-0.78328981723237068</c:v>
                </c:pt>
                <c:pt idx="42">
                  <c:v>-1.0294338114037311</c:v>
                </c:pt>
                <c:pt idx="43">
                  <c:v>4.39929611262194E-2</c:v>
                </c:pt>
                <c:pt idx="44">
                  <c:v>4.1410232611273932E-2</c:v>
                </c:pt>
                <c:pt idx="45">
                  <c:v>-2.1956087824351269</c:v>
                </c:pt>
                <c:pt idx="46">
                  <c:v>-18.300653594771234</c:v>
                </c:pt>
                <c:pt idx="47">
                  <c:v>-6.8965517241379244</c:v>
                </c:pt>
                <c:pt idx="48">
                  <c:v>-5.4343175010697582</c:v>
                </c:pt>
                <c:pt idx="49">
                  <c:v>-0.16937331872073674</c:v>
                </c:pt>
                <c:pt idx="50">
                  <c:v>-4.6097111247698594E-2</c:v>
                </c:pt>
                <c:pt idx="54">
                  <c:v>-6.7055393586005954</c:v>
                </c:pt>
                <c:pt idx="55">
                  <c:v>-0.59249506254114415</c:v>
                </c:pt>
                <c:pt idx="56">
                  <c:v>-3.4146341463414593</c:v>
                </c:pt>
                <c:pt idx="57">
                  <c:v>-0.44279388658763708</c:v>
                </c:pt>
                <c:pt idx="58">
                  <c:v>2.134450428884902</c:v>
                </c:pt>
                <c:pt idx="59">
                  <c:v>-0.33603177027645942</c:v>
                </c:pt>
                <c:pt idx="60">
                  <c:v>0.33436470705659443</c:v>
                </c:pt>
                <c:pt idx="61">
                  <c:v>-0.29553895922360746</c:v>
                </c:pt>
                <c:pt idx="62">
                  <c:v>-0.7835133939402581</c:v>
                </c:pt>
                <c:pt idx="72">
                  <c:v>14.000000000000764</c:v>
                </c:pt>
                <c:pt idx="73">
                  <c:v>-0.39577836411681122</c:v>
                </c:pt>
                <c:pt idx="74">
                  <c:v>1.0349926071943896</c:v>
                </c:pt>
                <c:pt idx="75">
                  <c:v>1.5449438202250751</c:v>
                </c:pt>
                <c:pt idx="76">
                  <c:v>0.70936157458287774</c:v>
                </c:pt>
                <c:pt idx="77">
                  <c:v>-4.4106347010910856</c:v>
                </c:pt>
                <c:pt idx="78">
                  <c:v>0.33628098144229007</c:v>
                </c:pt>
                <c:pt idx="79">
                  <c:v>0.35706449103355037</c:v>
                </c:pt>
                <c:pt idx="80">
                  <c:v>-2.8719955441938949</c:v>
                </c:pt>
                <c:pt idx="81">
                  <c:v>-2.5341130604288482</c:v>
                </c:pt>
                <c:pt idx="82">
                  <c:v>0.39893617021277278</c:v>
                </c:pt>
                <c:pt idx="83">
                  <c:v>0.243309002433097</c:v>
                </c:pt>
                <c:pt idx="84">
                  <c:v>-0.71428571428571486</c:v>
                </c:pt>
                <c:pt idx="85">
                  <c:v>6.9839369450265004E-2</c:v>
                </c:pt>
                <c:pt idx="86">
                  <c:v>-0.24592683676607341</c:v>
                </c:pt>
                <c:pt idx="87">
                  <c:v>2.2482576003591961E-2</c:v>
                </c:pt>
                <c:pt idx="88">
                  <c:v>1.5989766549402179E-2</c:v>
                </c:pt>
                <c:pt idx="89">
                  <c:v>3.4263198469579703E-2</c:v>
                </c:pt>
                <c:pt idx="117">
                  <c:v>5.7312252964420081</c:v>
                </c:pt>
                <c:pt idx="118">
                  <c:v>2.0408163264565151</c:v>
                </c:pt>
                <c:pt idx="119">
                  <c:v>4.3219076006000865</c:v>
                </c:pt>
                <c:pt idx="120">
                  <c:v>4.0273231820074189</c:v>
                </c:pt>
                <c:pt idx="121">
                  <c:v>0.23937761818940873</c:v>
                </c:pt>
                <c:pt idx="122">
                  <c:v>2.7601498585514332</c:v>
                </c:pt>
                <c:pt idx="123">
                  <c:v>2.2681854516399591</c:v>
                </c:pt>
                <c:pt idx="124">
                  <c:v>0.44086257455813754</c:v>
                </c:pt>
                <c:pt idx="125">
                  <c:v>-6.7146591249953733</c:v>
                </c:pt>
                <c:pt idx="135">
                  <c:v>-4.3392504930966416</c:v>
                </c:pt>
                <c:pt idx="136">
                  <c:v>-2.6955950032873037</c:v>
                </c:pt>
                <c:pt idx="137">
                  <c:v>-4.2448173741362272</c:v>
                </c:pt>
                <c:pt idx="138">
                  <c:v>-0.74264495858325152</c:v>
                </c:pt>
                <c:pt idx="139">
                  <c:v>-7.8755660563099766E-2</c:v>
                </c:pt>
                <c:pt idx="140">
                  <c:v>-0.3053435114503904</c:v>
                </c:pt>
                <c:pt idx="141">
                  <c:v>-5.235471566404315E-2</c:v>
                </c:pt>
                <c:pt idx="142">
                  <c:v>-0.68882899071578485</c:v>
                </c:pt>
                <c:pt idx="143">
                  <c:v>-0.33682527902262405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4E-6403-4A01-B224-AFA20763FD53}"/>
            </c:ext>
          </c:extLst>
        </c:ser>
        <c:ser>
          <c:idx val="1"/>
          <c:order val="1"/>
          <c:tx>
            <c:v>Median (-0.15%)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Results!$E$4:$E$147</c:f>
              <c:strCache>
                <c:ptCount val="144"/>
                <c:pt idx="0">
                  <c:v>11-USGS</c:v>
                </c:pt>
                <c:pt idx="1">
                  <c:v>11-USGS</c:v>
                </c:pt>
                <c:pt idx="2">
                  <c:v>11-USGS</c:v>
                </c:pt>
                <c:pt idx="3">
                  <c:v>11-USGS</c:v>
                </c:pt>
                <c:pt idx="4">
                  <c:v>11-USGS</c:v>
                </c:pt>
                <c:pt idx="5">
                  <c:v>11-USGS</c:v>
                </c:pt>
                <c:pt idx="6">
                  <c:v>11-USGS</c:v>
                </c:pt>
                <c:pt idx="7">
                  <c:v>11-USGS</c:v>
                </c:pt>
                <c:pt idx="8">
                  <c:v>11-USGS</c:v>
                </c:pt>
                <c:pt idx="9">
                  <c:v>12-USGS</c:v>
                </c:pt>
                <c:pt idx="10">
                  <c:v>12-USGS</c:v>
                </c:pt>
                <c:pt idx="11">
                  <c:v>12-USGS</c:v>
                </c:pt>
                <c:pt idx="12">
                  <c:v>12-USGS</c:v>
                </c:pt>
                <c:pt idx="13">
                  <c:v>12-USGS</c:v>
                </c:pt>
                <c:pt idx="14">
                  <c:v>12-USGS</c:v>
                </c:pt>
                <c:pt idx="15">
                  <c:v>12-USGS</c:v>
                </c:pt>
                <c:pt idx="16">
                  <c:v>12-USGS</c:v>
                </c:pt>
                <c:pt idx="17">
                  <c:v>12-USGS</c:v>
                </c:pt>
                <c:pt idx="18">
                  <c:v>14-USGS</c:v>
                </c:pt>
                <c:pt idx="19">
                  <c:v>14-USGS</c:v>
                </c:pt>
                <c:pt idx="20">
                  <c:v>14-USGS</c:v>
                </c:pt>
                <c:pt idx="21">
                  <c:v>14-USGS</c:v>
                </c:pt>
                <c:pt idx="22">
                  <c:v>14-USGS</c:v>
                </c:pt>
                <c:pt idx="23">
                  <c:v>14-USGS</c:v>
                </c:pt>
                <c:pt idx="24">
                  <c:v>14-USGS</c:v>
                </c:pt>
                <c:pt idx="25">
                  <c:v>14-USGS</c:v>
                </c:pt>
                <c:pt idx="26">
                  <c:v>14-USGS</c:v>
                </c:pt>
                <c:pt idx="27">
                  <c:v>15-USGS</c:v>
                </c:pt>
                <c:pt idx="28">
                  <c:v>15-USGS</c:v>
                </c:pt>
                <c:pt idx="29">
                  <c:v>15-USGS</c:v>
                </c:pt>
                <c:pt idx="30">
                  <c:v>15-USGS</c:v>
                </c:pt>
                <c:pt idx="31">
                  <c:v>15-USGS</c:v>
                </c:pt>
                <c:pt idx="32">
                  <c:v>15-USGS</c:v>
                </c:pt>
                <c:pt idx="33">
                  <c:v>15-USGS</c:v>
                </c:pt>
                <c:pt idx="34">
                  <c:v>15-USGS</c:v>
                </c:pt>
                <c:pt idx="35">
                  <c:v>15-USGS</c:v>
                </c:pt>
                <c:pt idx="36">
                  <c:v>16-Other</c:v>
                </c:pt>
                <c:pt idx="37">
                  <c:v>16-Other</c:v>
                </c:pt>
                <c:pt idx="38">
                  <c:v>16-Other</c:v>
                </c:pt>
                <c:pt idx="39">
                  <c:v>16-Other</c:v>
                </c:pt>
                <c:pt idx="40">
                  <c:v>16-Other</c:v>
                </c:pt>
                <c:pt idx="41">
                  <c:v>16-Other</c:v>
                </c:pt>
                <c:pt idx="42">
                  <c:v>16-Other</c:v>
                </c:pt>
                <c:pt idx="43">
                  <c:v>16-Other</c:v>
                </c:pt>
                <c:pt idx="44">
                  <c:v>16-Other</c:v>
                </c:pt>
                <c:pt idx="45">
                  <c:v>17-USGS</c:v>
                </c:pt>
                <c:pt idx="46">
                  <c:v>17-USGS</c:v>
                </c:pt>
                <c:pt idx="47">
                  <c:v>17-USGS</c:v>
                </c:pt>
                <c:pt idx="48">
                  <c:v>17-USGS</c:v>
                </c:pt>
                <c:pt idx="49">
                  <c:v>17-USGS</c:v>
                </c:pt>
                <c:pt idx="50">
                  <c:v>17-USGS</c:v>
                </c:pt>
                <c:pt idx="51">
                  <c:v>17-USGS</c:v>
                </c:pt>
                <c:pt idx="52">
                  <c:v>17-USGS</c:v>
                </c:pt>
                <c:pt idx="53">
                  <c:v>17-USGS</c:v>
                </c:pt>
                <c:pt idx="54">
                  <c:v>18-USGS</c:v>
                </c:pt>
                <c:pt idx="55">
                  <c:v>18-USGS</c:v>
                </c:pt>
                <c:pt idx="56">
                  <c:v>18-USGS</c:v>
                </c:pt>
                <c:pt idx="57">
                  <c:v>18-USGS</c:v>
                </c:pt>
                <c:pt idx="58">
                  <c:v>18-USGS</c:v>
                </c:pt>
                <c:pt idx="59">
                  <c:v>18-USGS</c:v>
                </c:pt>
                <c:pt idx="60">
                  <c:v>18-USGS</c:v>
                </c:pt>
                <c:pt idx="61">
                  <c:v>18-USGS</c:v>
                </c:pt>
                <c:pt idx="62">
                  <c:v>18-USGS</c:v>
                </c:pt>
                <c:pt idx="63">
                  <c:v>21-Other</c:v>
                </c:pt>
                <c:pt idx="64">
                  <c:v>21-Other</c:v>
                </c:pt>
                <c:pt idx="65">
                  <c:v>21-Other</c:v>
                </c:pt>
                <c:pt idx="66">
                  <c:v>21-Other</c:v>
                </c:pt>
                <c:pt idx="67">
                  <c:v>21-Other</c:v>
                </c:pt>
                <c:pt idx="68">
                  <c:v>21-Other</c:v>
                </c:pt>
                <c:pt idx="69">
                  <c:v>21-Other</c:v>
                </c:pt>
                <c:pt idx="70">
                  <c:v>21-Other</c:v>
                </c:pt>
                <c:pt idx="71">
                  <c:v>21-Other</c:v>
                </c:pt>
                <c:pt idx="72">
                  <c:v>23-Other</c:v>
                </c:pt>
                <c:pt idx="73">
                  <c:v>23-Other</c:v>
                </c:pt>
                <c:pt idx="74">
                  <c:v>23-Other</c:v>
                </c:pt>
                <c:pt idx="75">
                  <c:v>23-Other</c:v>
                </c:pt>
                <c:pt idx="76">
                  <c:v>23-Other</c:v>
                </c:pt>
                <c:pt idx="77">
                  <c:v>23-Other</c:v>
                </c:pt>
                <c:pt idx="78">
                  <c:v>23-Other</c:v>
                </c:pt>
                <c:pt idx="79">
                  <c:v>23-Other</c:v>
                </c:pt>
                <c:pt idx="80">
                  <c:v>23-Other</c:v>
                </c:pt>
                <c:pt idx="81">
                  <c:v>25-USGS</c:v>
                </c:pt>
                <c:pt idx="82">
                  <c:v>25-USGS</c:v>
                </c:pt>
                <c:pt idx="83">
                  <c:v>25-USGS</c:v>
                </c:pt>
                <c:pt idx="84">
                  <c:v>25-USGS</c:v>
                </c:pt>
                <c:pt idx="85">
                  <c:v>25-USGS</c:v>
                </c:pt>
                <c:pt idx="86">
                  <c:v>25-USGS</c:v>
                </c:pt>
                <c:pt idx="87">
                  <c:v>25-USGS</c:v>
                </c:pt>
                <c:pt idx="88">
                  <c:v>25-USGS</c:v>
                </c:pt>
                <c:pt idx="89">
                  <c:v>25-USGS</c:v>
                </c:pt>
                <c:pt idx="90">
                  <c:v>28-Other</c:v>
                </c:pt>
                <c:pt idx="91">
                  <c:v>28-Other</c:v>
                </c:pt>
                <c:pt idx="92">
                  <c:v>28-Other</c:v>
                </c:pt>
                <c:pt idx="93">
                  <c:v>28-Other</c:v>
                </c:pt>
                <c:pt idx="94">
                  <c:v>28-Other</c:v>
                </c:pt>
                <c:pt idx="95">
                  <c:v>28-Other</c:v>
                </c:pt>
                <c:pt idx="96">
                  <c:v>28-Other</c:v>
                </c:pt>
                <c:pt idx="97">
                  <c:v>28-Other</c:v>
                </c:pt>
                <c:pt idx="98">
                  <c:v>28-Other</c:v>
                </c:pt>
                <c:pt idx="99">
                  <c:v>29-Other</c:v>
                </c:pt>
                <c:pt idx="100">
                  <c:v>29-Other</c:v>
                </c:pt>
                <c:pt idx="101">
                  <c:v>29-Other</c:v>
                </c:pt>
                <c:pt idx="102">
                  <c:v>29-Other</c:v>
                </c:pt>
                <c:pt idx="103">
                  <c:v>29-Other</c:v>
                </c:pt>
                <c:pt idx="104">
                  <c:v>29-Other</c:v>
                </c:pt>
                <c:pt idx="105">
                  <c:v>29-Other</c:v>
                </c:pt>
                <c:pt idx="106">
                  <c:v>29-Other</c:v>
                </c:pt>
                <c:pt idx="107">
                  <c:v>29-Other</c:v>
                </c:pt>
                <c:pt idx="108">
                  <c:v>30-Other</c:v>
                </c:pt>
                <c:pt idx="109">
                  <c:v>30-Other</c:v>
                </c:pt>
                <c:pt idx="110">
                  <c:v>30-Other</c:v>
                </c:pt>
                <c:pt idx="111">
                  <c:v>30-Other</c:v>
                </c:pt>
                <c:pt idx="112">
                  <c:v>30-Other</c:v>
                </c:pt>
                <c:pt idx="113">
                  <c:v>30-Other</c:v>
                </c:pt>
                <c:pt idx="114">
                  <c:v>30-Other</c:v>
                </c:pt>
                <c:pt idx="115">
                  <c:v>30-Other</c:v>
                </c:pt>
                <c:pt idx="116">
                  <c:v>30-Other</c:v>
                </c:pt>
                <c:pt idx="117">
                  <c:v>31-Other</c:v>
                </c:pt>
                <c:pt idx="118">
                  <c:v>31-Other</c:v>
                </c:pt>
                <c:pt idx="119">
                  <c:v>31-Other</c:v>
                </c:pt>
                <c:pt idx="120">
                  <c:v>31-Other</c:v>
                </c:pt>
                <c:pt idx="121">
                  <c:v>31-Other</c:v>
                </c:pt>
                <c:pt idx="122">
                  <c:v>31-Other</c:v>
                </c:pt>
                <c:pt idx="123">
                  <c:v>31-Other</c:v>
                </c:pt>
                <c:pt idx="124">
                  <c:v>31-Other</c:v>
                </c:pt>
                <c:pt idx="125">
                  <c:v>31-Other</c:v>
                </c:pt>
                <c:pt idx="126">
                  <c:v>34-Other</c:v>
                </c:pt>
                <c:pt idx="127">
                  <c:v>34-Other</c:v>
                </c:pt>
                <c:pt idx="128">
                  <c:v>34-Other</c:v>
                </c:pt>
                <c:pt idx="129">
                  <c:v>34-Other</c:v>
                </c:pt>
                <c:pt idx="130">
                  <c:v>34-Other</c:v>
                </c:pt>
                <c:pt idx="131">
                  <c:v>34-Other</c:v>
                </c:pt>
                <c:pt idx="132">
                  <c:v>34-Other</c:v>
                </c:pt>
                <c:pt idx="133">
                  <c:v>34-Other</c:v>
                </c:pt>
                <c:pt idx="134">
                  <c:v>34-Other</c:v>
                </c:pt>
                <c:pt idx="135">
                  <c:v>36-Other</c:v>
                </c:pt>
                <c:pt idx="136">
                  <c:v>36-Other</c:v>
                </c:pt>
                <c:pt idx="137">
                  <c:v>36-Other</c:v>
                </c:pt>
                <c:pt idx="138">
                  <c:v>36-Other</c:v>
                </c:pt>
                <c:pt idx="139">
                  <c:v>36-Other</c:v>
                </c:pt>
                <c:pt idx="140">
                  <c:v>36-Other</c:v>
                </c:pt>
                <c:pt idx="141">
                  <c:v>36-Other</c:v>
                </c:pt>
                <c:pt idx="142">
                  <c:v>36-Other</c:v>
                </c:pt>
                <c:pt idx="143">
                  <c:v>36-Other</c:v>
                </c:pt>
              </c:strCache>
            </c:strRef>
          </c:cat>
          <c:val>
            <c:numRef>
              <c:f>Results!$AE$4:$AE$147</c:f>
              <c:numCache>
                <c:formatCode>0.00</c:formatCode>
                <c:ptCount val="144"/>
                <c:pt idx="0">
                  <c:v>-0.14767497439377303</c:v>
                </c:pt>
                <c:pt idx="1">
                  <c:v>-0.14767497439377303</c:v>
                </c:pt>
                <c:pt idx="2">
                  <c:v>-0.14767497439377303</c:v>
                </c:pt>
                <c:pt idx="3">
                  <c:v>-0.14767497439377303</c:v>
                </c:pt>
                <c:pt idx="4">
                  <c:v>-0.14767497439377303</c:v>
                </c:pt>
                <c:pt idx="5">
                  <c:v>-0.14767497439377303</c:v>
                </c:pt>
                <c:pt idx="6">
                  <c:v>-0.14767497439377303</c:v>
                </c:pt>
                <c:pt idx="7">
                  <c:v>-0.14767497439377303</c:v>
                </c:pt>
                <c:pt idx="8">
                  <c:v>-0.14767497439377303</c:v>
                </c:pt>
                <c:pt idx="9">
                  <c:v>-0.14767497439377303</c:v>
                </c:pt>
                <c:pt idx="10">
                  <c:v>-0.14767497439377303</c:v>
                </c:pt>
                <c:pt idx="11">
                  <c:v>-0.14767497439377303</c:v>
                </c:pt>
                <c:pt idx="12">
                  <c:v>-0.14767497439377303</c:v>
                </c:pt>
                <c:pt idx="13">
                  <c:v>-0.14767497439377303</c:v>
                </c:pt>
                <c:pt idx="14">
                  <c:v>-0.14767497439377303</c:v>
                </c:pt>
                <c:pt idx="15">
                  <c:v>-0.14767497439377303</c:v>
                </c:pt>
                <c:pt idx="16">
                  <c:v>-0.14767497439377303</c:v>
                </c:pt>
                <c:pt idx="17">
                  <c:v>-0.14767497439377303</c:v>
                </c:pt>
                <c:pt idx="18">
                  <c:v>-0.14767497439377303</c:v>
                </c:pt>
                <c:pt idx="19">
                  <c:v>-0.14767497439377303</c:v>
                </c:pt>
                <c:pt idx="20">
                  <c:v>-0.14767497439377303</c:v>
                </c:pt>
                <c:pt idx="21">
                  <c:v>-0.14767497439377303</c:v>
                </c:pt>
                <c:pt idx="22">
                  <c:v>-0.14767497439377303</c:v>
                </c:pt>
                <c:pt idx="23">
                  <c:v>-0.14767497439377303</c:v>
                </c:pt>
                <c:pt idx="24">
                  <c:v>-0.14767497439377303</c:v>
                </c:pt>
                <c:pt idx="25">
                  <c:v>-0.14767497439377303</c:v>
                </c:pt>
                <c:pt idx="26">
                  <c:v>-0.14767497439377303</c:v>
                </c:pt>
                <c:pt idx="27">
                  <c:v>-0.14767497439377303</c:v>
                </c:pt>
                <c:pt idx="28">
                  <c:v>-0.14767497439377303</c:v>
                </c:pt>
                <c:pt idx="29">
                  <c:v>-0.14767497439377303</c:v>
                </c:pt>
                <c:pt idx="30">
                  <c:v>-0.14767497439377303</c:v>
                </c:pt>
                <c:pt idx="31">
                  <c:v>-0.14767497439377303</c:v>
                </c:pt>
                <c:pt idx="32">
                  <c:v>-0.14767497439377303</c:v>
                </c:pt>
                <c:pt idx="33">
                  <c:v>-0.14767497439377303</c:v>
                </c:pt>
                <c:pt idx="34">
                  <c:v>-0.14767497439377303</c:v>
                </c:pt>
                <c:pt idx="35">
                  <c:v>-0.14767497439377303</c:v>
                </c:pt>
                <c:pt idx="36">
                  <c:v>-0.14767497439377303</c:v>
                </c:pt>
                <c:pt idx="37">
                  <c:v>-0.14767497439377303</c:v>
                </c:pt>
                <c:pt idx="38">
                  <c:v>-0.14767497439377303</c:v>
                </c:pt>
                <c:pt idx="39">
                  <c:v>-0.14767497439377303</c:v>
                </c:pt>
                <c:pt idx="40">
                  <c:v>-0.14767497439377303</c:v>
                </c:pt>
                <c:pt idx="41">
                  <c:v>-0.14767497439377303</c:v>
                </c:pt>
                <c:pt idx="42">
                  <c:v>-0.14767497439377303</c:v>
                </c:pt>
                <c:pt idx="43">
                  <c:v>-0.14767497439377303</c:v>
                </c:pt>
                <c:pt idx="44">
                  <c:v>-0.14767497439377303</c:v>
                </c:pt>
                <c:pt idx="45">
                  <c:v>-0.14767497439377303</c:v>
                </c:pt>
                <c:pt idx="46">
                  <c:v>-0.14767497439377303</c:v>
                </c:pt>
                <c:pt idx="47">
                  <c:v>-0.14767497439377303</c:v>
                </c:pt>
                <c:pt idx="48">
                  <c:v>-0.14767497439377303</c:v>
                </c:pt>
                <c:pt idx="49">
                  <c:v>-0.14767497439377303</c:v>
                </c:pt>
                <c:pt idx="50">
                  <c:v>-0.14767497439377303</c:v>
                </c:pt>
                <c:pt idx="51">
                  <c:v>-0.14767497439377303</c:v>
                </c:pt>
                <c:pt idx="52">
                  <c:v>-0.14767497439377303</c:v>
                </c:pt>
                <c:pt idx="53">
                  <c:v>-0.14767497439377303</c:v>
                </c:pt>
                <c:pt idx="54">
                  <c:v>-0.14767497439377303</c:v>
                </c:pt>
                <c:pt idx="55">
                  <c:v>-0.14767497439377303</c:v>
                </c:pt>
                <c:pt idx="56">
                  <c:v>-0.14767497439377303</c:v>
                </c:pt>
                <c:pt idx="57">
                  <c:v>-0.14767497439377303</c:v>
                </c:pt>
                <c:pt idx="58">
                  <c:v>-0.14767497439377303</c:v>
                </c:pt>
                <c:pt idx="59">
                  <c:v>-0.14767497439377303</c:v>
                </c:pt>
                <c:pt idx="60">
                  <c:v>-0.14767497439377303</c:v>
                </c:pt>
                <c:pt idx="61">
                  <c:v>-0.14767497439377303</c:v>
                </c:pt>
                <c:pt idx="62">
                  <c:v>-0.14767497439377303</c:v>
                </c:pt>
                <c:pt idx="63">
                  <c:v>-0.14767497439377303</c:v>
                </c:pt>
                <c:pt idx="64">
                  <c:v>-0.14767497439377303</c:v>
                </c:pt>
                <c:pt idx="65">
                  <c:v>-0.14767497439377303</c:v>
                </c:pt>
                <c:pt idx="66">
                  <c:v>-0.14767497439377303</c:v>
                </c:pt>
                <c:pt idx="67">
                  <c:v>-0.14767497439377303</c:v>
                </c:pt>
                <c:pt idx="68">
                  <c:v>-0.14767497439377303</c:v>
                </c:pt>
                <c:pt idx="69">
                  <c:v>-0.14767497439377303</c:v>
                </c:pt>
                <c:pt idx="70">
                  <c:v>-0.14767497439377303</c:v>
                </c:pt>
                <c:pt idx="71">
                  <c:v>-0.14767497439377303</c:v>
                </c:pt>
                <c:pt idx="72">
                  <c:v>-0.14767497439377303</c:v>
                </c:pt>
                <c:pt idx="73">
                  <c:v>-0.14767497439377303</c:v>
                </c:pt>
                <c:pt idx="74">
                  <c:v>-0.14767497439377303</c:v>
                </c:pt>
                <c:pt idx="75">
                  <c:v>-0.14767497439377303</c:v>
                </c:pt>
                <c:pt idx="76">
                  <c:v>-0.14767497439377303</c:v>
                </c:pt>
                <c:pt idx="77">
                  <c:v>-0.14767497439377303</c:v>
                </c:pt>
                <c:pt idx="78">
                  <c:v>-0.14767497439377303</c:v>
                </c:pt>
                <c:pt idx="79">
                  <c:v>-0.14767497439377303</c:v>
                </c:pt>
                <c:pt idx="80">
                  <c:v>-0.14767497439377303</c:v>
                </c:pt>
                <c:pt idx="81">
                  <c:v>-0.14767497439377303</c:v>
                </c:pt>
                <c:pt idx="82">
                  <c:v>-0.14767497439377303</c:v>
                </c:pt>
                <c:pt idx="83">
                  <c:v>-0.14767497439377303</c:v>
                </c:pt>
                <c:pt idx="84">
                  <c:v>-0.14767497439377303</c:v>
                </c:pt>
                <c:pt idx="85">
                  <c:v>-0.14767497439377303</c:v>
                </c:pt>
                <c:pt idx="86">
                  <c:v>-0.14767497439377303</c:v>
                </c:pt>
                <c:pt idx="87">
                  <c:v>-0.14767497439377303</c:v>
                </c:pt>
                <c:pt idx="88">
                  <c:v>-0.14767497439377303</c:v>
                </c:pt>
                <c:pt idx="89">
                  <c:v>-0.14767497439377303</c:v>
                </c:pt>
                <c:pt idx="90">
                  <c:v>-0.14767497439377303</c:v>
                </c:pt>
                <c:pt idx="91">
                  <c:v>-0.14767497439377303</c:v>
                </c:pt>
                <c:pt idx="92">
                  <c:v>-0.14767497439377303</c:v>
                </c:pt>
                <c:pt idx="93">
                  <c:v>-0.14767497439377303</c:v>
                </c:pt>
                <c:pt idx="94">
                  <c:v>-0.14767497439377303</c:v>
                </c:pt>
                <c:pt idx="95">
                  <c:v>-0.14767497439377303</c:v>
                </c:pt>
                <c:pt idx="96">
                  <c:v>-0.14767497439377303</c:v>
                </c:pt>
                <c:pt idx="97">
                  <c:v>-0.14767497439377303</c:v>
                </c:pt>
                <c:pt idx="98">
                  <c:v>-0.14767497439377303</c:v>
                </c:pt>
                <c:pt idx="99">
                  <c:v>-0.14767497439377303</c:v>
                </c:pt>
                <c:pt idx="100">
                  <c:v>-0.14767497439377303</c:v>
                </c:pt>
                <c:pt idx="101">
                  <c:v>-0.14767497439377303</c:v>
                </c:pt>
                <c:pt idx="102">
                  <c:v>-0.14767497439377303</c:v>
                </c:pt>
                <c:pt idx="103">
                  <c:v>-0.14767497439377303</c:v>
                </c:pt>
                <c:pt idx="104">
                  <c:v>-0.14767497439377303</c:v>
                </c:pt>
                <c:pt idx="105">
                  <c:v>-0.14767497439377303</c:v>
                </c:pt>
                <c:pt idx="106">
                  <c:v>-0.14767497439377303</c:v>
                </c:pt>
                <c:pt idx="107">
                  <c:v>-0.14767497439377303</c:v>
                </c:pt>
                <c:pt idx="108">
                  <c:v>-0.14767497439377303</c:v>
                </c:pt>
                <c:pt idx="109">
                  <c:v>-0.14767497439377303</c:v>
                </c:pt>
                <c:pt idx="110">
                  <c:v>-0.14767497439377303</c:v>
                </c:pt>
                <c:pt idx="111">
                  <c:v>-0.14767497439377303</c:v>
                </c:pt>
                <c:pt idx="112">
                  <c:v>-0.14767497439377303</c:v>
                </c:pt>
                <c:pt idx="113">
                  <c:v>-0.14767497439377303</c:v>
                </c:pt>
                <c:pt idx="114">
                  <c:v>-0.14767497439377303</c:v>
                </c:pt>
                <c:pt idx="115">
                  <c:v>-0.14767497439377303</c:v>
                </c:pt>
                <c:pt idx="116">
                  <c:v>-0.14767497439377303</c:v>
                </c:pt>
                <c:pt idx="117">
                  <c:v>-0.14767497439377303</c:v>
                </c:pt>
                <c:pt idx="118">
                  <c:v>-0.14767497439377303</c:v>
                </c:pt>
                <c:pt idx="119">
                  <c:v>-0.14767497439377303</c:v>
                </c:pt>
                <c:pt idx="120">
                  <c:v>-0.14767497439377303</c:v>
                </c:pt>
                <c:pt idx="121">
                  <c:v>-0.14767497439377303</c:v>
                </c:pt>
                <c:pt idx="122">
                  <c:v>-0.14767497439377303</c:v>
                </c:pt>
                <c:pt idx="123">
                  <c:v>-0.14767497439377303</c:v>
                </c:pt>
                <c:pt idx="124">
                  <c:v>-0.14767497439377303</c:v>
                </c:pt>
                <c:pt idx="125">
                  <c:v>-0.14767497439377303</c:v>
                </c:pt>
                <c:pt idx="126">
                  <c:v>-0.14767497439377303</c:v>
                </c:pt>
                <c:pt idx="127">
                  <c:v>-0.14767497439377303</c:v>
                </c:pt>
                <c:pt idx="128">
                  <c:v>-0.14767497439377303</c:v>
                </c:pt>
                <c:pt idx="129">
                  <c:v>-0.14767497439377303</c:v>
                </c:pt>
                <c:pt idx="130">
                  <c:v>-0.14767497439377303</c:v>
                </c:pt>
                <c:pt idx="131">
                  <c:v>-0.14767497439377303</c:v>
                </c:pt>
                <c:pt idx="132">
                  <c:v>-0.14767497439377303</c:v>
                </c:pt>
                <c:pt idx="133">
                  <c:v>-0.14767497439377303</c:v>
                </c:pt>
                <c:pt idx="134">
                  <c:v>-0.14767497439377303</c:v>
                </c:pt>
                <c:pt idx="135">
                  <c:v>-0.14767497439377303</c:v>
                </c:pt>
                <c:pt idx="136">
                  <c:v>-0.14767497439377303</c:v>
                </c:pt>
                <c:pt idx="137">
                  <c:v>-0.14767497439377303</c:v>
                </c:pt>
                <c:pt idx="138">
                  <c:v>-0.14767497439377303</c:v>
                </c:pt>
                <c:pt idx="139">
                  <c:v>-0.14767497439377303</c:v>
                </c:pt>
                <c:pt idx="140">
                  <c:v>-0.14767497439377303</c:v>
                </c:pt>
                <c:pt idx="141">
                  <c:v>-0.14767497439377303</c:v>
                </c:pt>
                <c:pt idx="142">
                  <c:v>-0.14767497439377303</c:v>
                </c:pt>
                <c:pt idx="143">
                  <c:v>-0.14767497439377303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4F-6403-4A01-B224-AFA20763FD53}"/>
            </c:ext>
          </c:extLst>
        </c:ser>
        <c:ser>
          <c:idx val="2"/>
          <c:order val="2"/>
          <c:tx>
            <c:v>Median +/- 5%</c:v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Results!$E$4:$E$147</c:f>
              <c:strCache>
                <c:ptCount val="144"/>
                <c:pt idx="0">
                  <c:v>11-USGS</c:v>
                </c:pt>
                <c:pt idx="1">
                  <c:v>11-USGS</c:v>
                </c:pt>
                <c:pt idx="2">
                  <c:v>11-USGS</c:v>
                </c:pt>
                <c:pt idx="3">
                  <c:v>11-USGS</c:v>
                </c:pt>
                <c:pt idx="4">
                  <c:v>11-USGS</c:v>
                </c:pt>
                <c:pt idx="5">
                  <c:v>11-USGS</c:v>
                </c:pt>
                <c:pt idx="6">
                  <c:v>11-USGS</c:v>
                </c:pt>
                <c:pt idx="7">
                  <c:v>11-USGS</c:v>
                </c:pt>
                <c:pt idx="8">
                  <c:v>11-USGS</c:v>
                </c:pt>
                <c:pt idx="9">
                  <c:v>12-USGS</c:v>
                </c:pt>
                <c:pt idx="10">
                  <c:v>12-USGS</c:v>
                </c:pt>
                <c:pt idx="11">
                  <c:v>12-USGS</c:v>
                </c:pt>
                <c:pt idx="12">
                  <c:v>12-USGS</c:v>
                </c:pt>
                <c:pt idx="13">
                  <c:v>12-USGS</c:v>
                </c:pt>
                <c:pt idx="14">
                  <c:v>12-USGS</c:v>
                </c:pt>
                <c:pt idx="15">
                  <c:v>12-USGS</c:v>
                </c:pt>
                <c:pt idx="16">
                  <c:v>12-USGS</c:v>
                </c:pt>
                <c:pt idx="17">
                  <c:v>12-USGS</c:v>
                </c:pt>
                <c:pt idx="18">
                  <c:v>14-USGS</c:v>
                </c:pt>
                <c:pt idx="19">
                  <c:v>14-USGS</c:v>
                </c:pt>
                <c:pt idx="20">
                  <c:v>14-USGS</c:v>
                </c:pt>
                <c:pt idx="21">
                  <c:v>14-USGS</c:v>
                </c:pt>
                <c:pt idx="22">
                  <c:v>14-USGS</c:v>
                </c:pt>
                <c:pt idx="23">
                  <c:v>14-USGS</c:v>
                </c:pt>
                <c:pt idx="24">
                  <c:v>14-USGS</c:v>
                </c:pt>
                <c:pt idx="25">
                  <c:v>14-USGS</c:v>
                </c:pt>
                <c:pt idx="26">
                  <c:v>14-USGS</c:v>
                </c:pt>
                <c:pt idx="27">
                  <c:v>15-USGS</c:v>
                </c:pt>
                <c:pt idx="28">
                  <c:v>15-USGS</c:v>
                </c:pt>
                <c:pt idx="29">
                  <c:v>15-USGS</c:v>
                </c:pt>
                <c:pt idx="30">
                  <c:v>15-USGS</c:v>
                </c:pt>
                <c:pt idx="31">
                  <c:v>15-USGS</c:v>
                </c:pt>
                <c:pt idx="32">
                  <c:v>15-USGS</c:v>
                </c:pt>
                <c:pt idx="33">
                  <c:v>15-USGS</c:v>
                </c:pt>
                <c:pt idx="34">
                  <c:v>15-USGS</c:v>
                </c:pt>
                <c:pt idx="35">
                  <c:v>15-USGS</c:v>
                </c:pt>
                <c:pt idx="36">
                  <c:v>16-Other</c:v>
                </c:pt>
                <c:pt idx="37">
                  <c:v>16-Other</c:v>
                </c:pt>
                <c:pt idx="38">
                  <c:v>16-Other</c:v>
                </c:pt>
                <c:pt idx="39">
                  <c:v>16-Other</c:v>
                </c:pt>
                <c:pt idx="40">
                  <c:v>16-Other</c:v>
                </c:pt>
                <c:pt idx="41">
                  <c:v>16-Other</c:v>
                </c:pt>
                <c:pt idx="42">
                  <c:v>16-Other</c:v>
                </c:pt>
                <c:pt idx="43">
                  <c:v>16-Other</c:v>
                </c:pt>
                <c:pt idx="44">
                  <c:v>16-Other</c:v>
                </c:pt>
                <c:pt idx="45">
                  <c:v>17-USGS</c:v>
                </c:pt>
                <c:pt idx="46">
                  <c:v>17-USGS</c:v>
                </c:pt>
                <c:pt idx="47">
                  <c:v>17-USGS</c:v>
                </c:pt>
                <c:pt idx="48">
                  <c:v>17-USGS</c:v>
                </c:pt>
                <c:pt idx="49">
                  <c:v>17-USGS</c:v>
                </c:pt>
                <c:pt idx="50">
                  <c:v>17-USGS</c:v>
                </c:pt>
                <c:pt idx="51">
                  <c:v>17-USGS</c:v>
                </c:pt>
                <c:pt idx="52">
                  <c:v>17-USGS</c:v>
                </c:pt>
                <c:pt idx="53">
                  <c:v>17-USGS</c:v>
                </c:pt>
                <c:pt idx="54">
                  <c:v>18-USGS</c:v>
                </c:pt>
                <c:pt idx="55">
                  <c:v>18-USGS</c:v>
                </c:pt>
                <c:pt idx="56">
                  <c:v>18-USGS</c:v>
                </c:pt>
                <c:pt idx="57">
                  <c:v>18-USGS</c:v>
                </c:pt>
                <c:pt idx="58">
                  <c:v>18-USGS</c:v>
                </c:pt>
                <c:pt idx="59">
                  <c:v>18-USGS</c:v>
                </c:pt>
                <c:pt idx="60">
                  <c:v>18-USGS</c:v>
                </c:pt>
                <c:pt idx="61">
                  <c:v>18-USGS</c:v>
                </c:pt>
                <c:pt idx="62">
                  <c:v>18-USGS</c:v>
                </c:pt>
                <c:pt idx="63">
                  <c:v>21-Other</c:v>
                </c:pt>
                <c:pt idx="64">
                  <c:v>21-Other</c:v>
                </c:pt>
                <c:pt idx="65">
                  <c:v>21-Other</c:v>
                </c:pt>
                <c:pt idx="66">
                  <c:v>21-Other</c:v>
                </c:pt>
                <c:pt idx="67">
                  <c:v>21-Other</c:v>
                </c:pt>
                <c:pt idx="68">
                  <c:v>21-Other</c:v>
                </c:pt>
                <c:pt idx="69">
                  <c:v>21-Other</c:v>
                </c:pt>
                <c:pt idx="70">
                  <c:v>21-Other</c:v>
                </c:pt>
                <c:pt idx="71">
                  <c:v>21-Other</c:v>
                </c:pt>
                <c:pt idx="72">
                  <c:v>23-Other</c:v>
                </c:pt>
                <c:pt idx="73">
                  <c:v>23-Other</c:v>
                </c:pt>
                <c:pt idx="74">
                  <c:v>23-Other</c:v>
                </c:pt>
                <c:pt idx="75">
                  <c:v>23-Other</c:v>
                </c:pt>
                <c:pt idx="76">
                  <c:v>23-Other</c:v>
                </c:pt>
                <c:pt idx="77">
                  <c:v>23-Other</c:v>
                </c:pt>
                <c:pt idx="78">
                  <c:v>23-Other</c:v>
                </c:pt>
                <c:pt idx="79">
                  <c:v>23-Other</c:v>
                </c:pt>
                <c:pt idx="80">
                  <c:v>23-Other</c:v>
                </c:pt>
                <c:pt idx="81">
                  <c:v>25-USGS</c:v>
                </c:pt>
                <c:pt idx="82">
                  <c:v>25-USGS</c:v>
                </c:pt>
                <c:pt idx="83">
                  <c:v>25-USGS</c:v>
                </c:pt>
                <c:pt idx="84">
                  <c:v>25-USGS</c:v>
                </c:pt>
                <c:pt idx="85">
                  <c:v>25-USGS</c:v>
                </c:pt>
                <c:pt idx="86">
                  <c:v>25-USGS</c:v>
                </c:pt>
                <c:pt idx="87">
                  <c:v>25-USGS</c:v>
                </c:pt>
                <c:pt idx="88">
                  <c:v>25-USGS</c:v>
                </c:pt>
                <c:pt idx="89">
                  <c:v>25-USGS</c:v>
                </c:pt>
                <c:pt idx="90">
                  <c:v>28-Other</c:v>
                </c:pt>
                <c:pt idx="91">
                  <c:v>28-Other</c:v>
                </c:pt>
                <c:pt idx="92">
                  <c:v>28-Other</c:v>
                </c:pt>
                <c:pt idx="93">
                  <c:v>28-Other</c:v>
                </c:pt>
                <c:pt idx="94">
                  <c:v>28-Other</c:v>
                </c:pt>
                <c:pt idx="95">
                  <c:v>28-Other</c:v>
                </c:pt>
                <c:pt idx="96">
                  <c:v>28-Other</c:v>
                </c:pt>
                <c:pt idx="97">
                  <c:v>28-Other</c:v>
                </c:pt>
                <c:pt idx="98">
                  <c:v>28-Other</c:v>
                </c:pt>
                <c:pt idx="99">
                  <c:v>29-Other</c:v>
                </c:pt>
                <c:pt idx="100">
                  <c:v>29-Other</c:v>
                </c:pt>
                <c:pt idx="101">
                  <c:v>29-Other</c:v>
                </c:pt>
                <c:pt idx="102">
                  <c:v>29-Other</c:v>
                </c:pt>
                <c:pt idx="103">
                  <c:v>29-Other</c:v>
                </c:pt>
                <c:pt idx="104">
                  <c:v>29-Other</c:v>
                </c:pt>
                <c:pt idx="105">
                  <c:v>29-Other</c:v>
                </c:pt>
                <c:pt idx="106">
                  <c:v>29-Other</c:v>
                </c:pt>
                <c:pt idx="107">
                  <c:v>29-Other</c:v>
                </c:pt>
                <c:pt idx="108">
                  <c:v>30-Other</c:v>
                </c:pt>
                <c:pt idx="109">
                  <c:v>30-Other</c:v>
                </c:pt>
                <c:pt idx="110">
                  <c:v>30-Other</c:v>
                </c:pt>
                <c:pt idx="111">
                  <c:v>30-Other</c:v>
                </c:pt>
                <c:pt idx="112">
                  <c:v>30-Other</c:v>
                </c:pt>
                <c:pt idx="113">
                  <c:v>30-Other</c:v>
                </c:pt>
                <c:pt idx="114">
                  <c:v>30-Other</c:v>
                </c:pt>
                <c:pt idx="115">
                  <c:v>30-Other</c:v>
                </c:pt>
                <c:pt idx="116">
                  <c:v>30-Other</c:v>
                </c:pt>
                <c:pt idx="117">
                  <c:v>31-Other</c:v>
                </c:pt>
                <c:pt idx="118">
                  <c:v>31-Other</c:v>
                </c:pt>
                <c:pt idx="119">
                  <c:v>31-Other</c:v>
                </c:pt>
                <c:pt idx="120">
                  <c:v>31-Other</c:v>
                </c:pt>
                <c:pt idx="121">
                  <c:v>31-Other</c:v>
                </c:pt>
                <c:pt idx="122">
                  <c:v>31-Other</c:v>
                </c:pt>
                <c:pt idx="123">
                  <c:v>31-Other</c:v>
                </c:pt>
                <c:pt idx="124">
                  <c:v>31-Other</c:v>
                </c:pt>
                <c:pt idx="125">
                  <c:v>31-Other</c:v>
                </c:pt>
                <c:pt idx="126">
                  <c:v>34-Other</c:v>
                </c:pt>
                <c:pt idx="127">
                  <c:v>34-Other</c:v>
                </c:pt>
                <c:pt idx="128">
                  <c:v>34-Other</c:v>
                </c:pt>
                <c:pt idx="129">
                  <c:v>34-Other</c:v>
                </c:pt>
                <c:pt idx="130">
                  <c:v>34-Other</c:v>
                </c:pt>
                <c:pt idx="131">
                  <c:v>34-Other</c:v>
                </c:pt>
                <c:pt idx="132">
                  <c:v>34-Other</c:v>
                </c:pt>
                <c:pt idx="133">
                  <c:v>34-Other</c:v>
                </c:pt>
                <c:pt idx="134">
                  <c:v>34-Other</c:v>
                </c:pt>
                <c:pt idx="135">
                  <c:v>36-Other</c:v>
                </c:pt>
                <c:pt idx="136">
                  <c:v>36-Other</c:v>
                </c:pt>
                <c:pt idx="137">
                  <c:v>36-Other</c:v>
                </c:pt>
                <c:pt idx="138">
                  <c:v>36-Other</c:v>
                </c:pt>
                <c:pt idx="139">
                  <c:v>36-Other</c:v>
                </c:pt>
                <c:pt idx="140">
                  <c:v>36-Other</c:v>
                </c:pt>
                <c:pt idx="141">
                  <c:v>36-Other</c:v>
                </c:pt>
                <c:pt idx="142">
                  <c:v>36-Other</c:v>
                </c:pt>
                <c:pt idx="143">
                  <c:v>36-Other</c:v>
                </c:pt>
              </c:strCache>
            </c:strRef>
          </c:cat>
          <c:val>
            <c:numRef>
              <c:f>Results!$AF$4:$AF$147</c:f>
              <c:numCache>
                <c:formatCode>0.00</c:formatCode>
                <c:ptCount val="144"/>
                <c:pt idx="0">
                  <c:v>-5.1476749743937731</c:v>
                </c:pt>
                <c:pt idx="1">
                  <c:v>-5.1476749743937731</c:v>
                </c:pt>
                <c:pt idx="2">
                  <c:v>-5.1476749743937731</c:v>
                </c:pt>
                <c:pt idx="3">
                  <c:v>-5.1476749743937731</c:v>
                </c:pt>
                <c:pt idx="4">
                  <c:v>-5.1476749743937731</c:v>
                </c:pt>
                <c:pt idx="5">
                  <c:v>-5.1476749743937731</c:v>
                </c:pt>
                <c:pt idx="6">
                  <c:v>-5.1476749743937731</c:v>
                </c:pt>
                <c:pt idx="7">
                  <c:v>-5.1476749743937731</c:v>
                </c:pt>
                <c:pt idx="8">
                  <c:v>-5.1476749743937731</c:v>
                </c:pt>
                <c:pt idx="9">
                  <c:v>-5.1476749743937731</c:v>
                </c:pt>
                <c:pt idx="10">
                  <c:v>-5.1476749743937731</c:v>
                </c:pt>
                <c:pt idx="11">
                  <c:v>-5.1476749743937731</c:v>
                </c:pt>
                <c:pt idx="12">
                  <c:v>-5.1476749743937731</c:v>
                </c:pt>
                <c:pt idx="13">
                  <c:v>-5.1476749743937731</c:v>
                </c:pt>
                <c:pt idx="14">
                  <c:v>-5.1476749743937731</c:v>
                </c:pt>
                <c:pt idx="15">
                  <c:v>-5.1476749743937731</c:v>
                </c:pt>
                <c:pt idx="16">
                  <c:v>-5.1476749743937731</c:v>
                </c:pt>
                <c:pt idx="17">
                  <c:v>-5.1476749743937731</c:v>
                </c:pt>
                <c:pt idx="18">
                  <c:v>-5.1476749743937731</c:v>
                </c:pt>
                <c:pt idx="19">
                  <c:v>-5.1476749743937731</c:v>
                </c:pt>
                <c:pt idx="20">
                  <c:v>-5.1476749743937731</c:v>
                </c:pt>
                <c:pt idx="21">
                  <c:v>-5.1476749743937731</c:v>
                </c:pt>
                <c:pt idx="22">
                  <c:v>-5.1476749743937731</c:v>
                </c:pt>
                <c:pt idx="23">
                  <c:v>-5.1476749743937731</c:v>
                </c:pt>
                <c:pt idx="24">
                  <c:v>-5.1476749743937731</c:v>
                </c:pt>
                <c:pt idx="25">
                  <c:v>-5.1476749743937731</c:v>
                </c:pt>
                <c:pt idx="26">
                  <c:v>-5.1476749743937731</c:v>
                </c:pt>
                <c:pt idx="27">
                  <c:v>-5.1476749743937731</c:v>
                </c:pt>
                <c:pt idx="28">
                  <c:v>-5.1476749743937731</c:v>
                </c:pt>
                <c:pt idx="29">
                  <c:v>-5.1476749743937731</c:v>
                </c:pt>
                <c:pt idx="30">
                  <c:v>-5.1476749743937731</c:v>
                </c:pt>
                <c:pt idx="31">
                  <c:v>-5.1476749743937731</c:v>
                </c:pt>
                <c:pt idx="32">
                  <c:v>-5.1476749743937731</c:v>
                </c:pt>
                <c:pt idx="33">
                  <c:v>-5.1476749743937731</c:v>
                </c:pt>
                <c:pt idx="34">
                  <c:v>-5.1476749743937731</c:v>
                </c:pt>
                <c:pt idx="35">
                  <c:v>-5.1476749743937731</c:v>
                </c:pt>
                <c:pt idx="36">
                  <c:v>-5.1476749743937731</c:v>
                </c:pt>
                <c:pt idx="37">
                  <c:v>-5.1476749743937731</c:v>
                </c:pt>
                <c:pt idx="38">
                  <c:v>-5.1476749743937731</c:v>
                </c:pt>
                <c:pt idx="39">
                  <c:v>-5.1476749743937731</c:v>
                </c:pt>
                <c:pt idx="40">
                  <c:v>-5.1476749743937731</c:v>
                </c:pt>
                <c:pt idx="41">
                  <c:v>-5.1476749743937731</c:v>
                </c:pt>
                <c:pt idx="42">
                  <c:v>-5.1476749743937731</c:v>
                </c:pt>
                <c:pt idx="43">
                  <c:v>-5.1476749743937731</c:v>
                </c:pt>
                <c:pt idx="44">
                  <c:v>-5.1476749743937731</c:v>
                </c:pt>
                <c:pt idx="45">
                  <c:v>-5.1476749743937731</c:v>
                </c:pt>
                <c:pt idx="46">
                  <c:v>-5.1476749743937731</c:v>
                </c:pt>
                <c:pt idx="47">
                  <c:v>-5.1476749743937731</c:v>
                </c:pt>
                <c:pt idx="48">
                  <c:v>-5.1476749743937731</c:v>
                </c:pt>
                <c:pt idx="49">
                  <c:v>-5.1476749743937731</c:v>
                </c:pt>
                <c:pt idx="50">
                  <c:v>-5.1476749743937731</c:v>
                </c:pt>
                <c:pt idx="51">
                  <c:v>-5.1476749743937731</c:v>
                </c:pt>
                <c:pt idx="52">
                  <c:v>-5.1476749743937731</c:v>
                </c:pt>
                <c:pt idx="53">
                  <c:v>-5.1476749743937731</c:v>
                </c:pt>
                <c:pt idx="54">
                  <c:v>-5.1476749743937731</c:v>
                </c:pt>
                <c:pt idx="55">
                  <c:v>-5.1476749743937731</c:v>
                </c:pt>
                <c:pt idx="56">
                  <c:v>-5.1476749743937731</c:v>
                </c:pt>
                <c:pt idx="57">
                  <c:v>-5.1476749743937731</c:v>
                </c:pt>
                <c:pt idx="58">
                  <c:v>-5.1476749743937731</c:v>
                </c:pt>
                <c:pt idx="59">
                  <c:v>-5.1476749743937731</c:v>
                </c:pt>
                <c:pt idx="60">
                  <c:v>-5.1476749743937731</c:v>
                </c:pt>
                <c:pt idx="61">
                  <c:v>-5.1476749743937731</c:v>
                </c:pt>
                <c:pt idx="62">
                  <c:v>-5.1476749743937731</c:v>
                </c:pt>
                <c:pt idx="63">
                  <c:v>-5.1476749743937731</c:v>
                </c:pt>
                <c:pt idx="64">
                  <c:v>-5.1476749743937731</c:v>
                </c:pt>
                <c:pt idx="65">
                  <c:v>-5.1476749743937731</c:v>
                </c:pt>
                <c:pt idx="66">
                  <c:v>-5.1476749743937731</c:v>
                </c:pt>
                <c:pt idx="67">
                  <c:v>-5.1476749743937731</c:v>
                </c:pt>
                <c:pt idx="68">
                  <c:v>-5.1476749743937731</c:v>
                </c:pt>
                <c:pt idx="69">
                  <c:v>-5.1476749743937731</c:v>
                </c:pt>
                <c:pt idx="70">
                  <c:v>-5.1476749743937731</c:v>
                </c:pt>
                <c:pt idx="71">
                  <c:v>-5.1476749743937731</c:v>
                </c:pt>
                <c:pt idx="72">
                  <c:v>-5.1476749743937731</c:v>
                </c:pt>
                <c:pt idx="73">
                  <c:v>-5.1476749743937731</c:v>
                </c:pt>
                <c:pt idx="74">
                  <c:v>-5.1476749743937731</c:v>
                </c:pt>
                <c:pt idx="75">
                  <c:v>-5.1476749743937731</c:v>
                </c:pt>
                <c:pt idx="76">
                  <c:v>-5.1476749743937731</c:v>
                </c:pt>
                <c:pt idx="77">
                  <c:v>-5.1476749743937731</c:v>
                </c:pt>
                <c:pt idx="78">
                  <c:v>-5.1476749743937731</c:v>
                </c:pt>
                <c:pt idx="79">
                  <c:v>-5.1476749743937731</c:v>
                </c:pt>
                <c:pt idx="80">
                  <c:v>-5.1476749743937731</c:v>
                </c:pt>
                <c:pt idx="81">
                  <c:v>-5.1476749743937731</c:v>
                </c:pt>
                <c:pt idx="82">
                  <c:v>-5.1476749743937731</c:v>
                </c:pt>
                <c:pt idx="83">
                  <c:v>-5.1476749743937731</c:v>
                </c:pt>
                <c:pt idx="84">
                  <c:v>-5.1476749743937731</c:v>
                </c:pt>
                <c:pt idx="85">
                  <c:v>-5.1476749743937731</c:v>
                </c:pt>
                <c:pt idx="86">
                  <c:v>-5.1476749743937731</c:v>
                </c:pt>
                <c:pt idx="87">
                  <c:v>-5.1476749743937731</c:v>
                </c:pt>
                <c:pt idx="88">
                  <c:v>-5.1476749743937731</c:v>
                </c:pt>
                <c:pt idx="89">
                  <c:v>-5.1476749743937731</c:v>
                </c:pt>
                <c:pt idx="90">
                  <c:v>-5.1476749743937731</c:v>
                </c:pt>
                <c:pt idx="91">
                  <c:v>-5.1476749743937731</c:v>
                </c:pt>
                <c:pt idx="92">
                  <c:v>-5.1476749743937731</c:v>
                </c:pt>
                <c:pt idx="93">
                  <c:v>-5.1476749743937731</c:v>
                </c:pt>
                <c:pt idx="94">
                  <c:v>-5.1476749743937731</c:v>
                </c:pt>
                <c:pt idx="95">
                  <c:v>-5.1476749743937731</c:v>
                </c:pt>
                <c:pt idx="96">
                  <c:v>-5.1476749743937731</c:v>
                </c:pt>
                <c:pt idx="97">
                  <c:v>-5.1476749743937731</c:v>
                </c:pt>
                <c:pt idx="98">
                  <c:v>-5.1476749743937731</c:v>
                </c:pt>
                <c:pt idx="99">
                  <c:v>-5.1476749743937731</c:v>
                </c:pt>
                <c:pt idx="100">
                  <c:v>-5.1476749743937731</c:v>
                </c:pt>
                <c:pt idx="101">
                  <c:v>-5.1476749743937731</c:v>
                </c:pt>
                <c:pt idx="102">
                  <c:v>-5.1476749743937731</c:v>
                </c:pt>
                <c:pt idx="103">
                  <c:v>-5.1476749743937731</c:v>
                </c:pt>
                <c:pt idx="104">
                  <c:v>-5.1476749743937731</c:v>
                </c:pt>
                <c:pt idx="105">
                  <c:v>-5.1476749743937731</c:v>
                </c:pt>
                <c:pt idx="106">
                  <c:v>-5.1476749743937731</c:v>
                </c:pt>
                <c:pt idx="107">
                  <c:v>-5.1476749743937731</c:v>
                </c:pt>
                <c:pt idx="108">
                  <c:v>-5.1476749743937731</c:v>
                </c:pt>
                <c:pt idx="109">
                  <c:v>-5.1476749743937731</c:v>
                </c:pt>
                <c:pt idx="110">
                  <c:v>-5.1476749743937731</c:v>
                </c:pt>
                <c:pt idx="111">
                  <c:v>-5.1476749743937731</c:v>
                </c:pt>
                <c:pt idx="112">
                  <c:v>-5.1476749743937731</c:v>
                </c:pt>
                <c:pt idx="113">
                  <c:v>-5.1476749743937731</c:v>
                </c:pt>
                <c:pt idx="114">
                  <c:v>-5.1476749743937731</c:v>
                </c:pt>
                <c:pt idx="115">
                  <c:v>-5.1476749743937731</c:v>
                </c:pt>
                <c:pt idx="116">
                  <c:v>-5.1476749743937731</c:v>
                </c:pt>
                <c:pt idx="117">
                  <c:v>-5.1476749743937731</c:v>
                </c:pt>
                <c:pt idx="118">
                  <c:v>-5.1476749743937731</c:v>
                </c:pt>
                <c:pt idx="119">
                  <c:v>-5.1476749743937731</c:v>
                </c:pt>
                <c:pt idx="120">
                  <c:v>-5.1476749743937731</c:v>
                </c:pt>
                <c:pt idx="121">
                  <c:v>-5.1476749743937731</c:v>
                </c:pt>
                <c:pt idx="122">
                  <c:v>-5.1476749743937731</c:v>
                </c:pt>
                <c:pt idx="123">
                  <c:v>-5.1476749743937731</c:v>
                </c:pt>
                <c:pt idx="124">
                  <c:v>-5.1476749743937731</c:v>
                </c:pt>
                <c:pt idx="125">
                  <c:v>-5.1476749743937731</c:v>
                </c:pt>
                <c:pt idx="126">
                  <c:v>-5.1476749743937731</c:v>
                </c:pt>
                <c:pt idx="127">
                  <c:v>-5.1476749743937731</c:v>
                </c:pt>
                <c:pt idx="128">
                  <c:v>-5.1476749743937731</c:v>
                </c:pt>
                <c:pt idx="129">
                  <c:v>-5.1476749743937731</c:v>
                </c:pt>
                <c:pt idx="130">
                  <c:v>-5.1476749743937731</c:v>
                </c:pt>
                <c:pt idx="131">
                  <c:v>-5.1476749743937731</c:v>
                </c:pt>
                <c:pt idx="132">
                  <c:v>-5.1476749743937731</c:v>
                </c:pt>
                <c:pt idx="133">
                  <c:v>-5.1476749743937731</c:v>
                </c:pt>
                <c:pt idx="134">
                  <c:v>-5.1476749743937731</c:v>
                </c:pt>
                <c:pt idx="135">
                  <c:v>-5.1476749743937731</c:v>
                </c:pt>
                <c:pt idx="136">
                  <c:v>-5.1476749743937731</c:v>
                </c:pt>
                <c:pt idx="137">
                  <c:v>-5.1476749743937731</c:v>
                </c:pt>
                <c:pt idx="138">
                  <c:v>-5.1476749743937731</c:v>
                </c:pt>
                <c:pt idx="139">
                  <c:v>-5.1476749743937731</c:v>
                </c:pt>
                <c:pt idx="140">
                  <c:v>-5.1476749743937731</c:v>
                </c:pt>
                <c:pt idx="141">
                  <c:v>-5.1476749743937731</c:v>
                </c:pt>
                <c:pt idx="142">
                  <c:v>-5.1476749743937731</c:v>
                </c:pt>
                <c:pt idx="143">
                  <c:v>-5.1476749743937731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50-6403-4A01-B224-AFA20763FD53}"/>
            </c:ext>
          </c:extLst>
        </c:ser>
        <c:ser>
          <c:idx val="3"/>
          <c:order val="3"/>
          <c:tx>
            <c:v>Median +/- 5%</c:v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Results!$E$4:$E$147</c:f>
              <c:strCache>
                <c:ptCount val="144"/>
                <c:pt idx="0">
                  <c:v>11-USGS</c:v>
                </c:pt>
                <c:pt idx="1">
                  <c:v>11-USGS</c:v>
                </c:pt>
                <c:pt idx="2">
                  <c:v>11-USGS</c:v>
                </c:pt>
                <c:pt idx="3">
                  <c:v>11-USGS</c:v>
                </c:pt>
                <c:pt idx="4">
                  <c:v>11-USGS</c:v>
                </c:pt>
                <c:pt idx="5">
                  <c:v>11-USGS</c:v>
                </c:pt>
                <c:pt idx="6">
                  <c:v>11-USGS</c:v>
                </c:pt>
                <c:pt idx="7">
                  <c:v>11-USGS</c:v>
                </c:pt>
                <c:pt idx="8">
                  <c:v>11-USGS</c:v>
                </c:pt>
                <c:pt idx="9">
                  <c:v>12-USGS</c:v>
                </c:pt>
                <c:pt idx="10">
                  <c:v>12-USGS</c:v>
                </c:pt>
                <c:pt idx="11">
                  <c:v>12-USGS</c:v>
                </c:pt>
                <c:pt idx="12">
                  <c:v>12-USGS</c:v>
                </c:pt>
                <c:pt idx="13">
                  <c:v>12-USGS</c:v>
                </c:pt>
                <c:pt idx="14">
                  <c:v>12-USGS</c:v>
                </c:pt>
                <c:pt idx="15">
                  <c:v>12-USGS</c:v>
                </c:pt>
                <c:pt idx="16">
                  <c:v>12-USGS</c:v>
                </c:pt>
                <c:pt idx="17">
                  <c:v>12-USGS</c:v>
                </c:pt>
                <c:pt idx="18">
                  <c:v>14-USGS</c:v>
                </c:pt>
                <c:pt idx="19">
                  <c:v>14-USGS</c:v>
                </c:pt>
                <c:pt idx="20">
                  <c:v>14-USGS</c:v>
                </c:pt>
                <c:pt idx="21">
                  <c:v>14-USGS</c:v>
                </c:pt>
                <c:pt idx="22">
                  <c:v>14-USGS</c:v>
                </c:pt>
                <c:pt idx="23">
                  <c:v>14-USGS</c:v>
                </c:pt>
                <c:pt idx="24">
                  <c:v>14-USGS</c:v>
                </c:pt>
                <c:pt idx="25">
                  <c:v>14-USGS</c:v>
                </c:pt>
                <c:pt idx="26">
                  <c:v>14-USGS</c:v>
                </c:pt>
                <c:pt idx="27">
                  <c:v>15-USGS</c:v>
                </c:pt>
                <c:pt idx="28">
                  <c:v>15-USGS</c:v>
                </c:pt>
                <c:pt idx="29">
                  <c:v>15-USGS</c:v>
                </c:pt>
                <c:pt idx="30">
                  <c:v>15-USGS</c:v>
                </c:pt>
                <c:pt idx="31">
                  <c:v>15-USGS</c:v>
                </c:pt>
                <c:pt idx="32">
                  <c:v>15-USGS</c:v>
                </c:pt>
                <c:pt idx="33">
                  <c:v>15-USGS</c:v>
                </c:pt>
                <c:pt idx="34">
                  <c:v>15-USGS</c:v>
                </c:pt>
                <c:pt idx="35">
                  <c:v>15-USGS</c:v>
                </c:pt>
                <c:pt idx="36">
                  <c:v>16-Other</c:v>
                </c:pt>
                <c:pt idx="37">
                  <c:v>16-Other</c:v>
                </c:pt>
                <c:pt idx="38">
                  <c:v>16-Other</c:v>
                </c:pt>
                <c:pt idx="39">
                  <c:v>16-Other</c:v>
                </c:pt>
                <c:pt idx="40">
                  <c:v>16-Other</c:v>
                </c:pt>
                <c:pt idx="41">
                  <c:v>16-Other</c:v>
                </c:pt>
                <c:pt idx="42">
                  <c:v>16-Other</c:v>
                </c:pt>
                <c:pt idx="43">
                  <c:v>16-Other</c:v>
                </c:pt>
                <c:pt idx="44">
                  <c:v>16-Other</c:v>
                </c:pt>
                <c:pt idx="45">
                  <c:v>17-USGS</c:v>
                </c:pt>
                <c:pt idx="46">
                  <c:v>17-USGS</c:v>
                </c:pt>
                <c:pt idx="47">
                  <c:v>17-USGS</c:v>
                </c:pt>
                <c:pt idx="48">
                  <c:v>17-USGS</c:v>
                </c:pt>
                <c:pt idx="49">
                  <c:v>17-USGS</c:v>
                </c:pt>
                <c:pt idx="50">
                  <c:v>17-USGS</c:v>
                </c:pt>
                <c:pt idx="51">
                  <c:v>17-USGS</c:v>
                </c:pt>
                <c:pt idx="52">
                  <c:v>17-USGS</c:v>
                </c:pt>
                <c:pt idx="53">
                  <c:v>17-USGS</c:v>
                </c:pt>
                <c:pt idx="54">
                  <c:v>18-USGS</c:v>
                </c:pt>
                <c:pt idx="55">
                  <c:v>18-USGS</c:v>
                </c:pt>
                <c:pt idx="56">
                  <c:v>18-USGS</c:v>
                </c:pt>
                <c:pt idx="57">
                  <c:v>18-USGS</c:v>
                </c:pt>
                <c:pt idx="58">
                  <c:v>18-USGS</c:v>
                </c:pt>
                <c:pt idx="59">
                  <c:v>18-USGS</c:v>
                </c:pt>
                <c:pt idx="60">
                  <c:v>18-USGS</c:v>
                </c:pt>
                <c:pt idx="61">
                  <c:v>18-USGS</c:v>
                </c:pt>
                <c:pt idx="62">
                  <c:v>18-USGS</c:v>
                </c:pt>
                <c:pt idx="63">
                  <c:v>21-Other</c:v>
                </c:pt>
                <c:pt idx="64">
                  <c:v>21-Other</c:v>
                </c:pt>
                <c:pt idx="65">
                  <c:v>21-Other</c:v>
                </c:pt>
                <c:pt idx="66">
                  <c:v>21-Other</c:v>
                </c:pt>
                <c:pt idx="67">
                  <c:v>21-Other</c:v>
                </c:pt>
                <c:pt idx="68">
                  <c:v>21-Other</c:v>
                </c:pt>
                <c:pt idx="69">
                  <c:v>21-Other</c:v>
                </c:pt>
                <c:pt idx="70">
                  <c:v>21-Other</c:v>
                </c:pt>
                <c:pt idx="71">
                  <c:v>21-Other</c:v>
                </c:pt>
                <c:pt idx="72">
                  <c:v>23-Other</c:v>
                </c:pt>
                <c:pt idx="73">
                  <c:v>23-Other</c:v>
                </c:pt>
                <c:pt idx="74">
                  <c:v>23-Other</c:v>
                </c:pt>
                <c:pt idx="75">
                  <c:v>23-Other</c:v>
                </c:pt>
                <c:pt idx="76">
                  <c:v>23-Other</c:v>
                </c:pt>
                <c:pt idx="77">
                  <c:v>23-Other</c:v>
                </c:pt>
                <c:pt idx="78">
                  <c:v>23-Other</c:v>
                </c:pt>
                <c:pt idx="79">
                  <c:v>23-Other</c:v>
                </c:pt>
                <c:pt idx="80">
                  <c:v>23-Other</c:v>
                </c:pt>
                <c:pt idx="81">
                  <c:v>25-USGS</c:v>
                </c:pt>
                <c:pt idx="82">
                  <c:v>25-USGS</c:v>
                </c:pt>
                <c:pt idx="83">
                  <c:v>25-USGS</c:v>
                </c:pt>
                <c:pt idx="84">
                  <c:v>25-USGS</c:v>
                </c:pt>
                <c:pt idx="85">
                  <c:v>25-USGS</c:v>
                </c:pt>
                <c:pt idx="86">
                  <c:v>25-USGS</c:v>
                </c:pt>
                <c:pt idx="87">
                  <c:v>25-USGS</c:v>
                </c:pt>
                <c:pt idx="88">
                  <c:v>25-USGS</c:v>
                </c:pt>
                <c:pt idx="89">
                  <c:v>25-USGS</c:v>
                </c:pt>
                <c:pt idx="90">
                  <c:v>28-Other</c:v>
                </c:pt>
                <c:pt idx="91">
                  <c:v>28-Other</c:v>
                </c:pt>
                <c:pt idx="92">
                  <c:v>28-Other</c:v>
                </c:pt>
                <c:pt idx="93">
                  <c:v>28-Other</c:v>
                </c:pt>
                <c:pt idx="94">
                  <c:v>28-Other</c:v>
                </c:pt>
                <c:pt idx="95">
                  <c:v>28-Other</c:v>
                </c:pt>
                <c:pt idx="96">
                  <c:v>28-Other</c:v>
                </c:pt>
                <c:pt idx="97">
                  <c:v>28-Other</c:v>
                </c:pt>
                <c:pt idx="98">
                  <c:v>28-Other</c:v>
                </c:pt>
                <c:pt idx="99">
                  <c:v>29-Other</c:v>
                </c:pt>
                <c:pt idx="100">
                  <c:v>29-Other</c:v>
                </c:pt>
                <c:pt idx="101">
                  <c:v>29-Other</c:v>
                </c:pt>
                <c:pt idx="102">
                  <c:v>29-Other</c:v>
                </c:pt>
                <c:pt idx="103">
                  <c:v>29-Other</c:v>
                </c:pt>
                <c:pt idx="104">
                  <c:v>29-Other</c:v>
                </c:pt>
                <c:pt idx="105">
                  <c:v>29-Other</c:v>
                </c:pt>
                <c:pt idx="106">
                  <c:v>29-Other</c:v>
                </c:pt>
                <c:pt idx="107">
                  <c:v>29-Other</c:v>
                </c:pt>
                <c:pt idx="108">
                  <c:v>30-Other</c:v>
                </c:pt>
                <c:pt idx="109">
                  <c:v>30-Other</c:v>
                </c:pt>
                <c:pt idx="110">
                  <c:v>30-Other</c:v>
                </c:pt>
                <c:pt idx="111">
                  <c:v>30-Other</c:v>
                </c:pt>
                <c:pt idx="112">
                  <c:v>30-Other</c:v>
                </c:pt>
                <c:pt idx="113">
                  <c:v>30-Other</c:v>
                </c:pt>
                <c:pt idx="114">
                  <c:v>30-Other</c:v>
                </c:pt>
                <c:pt idx="115">
                  <c:v>30-Other</c:v>
                </c:pt>
                <c:pt idx="116">
                  <c:v>30-Other</c:v>
                </c:pt>
                <c:pt idx="117">
                  <c:v>31-Other</c:v>
                </c:pt>
                <c:pt idx="118">
                  <c:v>31-Other</c:v>
                </c:pt>
                <c:pt idx="119">
                  <c:v>31-Other</c:v>
                </c:pt>
                <c:pt idx="120">
                  <c:v>31-Other</c:v>
                </c:pt>
                <c:pt idx="121">
                  <c:v>31-Other</c:v>
                </c:pt>
                <c:pt idx="122">
                  <c:v>31-Other</c:v>
                </c:pt>
                <c:pt idx="123">
                  <c:v>31-Other</c:v>
                </c:pt>
                <c:pt idx="124">
                  <c:v>31-Other</c:v>
                </c:pt>
                <c:pt idx="125">
                  <c:v>31-Other</c:v>
                </c:pt>
                <c:pt idx="126">
                  <c:v>34-Other</c:v>
                </c:pt>
                <c:pt idx="127">
                  <c:v>34-Other</c:v>
                </c:pt>
                <c:pt idx="128">
                  <c:v>34-Other</c:v>
                </c:pt>
                <c:pt idx="129">
                  <c:v>34-Other</c:v>
                </c:pt>
                <c:pt idx="130">
                  <c:v>34-Other</c:v>
                </c:pt>
                <c:pt idx="131">
                  <c:v>34-Other</c:v>
                </c:pt>
                <c:pt idx="132">
                  <c:v>34-Other</c:v>
                </c:pt>
                <c:pt idx="133">
                  <c:v>34-Other</c:v>
                </c:pt>
                <c:pt idx="134">
                  <c:v>34-Other</c:v>
                </c:pt>
                <c:pt idx="135">
                  <c:v>36-Other</c:v>
                </c:pt>
                <c:pt idx="136">
                  <c:v>36-Other</c:v>
                </c:pt>
                <c:pt idx="137">
                  <c:v>36-Other</c:v>
                </c:pt>
                <c:pt idx="138">
                  <c:v>36-Other</c:v>
                </c:pt>
                <c:pt idx="139">
                  <c:v>36-Other</c:v>
                </c:pt>
                <c:pt idx="140">
                  <c:v>36-Other</c:v>
                </c:pt>
                <c:pt idx="141">
                  <c:v>36-Other</c:v>
                </c:pt>
                <c:pt idx="142">
                  <c:v>36-Other</c:v>
                </c:pt>
                <c:pt idx="143">
                  <c:v>36-Other</c:v>
                </c:pt>
              </c:strCache>
            </c:strRef>
          </c:cat>
          <c:val>
            <c:numRef>
              <c:f>Results!$AG$4:$AG$147</c:f>
              <c:numCache>
                <c:formatCode>0.00</c:formatCode>
                <c:ptCount val="144"/>
                <c:pt idx="0">
                  <c:v>4.8523250256062269</c:v>
                </c:pt>
                <c:pt idx="1">
                  <c:v>4.8523250256062269</c:v>
                </c:pt>
                <c:pt idx="2">
                  <c:v>4.8523250256062269</c:v>
                </c:pt>
                <c:pt idx="3">
                  <c:v>4.8523250256062269</c:v>
                </c:pt>
                <c:pt idx="4">
                  <c:v>4.8523250256062269</c:v>
                </c:pt>
                <c:pt idx="5">
                  <c:v>4.8523250256062269</c:v>
                </c:pt>
                <c:pt idx="6">
                  <c:v>4.8523250256062269</c:v>
                </c:pt>
                <c:pt idx="7">
                  <c:v>4.8523250256062269</c:v>
                </c:pt>
                <c:pt idx="8">
                  <c:v>4.8523250256062269</c:v>
                </c:pt>
                <c:pt idx="9">
                  <c:v>4.8523250256062269</c:v>
                </c:pt>
                <c:pt idx="10">
                  <c:v>4.8523250256062269</c:v>
                </c:pt>
                <c:pt idx="11">
                  <c:v>4.8523250256062269</c:v>
                </c:pt>
                <c:pt idx="12">
                  <c:v>4.8523250256062269</c:v>
                </c:pt>
                <c:pt idx="13">
                  <c:v>4.8523250256062269</c:v>
                </c:pt>
                <c:pt idx="14">
                  <c:v>4.8523250256062269</c:v>
                </c:pt>
                <c:pt idx="15">
                  <c:v>4.8523250256062269</c:v>
                </c:pt>
                <c:pt idx="16">
                  <c:v>4.8523250256062269</c:v>
                </c:pt>
                <c:pt idx="17">
                  <c:v>4.8523250256062269</c:v>
                </c:pt>
                <c:pt idx="18">
                  <c:v>4.8523250256062269</c:v>
                </c:pt>
                <c:pt idx="19">
                  <c:v>4.8523250256062269</c:v>
                </c:pt>
                <c:pt idx="20">
                  <c:v>4.8523250256062269</c:v>
                </c:pt>
                <c:pt idx="21">
                  <c:v>4.8523250256062269</c:v>
                </c:pt>
                <c:pt idx="22">
                  <c:v>4.8523250256062269</c:v>
                </c:pt>
                <c:pt idx="23">
                  <c:v>4.8523250256062269</c:v>
                </c:pt>
                <c:pt idx="24">
                  <c:v>4.8523250256062269</c:v>
                </c:pt>
                <c:pt idx="25">
                  <c:v>4.8523250256062269</c:v>
                </c:pt>
                <c:pt idx="26">
                  <c:v>4.8523250256062269</c:v>
                </c:pt>
                <c:pt idx="27">
                  <c:v>4.8523250256062269</c:v>
                </c:pt>
                <c:pt idx="28">
                  <c:v>4.8523250256062269</c:v>
                </c:pt>
                <c:pt idx="29">
                  <c:v>4.8523250256062269</c:v>
                </c:pt>
                <c:pt idx="30">
                  <c:v>4.8523250256062269</c:v>
                </c:pt>
                <c:pt idx="31">
                  <c:v>4.8523250256062269</c:v>
                </c:pt>
                <c:pt idx="32">
                  <c:v>4.8523250256062269</c:v>
                </c:pt>
                <c:pt idx="33">
                  <c:v>4.8523250256062269</c:v>
                </c:pt>
                <c:pt idx="34">
                  <c:v>4.8523250256062269</c:v>
                </c:pt>
                <c:pt idx="35">
                  <c:v>4.8523250256062269</c:v>
                </c:pt>
                <c:pt idx="36">
                  <c:v>4.8523250256062269</c:v>
                </c:pt>
                <c:pt idx="37">
                  <c:v>4.8523250256062269</c:v>
                </c:pt>
                <c:pt idx="38">
                  <c:v>4.8523250256062269</c:v>
                </c:pt>
                <c:pt idx="39">
                  <c:v>4.8523250256062269</c:v>
                </c:pt>
                <c:pt idx="40">
                  <c:v>4.8523250256062269</c:v>
                </c:pt>
                <c:pt idx="41">
                  <c:v>4.8523250256062269</c:v>
                </c:pt>
                <c:pt idx="42">
                  <c:v>4.8523250256062269</c:v>
                </c:pt>
                <c:pt idx="43">
                  <c:v>4.8523250256062269</c:v>
                </c:pt>
                <c:pt idx="44">
                  <c:v>4.8523250256062269</c:v>
                </c:pt>
                <c:pt idx="45">
                  <c:v>4.8523250256062269</c:v>
                </c:pt>
                <c:pt idx="46">
                  <c:v>4.8523250256062269</c:v>
                </c:pt>
                <c:pt idx="47">
                  <c:v>4.8523250256062269</c:v>
                </c:pt>
                <c:pt idx="48">
                  <c:v>4.8523250256062269</c:v>
                </c:pt>
                <c:pt idx="49">
                  <c:v>4.8523250256062269</c:v>
                </c:pt>
                <c:pt idx="50">
                  <c:v>4.8523250256062269</c:v>
                </c:pt>
                <c:pt idx="51">
                  <c:v>4.8523250256062269</c:v>
                </c:pt>
                <c:pt idx="52">
                  <c:v>4.8523250256062269</c:v>
                </c:pt>
                <c:pt idx="53">
                  <c:v>4.8523250256062269</c:v>
                </c:pt>
                <c:pt idx="54">
                  <c:v>4.8523250256062269</c:v>
                </c:pt>
                <c:pt idx="55">
                  <c:v>4.8523250256062269</c:v>
                </c:pt>
                <c:pt idx="56">
                  <c:v>4.8523250256062269</c:v>
                </c:pt>
                <c:pt idx="57">
                  <c:v>4.8523250256062269</c:v>
                </c:pt>
                <c:pt idx="58">
                  <c:v>4.8523250256062269</c:v>
                </c:pt>
                <c:pt idx="59">
                  <c:v>4.8523250256062269</c:v>
                </c:pt>
                <c:pt idx="60">
                  <c:v>4.8523250256062269</c:v>
                </c:pt>
                <c:pt idx="61">
                  <c:v>4.8523250256062269</c:v>
                </c:pt>
                <c:pt idx="62">
                  <c:v>4.8523250256062269</c:v>
                </c:pt>
                <c:pt idx="63">
                  <c:v>4.8523250256062269</c:v>
                </c:pt>
                <c:pt idx="64">
                  <c:v>4.8523250256062269</c:v>
                </c:pt>
                <c:pt idx="65">
                  <c:v>4.8523250256062269</c:v>
                </c:pt>
                <c:pt idx="66">
                  <c:v>4.8523250256062269</c:v>
                </c:pt>
                <c:pt idx="67">
                  <c:v>4.8523250256062269</c:v>
                </c:pt>
                <c:pt idx="68">
                  <c:v>4.8523250256062269</c:v>
                </c:pt>
                <c:pt idx="69">
                  <c:v>4.8523250256062269</c:v>
                </c:pt>
                <c:pt idx="70">
                  <c:v>4.8523250256062269</c:v>
                </c:pt>
                <c:pt idx="71">
                  <c:v>4.8523250256062269</c:v>
                </c:pt>
                <c:pt idx="72">
                  <c:v>4.8523250256062269</c:v>
                </c:pt>
                <c:pt idx="73">
                  <c:v>4.8523250256062269</c:v>
                </c:pt>
                <c:pt idx="74">
                  <c:v>4.8523250256062269</c:v>
                </c:pt>
                <c:pt idx="75">
                  <c:v>4.8523250256062269</c:v>
                </c:pt>
                <c:pt idx="76">
                  <c:v>4.8523250256062269</c:v>
                </c:pt>
                <c:pt idx="77">
                  <c:v>4.8523250256062269</c:v>
                </c:pt>
                <c:pt idx="78">
                  <c:v>4.8523250256062269</c:v>
                </c:pt>
                <c:pt idx="79">
                  <c:v>4.8523250256062269</c:v>
                </c:pt>
                <c:pt idx="80">
                  <c:v>4.8523250256062269</c:v>
                </c:pt>
                <c:pt idx="81">
                  <c:v>4.8523250256062269</c:v>
                </c:pt>
                <c:pt idx="82">
                  <c:v>4.8523250256062269</c:v>
                </c:pt>
                <c:pt idx="83">
                  <c:v>4.8523250256062269</c:v>
                </c:pt>
                <c:pt idx="84">
                  <c:v>4.8523250256062269</c:v>
                </c:pt>
                <c:pt idx="85">
                  <c:v>4.8523250256062269</c:v>
                </c:pt>
                <c:pt idx="86">
                  <c:v>4.8523250256062269</c:v>
                </c:pt>
                <c:pt idx="87">
                  <c:v>4.8523250256062269</c:v>
                </c:pt>
                <c:pt idx="88">
                  <c:v>4.8523250256062269</c:v>
                </c:pt>
                <c:pt idx="89">
                  <c:v>4.8523250256062269</c:v>
                </c:pt>
                <c:pt idx="90">
                  <c:v>4.8523250256062269</c:v>
                </c:pt>
                <c:pt idx="91">
                  <c:v>4.8523250256062269</c:v>
                </c:pt>
                <c:pt idx="92">
                  <c:v>4.8523250256062269</c:v>
                </c:pt>
                <c:pt idx="93">
                  <c:v>4.8523250256062269</c:v>
                </c:pt>
                <c:pt idx="94">
                  <c:v>4.8523250256062269</c:v>
                </c:pt>
                <c:pt idx="95">
                  <c:v>4.8523250256062269</c:v>
                </c:pt>
                <c:pt idx="96">
                  <c:v>4.8523250256062269</c:v>
                </c:pt>
                <c:pt idx="97">
                  <c:v>4.8523250256062269</c:v>
                </c:pt>
                <c:pt idx="98">
                  <c:v>4.8523250256062269</c:v>
                </c:pt>
                <c:pt idx="99">
                  <c:v>4.8523250256062269</c:v>
                </c:pt>
                <c:pt idx="100">
                  <c:v>4.8523250256062269</c:v>
                </c:pt>
                <c:pt idx="101">
                  <c:v>4.8523250256062269</c:v>
                </c:pt>
                <c:pt idx="102">
                  <c:v>4.8523250256062269</c:v>
                </c:pt>
                <c:pt idx="103">
                  <c:v>4.8523250256062269</c:v>
                </c:pt>
                <c:pt idx="104">
                  <c:v>4.8523250256062269</c:v>
                </c:pt>
                <c:pt idx="105">
                  <c:v>4.8523250256062269</c:v>
                </c:pt>
                <c:pt idx="106">
                  <c:v>4.8523250256062269</c:v>
                </c:pt>
                <c:pt idx="107">
                  <c:v>4.8523250256062269</c:v>
                </c:pt>
                <c:pt idx="108">
                  <c:v>4.8523250256062269</c:v>
                </c:pt>
                <c:pt idx="109">
                  <c:v>4.8523250256062269</c:v>
                </c:pt>
                <c:pt idx="110">
                  <c:v>4.8523250256062269</c:v>
                </c:pt>
                <c:pt idx="111">
                  <c:v>4.8523250256062269</c:v>
                </c:pt>
                <c:pt idx="112">
                  <c:v>4.8523250256062269</c:v>
                </c:pt>
                <c:pt idx="113">
                  <c:v>4.8523250256062269</c:v>
                </c:pt>
                <c:pt idx="114">
                  <c:v>4.8523250256062269</c:v>
                </c:pt>
                <c:pt idx="115">
                  <c:v>4.8523250256062269</c:v>
                </c:pt>
                <c:pt idx="116">
                  <c:v>4.8523250256062269</c:v>
                </c:pt>
                <c:pt idx="117">
                  <c:v>4.8523250256062269</c:v>
                </c:pt>
                <c:pt idx="118">
                  <c:v>4.8523250256062269</c:v>
                </c:pt>
                <c:pt idx="119">
                  <c:v>4.8523250256062269</c:v>
                </c:pt>
                <c:pt idx="120">
                  <c:v>4.8523250256062269</c:v>
                </c:pt>
                <c:pt idx="121">
                  <c:v>4.8523250256062269</c:v>
                </c:pt>
                <c:pt idx="122">
                  <c:v>4.8523250256062269</c:v>
                </c:pt>
                <c:pt idx="123">
                  <c:v>4.8523250256062269</c:v>
                </c:pt>
                <c:pt idx="124">
                  <c:v>4.8523250256062269</c:v>
                </c:pt>
                <c:pt idx="125">
                  <c:v>4.8523250256062269</c:v>
                </c:pt>
                <c:pt idx="126">
                  <c:v>4.8523250256062269</c:v>
                </c:pt>
                <c:pt idx="127">
                  <c:v>4.8523250256062269</c:v>
                </c:pt>
                <c:pt idx="128">
                  <c:v>4.8523250256062269</c:v>
                </c:pt>
                <c:pt idx="129">
                  <c:v>4.8523250256062269</c:v>
                </c:pt>
                <c:pt idx="130">
                  <c:v>4.8523250256062269</c:v>
                </c:pt>
                <c:pt idx="131">
                  <c:v>4.8523250256062269</c:v>
                </c:pt>
                <c:pt idx="132">
                  <c:v>4.8523250256062269</c:v>
                </c:pt>
                <c:pt idx="133">
                  <c:v>4.8523250256062269</c:v>
                </c:pt>
                <c:pt idx="134">
                  <c:v>4.8523250256062269</c:v>
                </c:pt>
                <c:pt idx="135">
                  <c:v>4.8523250256062269</c:v>
                </c:pt>
                <c:pt idx="136">
                  <c:v>4.8523250256062269</c:v>
                </c:pt>
                <c:pt idx="137">
                  <c:v>4.8523250256062269</c:v>
                </c:pt>
                <c:pt idx="138">
                  <c:v>4.8523250256062269</c:v>
                </c:pt>
                <c:pt idx="139">
                  <c:v>4.8523250256062269</c:v>
                </c:pt>
                <c:pt idx="140">
                  <c:v>4.8523250256062269</c:v>
                </c:pt>
                <c:pt idx="141">
                  <c:v>4.8523250256062269</c:v>
                </c:pt>
                <c:pt idx="142">
                  <c:v>4.8523250256062269</c:v>
                </c:pt>
                <c:pt idx="143">
                  <c:v>4.8523250256062269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51-6403-4A01-B224-AFA20763FD53}"/>
            </c:ext>
          </c:extLst>
        </c:ser>
        <c:ser>
          <c:idx val="4"/>
          <c:order val="4"/>
          <c:tx>
            <c:v>Median +/- 3 F-pseudosigma</c:v>
          </c:tx>
          <c:spPr>
            <a:ln w="12700">
              <a:solidFill>
                <a:srgbClr val="000000"/>
              </a:solidFill>
              <a:prstDash val="lgDash"/>
            </a:ln>
          </c:spPr>
          <c:marker>
            <c:symbol val="none"/>
          </c:marker>
          <c:cat>
            <c:strRef>
              <c:f>Results!$E$4:$E$147</c:f>
              <c:strCache>
                <c:ptCount val="144"/>
                <c:pt idx="0">
                  <c:v>11-USGS</c:v>
                </c:pt>
                <c:pt idx="1">
                  <c:v>11-USGS</c:v>
                </c:pt>
                <c:pt idx="2">
                  <c:v>11-USGS</c:v>
                </c:pt>
                <c:pt idx="3">
                  <c:v>11-USGS</c:v>
                </c:pt>
                <c:pt idx="4">
                  <c:v>11-USGS</c:v>
                </c:pt>
                <c:pt idx="5">
                  <c:v>11-USGS</c:v>
                </c:pt>
                <c:pt idx="6">
                  <c:v>11-USGS</c:v>
                </c:pt>
                <c:pt idx="7">
                  <c:v>11-USGS</c:v>
                </c:pt>
                <c:pt idx="8">
                  <c:v>11-USGS</c:v>
                </c:pt>
                <c:pt idx="9">
                  <c:v>12-USGS</c:v>
                </c:pt>
                <c:pt idx="10">
                  <c:v>12-USGS</c:v>
                </c:pt>
                <c:pt idx="11">
                  <c:v>12-USGS</c:v>
                </c:pt>
                <c:pt idx="12">
                  <c:v>12-USGS</c:v>
                </c:pt>
                <c:pt idx="13">
                  <c:v>12-USGS</c:v>
                </c:pt>
                <c:pt idx="14">
                  <c:v>12-USGS</c:v>
                </c:pt>
                <c:pt idx="15">
                  <c:v>12-USGS</c:v>
                </c:pt>
                <c:pt idx="16">
                  <c:v>12-USGS</c:v>
                </c:pt>
                <c:pt idx="17">
                  <c:v>12-USGS</c:v>
                </c:pt>
                <c:pt idx="18">
                  <c:v>14-USGS</c:v>
                </c:pt>
                <c:pt idx="19">
                  <c:v>14-USGS</c:v>
                </c:pt>
                <c:pt idx="20">
                  <c:v>14-USGS</c:v>
                </c:pt>
                <c:pt idx="21">
                  <c:v>14-USGS</c:v>
                </c:pt>
                <c:pt idx="22">
                  <c:v>14-USGS</c:v>
                </c:pt>
                <c:pt idx="23">
                  <c:v>14-USGS</c:v>
                </c:pt>
                <c:pt idx="24">
                  <c:v>14-USGS</c:v>
                </c:pt>
                <c:pt idx="25">
                  <c:v>14-USGS</c:v>
                </c:pt>
                <c:pt idx="26">
                  <c:v>14-USGS</c:v>
                </c:pt>
                <c:pt idx="27">
                  <c:v>15-USGS</c:v>
                </c:pt>
                <c:pt idx="28">
                  <c:v>15-USGS</c:v>
                </c:pt>
                <c:pt idx="29">
                  <c:v>15-USGS</c:v>
                </c:pt>
                <c:pt idx="30">
                  <c:v>15-USGS</c:v>
                </c:pt>
                <c:pt idx="31">
                  <c:v>15-USGS</c:v>
                </c:pt>
                <c:pt idx="32">
                  <c:v>15-USGS</c:v>
                </c:pt>
                <c:pt idx="33">
                  <c:v>15-USGS</c:v>
                </c:pt>
                <c:pt idx="34">
                  <c:v>15-USGS</c:v>
                </c:pt>
                <c:pt idx="35">
                  <c:v>15-USGS</c:v>
                </c:pt>
                <c:pt idx="36">
                  <c:v>16-Other</c:v>
                </c:pt>
                <c:pt idx="37">
                  <c:v>16-Other</c:v>
                </c:pt>
                <c:pt idx="38">
                  <c:v>16-Other</c:v>
                </c:pt>
                <c:pt idx="39">
                  <c:v>16-Other</c:v>
                </c:pt>
                <c:pt idx="40">
                  <c:v>16-Other</c:v>
                </c:pt>
                <c:pt idx="41">
                  <c:v>16-Other</c:v>
                </c:pt>
                <c:pt idx="42">
                  <c:v>16-Other</c:v>
                </c:pt>
                <c:pt idx="43">
                  <c:v>16-Other</c:v>
                </c:pt>
                <c:pt idx="44">
                  <c:v>16-Other</c:v>
                </c:pt>
                <c:pt idx="45">
                  <c:v>17-USGS</c:v>
                </c:pt>
                <c:pt idx="46">
                  <c:v>17-USGS</c:v>
                </c:pt>
                <c:pt idx="47">
                  <c:v>17-USGS</c:v>
                </c:pt>
                <c:pt idx="48">
                  <c:v>17-USGS</c:v>
                </c:pt>
                <c:pt idx="49">
                  <c:v>17-USGS</c:v>
                </c:pt>
                <c:pt idx="50">
                  <c:v>17-USGS</c:v>
                </c:pt>
                <c:pt idx="51">
                  <c:v>17-USGS</c:v>
                </c:pt>
                <c:pt idx="52">
                  <c:v>17-USGS</c:v>
                </c:pt>
                <c:pt idx="53">
                  <c:v>17-USGS</c:v>
                </c:pt>
                <c:pt idx="54">
                  <c:v>18-USGS</c:v>
                </c:pt>
                <c:pt idx="55">
                  <c:v>18-USGS</c:v>
                </c:pt>
                <c:pt idx="56">
                  <c:v>18-USGS</c:v>
                </c:pt>
                <c:pt idx="57">
                  <c:v>18-USGS</c:v>
                </c:pt>
                <c:pt idx="58">
                  <c:v>18-USGS</c:v>
                </c:pt>
                <c:pt idx="59">
                  <c:v>18-USGS</c:v>
                </c:pt>
                <c:pt idx="60">
                  <c:v>18-USGS</c:v>
                </c:pt>
                <c:pt idx="61">
                  <c:v>18-USGS</c:v>
                </c:pt>
                <c:pt idx="62">
                  <c:v>18-USGS</c:v>
                </c:pt>
                <c:pt idx="63">
                  <c:v>21-Other</c:v>
                </c:pt>
                <c:pt idx="64">
                  <c:v>21-Other</c:v>
                </c:pt>
                <c:pt idx="65">
                  <c:v>21-Other</c:v>
                </c:pt>
                <c:pt idx="66">
                  <c:v>21-Other</c:v>
                </c:pt>
                <c:pt idx="67">
                  <c:v>21-Other</c:v>
                </c:pt>
                <c:pt idx="68">
                  <c:v>21-Other</c:v>
                </c:pt>
                <c:pt idx="69">
                  <c:v>21-Other</c:v>
                </c:pt>
                <c:pt idx="70">
                  <c:v>21-Other</c:v>
                </c:pt>
                <c:pt idx="71">
                  <c:v>21-Other</c:v>
                </c:pt>
                <c:pt idx="72">
                  <c:v>23-Other</c:v>
                </c:pt>
                <c:pt idx="73">
                  <c:v>23-Other</c:v>
                </c:pt>
                <c:pt idx="74">
                  <c:v>23-Other</c:v>
                </c:pt>
                <c:pt idx="75">
                  <c:v>23-Other</c:v>
                </c:pt>
                <c:pt idx="76">
                  <c:v>23-Other</c:v>
                </c:pt>
                <c:pt idx="77">
                  <c:v>23-Other</c:v>
                </c:pt>
                <c:pt idx="78">
                  <c:v>23-Other</c:v>
                </c:pt>
                <c:pt idx="79">
                  <c:v>23-Other</c:v>
                </c:pt>
                <c:pt idx="80">
                  <c:v>23-Other</c:v>
                </c:pt>
                <c:pt idx="81">
                  <c:v>25-USGS</c:v>
                </c:pt>
                <c:pt idx="82">
                  <c:v>25-USGS</c:v>
                </c:pt>
                <c:pt idx="83">
                  <c:v>25-USGS</c:v>
                </c:pt>
                <c:pt idx="84">
                  <c:v>25-USGS</c:v>
                </c:pt>
                <c:pt idx="85">
                  <c:v>25-USGS</c:v>
                </c:pt>
                <c:pt idx="86">
                  <c:v>25-USGS</c:v>
                </c:pt>
                <c:pt idx="87">
                  <c:v>25-USGS</c:v>
                </c:pt>
                <c:pt idx="88">
                  <c:v>25-USGS</c:v>
                </c:pt>
                <c:pt idx="89">
                  <c:v>25-USGS</c:v>
                </c:pt>
                <c:pt idx="90">
                  <c:v>28-Other</c:v>
                </c:pt>
                <c:pt idx="91">
                  <c:v>28-Other</c:v>
                </c:pt>
                <c:pt idx="92">
                  <c:v>28-Other</c:v>
                </c:pt>
                <c:pt idx="93">
                  <c:v>28-Other</c:v>
                </c:pt>
                <c:pt idx="94">
                  <c:v>28-Other</c:v>
                </c:pt>
                <c:pt idx="95">
                  <c:v>28-Other</c:v>
                </c:pt>
                <c:pt idx="96">
                  <c:v>28-Other</c:v>
                </c:pt>
                <c:pt idx="97">
                  <c:v>28-Other</c:v>
                </c:pt>
                <c:pt idx="98">
                  <c:v>28-Other</c:v>
                </c:pt>
                <c:pt idx="99">
                  <c:v>29-Other</c:v>
                </c:pt>
                <c:pt idx="100">
                  <c:v>29-Other</c:v>
                </c:pt>
                <c:pt idx="101">
                  <c:v>29-Other</c:v>
                </c:pt>
                <c:pt idx="102">
                  <c:v>29-Other</c:v>
                </c:pt>
                <c:pt idx="103">
                  <c:v>29-Other</c:v>
                </c:pt>
                <c:pt idx="104">
                  <c:v>29-Other</c:v>
                </c:pt>
                <c:pt idx="105">
                  <c:v>29-Other</c:v>
                </c:pt>
                <c:pt idx="106">
                  <c:v>29-Other</c:v>
                </c:pt>
                <c:pt idx="107">
                  <c:v>29-Other</c:v>
                </c:pt>
                <c:pt idx="108">
                  <c:v>30-Other</c:v>
                </c:pt>
                <c:pt idx="109">
                  <c:v>30-Other</c:v>
                </c:pt>
                <c:pt idx="110">
                  <c:v>30-Other</c:v>
                </c:pt>
                <c:pt idx="111">
                  <c:v>30-Other</c:v>
                </c:pt>
                <c:pt idx="112">
                  <c:v>30-Other</c:v>
                </c:pt>
                <c:pt idx="113">
                  <c:v>30-Other</c:v>
                </c:pt>
                <c:pt idx="114">
                  <c:v>30-Other</c:v>
                </c:pt>
                <c:pt idx="115">
                  <c:v>30-Other</c:v>
                </c:pt>
                <c:pt idx="116">
                  <c:v>30-Other</c:v>
                </c:pt>
                <c:pt idx="117">
                  <c:v>31-Other</c:v>
                </c:pt>
                <c:pt idx="118">
                  <c:v>31-Other</c:v>
                </c:pt>
                <c:pt idx="119">
                  <c:v>31-Other</c:v>
                </c:pt>
                <c:pt idx="120">
                  <c:v>31-Other</c:v>
                </c:pt>
                <c:pt idx="121">
                  <c:v>31-Other</c:v>
                </c:pt>
                <c:pt idx="122">
                  <c:v>31-Other</c:v>
                </c:pt>
                <c:pt idx="123">
                  <c:v>31-Other</c:v>
                </c:pt>
                <c:pt idx="124">
                  <c:v>31-Other</c:v>
                </c:pt>
                <c:pt idx="125">
                  <c:v>31-Other</c:v>
                </c:pt>
                <c:pt idx="126">
                  <c:v>34-Other</c:v>
                </c:pt>
                <c:pt idx="127">
                  <c:v>34-Other</c:v>
                </c:pt>
                <c:pt idx="128">
                  <c:v>34-Other</c:v>
                </c:pt>
                <c:pt idx="129">
                  <c:v>34-Other</c:v>
                </c:pt>
                <c:pt idx="130">
                  <c:v>34-Other</c:v>
                </c:pt>
                <c:pt idx="131">
                  <c:v>34-Other</c:v>
                </c:pt>
                <c:pt idx="132">
                  <c:v>34-Other</c:v>
                </c:pt>
                <c:pt idx="133">
                  <c:v>34-Other</c:v>
                </c:pt>
                <c:pt idx="134">
                  <c:v>34-Other</c:v>
                </c:pt>
                <c:pt idx="135">
                  <c:v>36-Other</c:v>
                </c:pt>
                <c:pt idx="136">
                  <c:v>36-Other</c:v>
                </c:pt>
                <c:pt idx="137">
                  <c:v>36-Other</c:v>
                </c:pt>
                <c:pt idx="138">
                  <c:v>36-Other</c:v>
                </c:pt>
                <c:pt idx="139">
                  <c:v>36-Other</c:v>
                </c:pt>
                <c:pt idx="140">
                  <c:v>36-Other</c:v>
                </c:pt>
                <c:pt idx="141">
                  <c:v>36-Other</c:v>
                </c:pt>
                <c:pt idx="142">
                  <c:v>36-Other</c:v>
                </c:pt>
                <c:pt idx="143">
                  <c:v>36-Other</c:v>
                </c:pt>
              </c:strCache>
            </c:strRef>
          </c:cat>
          <c:val>
            <c:numRef>
              <c:f>Results!$AH$4:$AH$147</c:f>
              <c:numCache>
                <c:formatCode>0.00</c:formatCode>
                <c:ptCount val="144"/>
                <c:pt idx="0">
                  <c:v>-3.8941550341390467</c:v>
                </c:pt>
                <c:pt idx="1">
                  <c:v>-3.8941550341390467</c:v>
                </c:pt>
                <c:pt idx="2">
                  <c:v>-3.8941550341390467</c:v>
                </c:pt>
                <c:pt idx="3">
                  <c:v>-3.8941550341390467</c:v>
                </c:pt>
                <c:pt idx="4">
                  <c:v>-3.8941550341390467</c:v>
                </c:pt>
                <c:pt idx="5">
                  <c:v>-3.8941550341390467</c:v>
                </c:pt>
                <c:pt idx="6">
                  <c:v>-3.8941550341390467</c:v>
                </c:pt>
                <c:pt idx="7">
                  <c:v>-3.8941550341390467</c:v>
                </c:pt>
                <c:pt idx="8">
                  <c:v>-3.8941550341390467</c:v>
                </c:pt>
                <c:pt idx="9">
                  <c:v>-3.8941550341390467</c:v>
                </c:pt>
                <c:pt idx="10">
                  <c:v>-3.8941550341390467</c:v>
                </c:pt>
                <c:pt idx="11">
                  <c:v>-3.8941550341390467</c:v>
                </c:pt>
                <c:pt idx="12">
                  <c:v>-3.8941550341390467</c:v>
                </c:pt>
                <c:pt idx="13">
                  <c:v>-3.8941550341390467</c:v>
                </c:pt>
                <c:pt idx="14">
                  <c:v>-3.8941550341390467</c:v>
                </c:pt>
                <c:pt idx="15">
                  <c:v>-3.8941550341390467</c:v>
                </c:pt>
                <c:pt idx="16">
                  <c:v>-3.8941550341390467</c:v>
                </c:pt>
                <c:pt idx="17">
                  <c:v>-3.8941550341390467</c:v>
                </c:pt>
                <c:pt idx="18">
                  <c:v>-3.8941550341390467</c:v>
                </c:pt>
                <c:pt idx="19">
                  <c:v>-3.8941550341390467</c:v>
                </c:pt>
                <c:pt idx="20">
                  <c:v>-3.8941550341390467</c:v>
                </c:pt>
                <c:pt idx="21">
                  <c:v>-3.8941550341390467</c:v>
                </c:pt>
                <c:pt idx="22">
                  <c:v>-3.8941550341390467</c:v>
                </c:pt>
                <c:pt idx="23">
                  <c:v>-3.8941550341390467</c:v>
                </c:pt>
                <c:pt idx="24">
                  <c:v>-3.8941550341390467</c:v>
                </c:pt>
                <c:pt idx="25">
                  <c:v>-3.8941550341390467</c:v>
                </c:pt>
                <c:pt idx="26">
                  <c:v>-3.8941550341390467</c:v>
                </c:pt>
                <c:pt idx="27">
                  <c:v>-3.8941550341390467</c:v>
                </c:pt>
                <c:pt idx="28">
                  <c:v>-3.8941550341390467</c:v>
                </c:pt>
                <c:pt idx="29">
                  <c:v>-3.8941550341390467</c:v>
                </c:pt>
                <c:pt idx="30">
                  <c:v>-3.8941550341390467</c:v>
                </c:pt>
                <c:pt idx="31">
                  <c:v>-3.8941550341390467</c:v>
                </c:pt>
                <c:pt idx="32">
                  <c:v>-3.8941550341390467</c:v>
                </c:pt>
                <c:pt idx="33">
                  <c:v>-3.8941550341390467</c:v>
                </c:pt>
                <c:pt idx="34">
                  <c:v>-3.8941550341390467</c:v>
                </c:pt>
                <c:pt idx="35">
                  <c:v>-3.8941550341390467</c:v>
                </c:pt>
                <c:pt idx="36">
                  <c:v>-3.8941550341390467</c:v>
                </c:pt>
                <c:pt idx="37">
                  <c:v>-3.8941550341390467</c:v>
                </c:pt>
                <c:pt idx="38">
                  <c:v>-3.8941550341390467</c:v>
                </c:pt>
                <c:pt idx="39">
                  <c:v>-3.8941550341390467</c:v>
                </c:pt>
                <c:pt idx="40">
                  <c:v>-3.8941550341390467</c:v>
                </c:pt>
                <c:pt idx="41">
                  <c:v>-3.8941550341390467</c:v>
                </c:pt>
                <c:pt idx="42">
                  <c:v>-3.8941550341390467</c:v>
                </c:pt>
                <c:pt idx="43">
                  <c:v>-3.8941550341390467</c:v>
                </c:pt>
                <c:pt idx="44">
                  <c:v>-3.8941550341390467</c:v>
                </c:pt>
                <c:pt idx="45">
                  <c:v>-3.8941550341390467</c:v>
                </c:pt>
                <c:pt idx="46">
                  <c:v>-3.8941550341390467</c:v>
                </c:pt>
                <c:pt idx="47">
                  <c:v>-3.8941550341390467</c:v>
                </c:pt>
                <c:pt idx="48">
                  <c:v>-3.8941550341390467</c:v>
                </c:pt>
                <c:pt idx="49">
                  <c:v>-3.8941550341390467</c:v>
                </c:pt>
                <c:pt idx="50">
                  <c:v>-3.8941550341390467</c:v>
                </c:pt>
                <c:pt idx="51">
                  <c:v>-3.8941550341390467</c:v>
                </c:pt>
                <c:pt idx="52">
                  <c:v>-3.8941550341390467</c:v>
                </c:pt>
                <c:pt idx="53">
                  <c:v>-3.8941550341390467</c:v>
                </c:pt>
                <c:pt idx="54">
                  <c:v>-3.8941550341390467</c:v>
                </c:pt>
                <c:pt idx="55">
                  <c:v>-3.8941550341390467</c:v>
                </c:pt>
                <c:pt idx="56">
                  <c:v>-3.8941550341390467</c:v>
                </c:pt>
                <c:pt idx="57">
                  <c:v>-3.8941550341390467</c:v>
                </c:pt>
                <c:pt idx="58">
                  <c:v>-3.8941550341390467</c:v>
                </c:pt>
                <c:pt idx="59">
                  <c:v>-3.8941550341390467</c:v>
                </c:pt>
                <c:pt idx="60">
                  <c:v>-3.8941550341390467</c:v>
                </c:pt>
                <c:pt idx="61">
                  <c:v>-3.8941550341390467</c:v>
                </c:pt>
                <c:pt idx="62">
                  <c:v>-3.8941550341390467</c:v>
                </c:pt>
                <c:pt idx="63">
                  <c:v>-3.8941550341390467</c:v>
                </c:pt>
                <c:pt idx="64">
                  <c:v>-3.8941550341390467</c:v>
                </c:pt>
                <c:pt idx="65">
                  <c:v>-3.8941550341390467</c:v>
                </c:pt>
                <c:pt idx="66">
                  <c:v>-3.8941550341390467</c:v>
                </c:pt>
                <c:pt idx="67">
                  <c:v>-3.8941550341390467</c:v>
                </c:pt>
                <c:pt idx="68">
                  <c:v>-3.8941550341390467</c:v>
                </c:pt>
                <c:pt idx="69">
                  <c:v>-3.8941550341390467</c:v>
                </c:pt>
                <c:pt idx="70">
                  <c:v>-3.8941550341390467</c:v>
                </c:pt>
                <c:pt idx="71">
                  <c:v>-3.8941550341390467</c:v>
                </c:pt>
                <c:pt idx="72">
                  <c:v>-3.8941550341390467</c:v>
                </c:pt>
                <c:pt idx="73">
                  <c:v>-3.8941550341390467</c:v>
                </c:pt>
                <c:pt idx="74">
                  <c:v>-3.8941550341390467</c:v>
                </c:pt>
                <c:pt idx="75">
                  <c:v>-3.8941550341390467</c:v>
                </c:pt>
                <c:pt idx="76">
                  <c:v>-3.8941550341390467</c:v>
                </c:pt>
                <c:pt idx="77">
                  <c:v>-3.8941550341390467</c:v>
                </c:pt>
                <c:pt idx="78">
                  <c:v>-3.8941550341390467</c:v>
                </c:pt>
                <c:pt idx="79">
                  <c:v>-3.8941550341390467</c:v>
                </c:pt>
                <c:pt idx="80">
                  <c:v>-3.8941550341390467</c:v>
                </c:pt>
                <c:pt idx="81">
                  <c:v>-3.8941550341390467</c:v>
                </c:pt>
                <c:pt idx="82">
                  <c:v>-3.8941550341390467</c:v>
                </c:pt>
                <c:pt idx="83">
                  <c:v>-3.8941550341390467</c:v>
                </c:pt>
                <c:pt idx="84">
                  <c:v>-3.8941550341390467</c:v>
                </c:pt>
                <c:pt idx="85">
                  <c:v>-3.8941550341390467</c:v>
                </c:pt>
                <c:pt idx="86">
                  <c:v>-3.8941550341390467</c:v>
                </c:pt>
                <c:pt idx="87">
                  <c:v>-3.8941550341390467</c:v>
                </c:pt>
                <c:pt idx="88">
                  <c:v>-3.8941550341390467</c:v>
                </c:pt>
                <c:pt idx="89">
                  <c:v>-3.8941550341390467</c:v>
                </c:pt>
                <c:pt idx="90">
                  <c:v>-3.8941550341390467</c:v>
                </c:pt>
                <c:pt idx="91">
                  <c:v>-3.8941550341390467</c:v>
                </c:pt>
                <c:pt idx="92">
                  <c:v>-3.8941550341390467</c:v>
                </c:pt>
                <c:pt idx="93">
                  <c:v>-3.8941550341390467</c:v>
                </c:pt>
                <c:pt idx="94">
                  <c:v>-3.8941550341390467</c:v>
                </c:pt>
                <c:pt idx="95">
                  <c:v>-3.8941550341390467</c:v>
                </c:pt>
                <c:pt idx="96">
                  <c:v>-3.8941550341390467</c:v>
                </c:pt>
                <c:pt idx="97">
                  <c:v>-3.8941550341390467</c:v>
                </c:pt>
                <c:pt idx="98">
                  <c:v>-3.8941550341390467</c:v>
                </c:pt>
                <c:pt idx="99">
                  <c:v>-3.8941550341390467</c:v>
                </c:pt>
                <c:pt idx="100">
                  <c:v>-3.8941550341390467</c:v>
                </c:pt>
                <c:pt idx="101">
                  <c:v>-3.8941550341390467</c:v>
                </c:pt>
                <c:pt idx="102">
                  <c:v>-3.8941550341390467</c:v>
                </c:pt>
                <c:pt idx="103">
                  <c:v>-3.8941550341390467</c:v>
                </c:pt>
                <c:pt idx="104">
                  <c:v>-3.8941550341390467</c:v>
                </c:pt>
                <c:pt idx="105">
                  <c:v>-3.8941550341390467</c:v>
                </c:pt>
                <c:pt idx="106">
                  <c:v>-3.8941550341390467</c:v>
                </c:pt>
                <c:pt idx="107">
                  <c:v>-3.8941550341390467</c:v>
                </c:pt>
                <c:pt idx="108">
                  <c:v>-3.8941550341390467</c:v>
                </c:pt>
                <c:pt idx="109">
                  <c:v>-3.8941550341390467</c:v>
                </c:pt>
                <c:pt idx="110">
                  <c:v>-3.8941550341390467</c:v>
                </c:pt>
                <c:pt idx="111">
                  <c:v>-3.8941550341390467</c:v>
                </c:pt>
                <c:pt idx="112">
                  <c:v>-3.8941550341390467</c:v>
                </c:pt>
                <c:pt idx="113">
                  <c:v>-3.8941550341390467</c:v>
                </c:pt>
                <c:pt idx="114">
                  <c:v>-3.8941550341390467</c:v>
                </c:pt>
                <c:pt idx="115">
                  <c:v>-3.8941550341390467</c:v>
                </c:pt>
                <c:pt idx="116">
                  <c:v>-3.8941550341390467</c:v>
                </c:pt>
                <c:pt idx="117">
                  <c:v>-3.8941550341390467</c:v>
                </c:pt>
                <c:pt idx="118">
                  <c:v>-3.8941550341390467</c:v>
                </c:pt>
                <c:pt idx="119">
                  <c:v>-3.8941550341390467</c:v>
                </c:pt>
                <c:pt idx="120">
                  <c:v>-3.8941550341390467</c:v>
                </c:pt>
                <c:pt idx="121">
                  <c:v>-3.8941550341390467</c:v>
                </c:pt>
                <c:pt idx="122">
                  <c:v>-3.8941550341390467</c:v>
                </c:pt>
                <c:pt idx="123">
                  <c:v>-3.8941550341390467</c:v>
                </c:pt>
                <c:pt idx="124">
                  <c:v>-3.8941550341390467</c:v>
                </c:pt>
                <c:pt idx="125">
                  <c:v>-3.8941550341390467</c:v>
                </c:pt>
                <c:pt idx="126">
                  <c:v>-3.8941550341390467</c:v>
                </c:pt>
                <c:pt idx="127">
                  <c:v>-3.8941550341390467</c:v>
                </c:pt>
                <c:pt idx="128">
                  <c:v>-3.8941550341390467</c:v>
                </c:pt>
                <c:pt idx="129">
                  <c:v>-3.8941550341390467</c:v>
                </c:pt>
                <c:pt idx="130">
                  <c:v>-3.8941550341390467</c:v>
                </c:pt>
                <c:pt idx="131">
                  <c:v>-3.8941550341390467</c:v>
                </c:pt>
                <c:pt idx="132">
                  <c:v>-3.8941550341390467</c:v>
                </c:pt>
                <c:pt idx="133">
                  <c:v>-3.8941550341390467</c:v>
                </c:pt>
                <c:pt idx="134">
                  <c:v>-3.8941550341390467</c:v>
                </c:pt>
                <c:pt idx="135">
                  <c:v>-3.8941550341390467</c:v>
                </c:pt>
                <c:pt idx="136">
                  <c:v>-3.8941550341390467</c:v>
                </c:pt>
                <c:pt idx="137">
                  <c:v>-3.8941550341390467</c:v>
                </c:pt>
                <c:pt idx="138">
                  <c:v>-3.8941550341390467</c:v>
                </c:pt>
                <c:pt idx="139">
                  <c:v>-3.8941550341390467</c:v>
                </c:pt>
                <c:pt idx="140">
                  <c:v>-3.8941550341390467</c:v>
                </c:pt>
                <c:pt idx="141">
                  <c:v>-3.8941550341390467</c:v>
                </c:pt>
                <c:pt idx="142">
                  <c:v>-3.8941550341390467</c:v>
                </c:pt>
                <c:pt idx="143">
                  <c:v>-3.8941550341390467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52-6403-4A01-B224-AFA20763FD53}"/>
            </c:ext>
          </c:extLst>
        </c:ser>
        <c:ser>
          <c:idx val="5"/>
          <c:order val="5"/>
          <c:tx>
            <c:v>Median +/- 3 F-pseudosigma</c:v>
          </c:tx>
          <c:spPr>
            <a:ln w="12700">
              <a:solidFill>
                <a:srgbClr val="000000"/>
              </a:solidFill>
              <a:prstDash val="lgDash"/>
            </a:ln>
          </c:spPr>
          <c:marker>
            <c:symbol val="none"/>
          </c:marker>
          <c:cat>
            <c:strRef>
              <c:f>Results!$E$4:$E$147</c:f>
              <c:strCache>
                <c:ptCount val="144"/>
                <c:pt idx="0">
                  <c:v>11-USGS</c:v>
                </c:pt>
                <c:pt idx="1">
                  <c:v>11-USGS</c:v>
                </c:pt>
                <c:pt idx="2">
                  <c:v>11-USGS</c:v>
                </c:pt>
                <c:pt idx="3">
                  <c:v>11-USGS</c:v>
                </c:pt>
                <c:pt idx="4">
                  <c:v>11-USGS</c:v>
                </c:pt>
                <c:pt idx="5">
                  <c:v>11-USGS</c:v>
                </c:pt>
                <c:pt idx="6">
                  <c:v>11-USGS</c:v>
                </c:pt>
                <c:pt idx="7">
                  <c:v>11-USGS</c:v>
                </c:pt>
                <c:pt idx="8">
                  <c:v>11-USGS</c:v>
                </c:pt>
                <c:pt idx="9">
                  <c:v>12-USGS</c:v>
                </c:pt>
                <c:pt idx="10">
                  <c:v>12-USGS</c:v>
                </c:pt>
                <c:pt idx="11">
                  <c:v>12-USGS</c:v>
                </c:pt>
                <c:pt idx="12">
                  <c:v>12-USGS</c:v>
                </c:pt>
                <c:pt idx="13">
                  <c:v>12-USGS</c:v>
                </c:pt>
                <c:pt idx="14">
                  <c:v>12-USGS</c:v>
                </c:pt>
                <c:pt idx="15">
                  <c:v>12-USGS</c:v>
                </c:pt>
                <c:pt idx="16">
                  <c:v>12-USGS</c:v>
                </c:pt>
                <c:pt idx="17">
                  <c:v>12-USGS</c:v>
                </c:pt>
                <c:pt idx="18">
                  <c:v>14-USGS</c:v>
                </c:pt>
                <c:pt idx="19">
                  <c:v>14-USGS</c:v>
                </c:pt>
                <c:pt idx="20">
                  <c:v>14-USGS</c:v>
                </c:pt>
                <c:pt idx="21">
                  <c:v>14-USGS</c:v>
                </c:pt>
                <c:pt idx="22">
                  <c:v>14-USGS</c:v>
                </c:pt>
                <c:pt idx="23">
                  <c:v>14-USGS</c:v>
                </c:pt>
                <c:pt idx="24">
                  <c:v>14-USGS</c:v>
                </c:pt>
                <c:pt idx="25">
                  <c:v>14-USGS</c:v>
                </c:pt>
                <c:pt idx="26">
                  <c:v>14-USGS</c:v>
                </c:pt>
                <c:pt idx="27">
                  <c:v>15-USGS</c:v>
                </c:pt>
                <c:pt idx="28">
                  <c:v>15-USGS</c:v>
                </c:pt>
                <c:pt idx="29">
                  <c:v>15-USGS</c:v>
                </c:pt>
                <c:pt idx="30">
                  <c:v>15-USGS</c:v>
                </c:pt>
                <c:pt idx="31">
                  <c:v>15-USGS</c:v>
                </c:pt>
                <c:pt idx="32">
                  <c:v>15-USGS</c:v>
                </c:pt>
                <c:pt idx="33">
                  <c:v>15-USGS</c:v>
                </c:pt>
                <c:pt idx="34">
                  <c:v>15-USGS</c:v>
                </c:pt>
                <c:pt idx="35">
                  <c:v>15-USGS</c:v>
                </c:pt>
                <c:pt idx="36">
                  <c:v>16-Other</c:v>
                </c:pt>
                <c:pt idx="37">
                  <c:v>16-Other</c:v>
                </c:pt>
                <c:pt idx="38">
                  <c:v>16-Other</c:v>
                </c:pt>
                <c:pt idx="39">
                  <c:v>16-Other</c:v>
                </c:pt>
                <c:pt idx="40">
                  <c:v>16-Other</c:v>
                </c:pt>
                <c:pt idx="41">
                  <c:v>16-Other</c:v>
                </c:pt>
                <c:pt idx="42">
                  <c:v>16-Other</c:v>
                </c:pt>
                <c:pt idx="43">
                  <c:v>16-Other</c:v>
                </c:pt>
                <c:pt idx="44">
                  <c:v>16-Other</c:v>
                </c:pt>
                <c:pt idx="45">
                  <c:v>17-USGS</c:v>
                </c:pt>
                <c:pt idx="46">
                  <c:v>17-USGS</c:v>
                </c:pt>
                <c:pt idx="47">
                  <c:v>17-USGS</c:v>
                </c:pt>
                <c:pt idx="48">
                  <c:v>17-USGS</c:v>
                </c:pt>
                <c:pt idx="49">
                  <c:v>17-USGS</c:v>
                </c:pt>
                <c:pt idx="50">
                  <c:v>17-USGS</c:v>
                </c:pt>
                <c:pt idx="51">
                  <c:v>17-USGS</c:v>
                </c:pt>
                <c:pt idx="52">
                  <c:v>17-USGS</c:v>
                </c:pt>
                <c:pt idx="53">
                  <c:v>17-USGS</c:v>
                </c:pt>
                <c:pt idx="54">
                  <c:v>18-USGS</c:v>
                </c:pt>
                <c:pt idx="55">
                  <c:v>18-USGS</c:v>
                </c:pt>
                <c:pt idx="56">
                  <c:v>18-USGS</c:v>
                </c:pt>
                <c:pt idx="57">
                  <c:v>18-USGS</c:v>
                </c:pt>
                <c:pt idx="58">
                  <c:v>18-USGS</c:v>
                </c:pt>
                <c:pt idx="59">
                  <c:v>18-USGS</c:v>
                </c:pt>
                <c:pt idx="60">
                  <c:v>18-USGS</c:v>
                </c:pt>
                <c:pt idx="61">
                  <c:v>18-USGS</c:v>
                </c:pt>
                <c:pt idx="62">
                  <c:v>18-USGS</c:v>
                </c:pt>
                <c:pt idx="63">
                  <c:v>21-Other</c:v>
                </c:pt>
                <c:pt idx="64">
                  <c:v>21-Other</c:v>
                </c:pt>
                <c:pt idx="65">
                  <c:v>21-Other</c:v>
                </c:pt>
                <c:pt idx="66">
                  <c:v>21-Other</c:v>
                </c:pt>
                <c:pt idx="67">
                  <c:v>21-Other</c:v>
                </c:pt>
                <c:pt idx="68">
                  <c:v>21-Other</c:v>
                </c:pt>
                <c:pt idx="69">
                  <c:v>21-Other</c:v>
                </c:pt>
                <c:pt idx="70">
                  <c:v>21-Other</c:v>
                </c:pt>
                <c:pt idx="71">
                  <c:v>21-Other</c:v>
                </c:pt>
                <c:pt idx="72">
                  <c:v>23-Other</c:v>
                </c:pt>
                <c:pt idx="73">
                  <c:v>23-Other</c:v>
                </c:pt>
                <c:pt idx="74">
                  <c:v>23-Other</c:v>
                </c:pt>
                <c:pt idx="75">
                  <c:v>23-Other</c:v>
                </c:pt>
                <c:pt idx="76">
                  <c:v>23-Other</c:v>
                </c:pt>
                <c:pt idx="77">
                  <c:v>23-Other</c:v>
                </c:pt>
                <c:pt idx="78">
                  <c:v>23-Other</c:v>
                </c:pt>
                <c:pt idx="79">
                  <c:v>23-Other</c:v>
                </c:pt>
                <c:pt idx="80">
                  <c:v>23-Other</c:v>
                </c:pt>
                <c:pt idx="81">
                  <c:v>25-USGS</c:v>
                </c:pt>
                <c:pt idx="82">
                  <c:v>25-USGS</c:v>
                </c:pt>
                <c:pt idx="83">
                  <c:v>25-USGS</c:v>
                </c:pt>
                <c:pt idx="84">
                  <c:v>25-USGS</c:v>
                </c:pt>
                <c:pt idx="85">
                  <c:v>25-USGS</c:v>
                </c:pt>
                <c:pt idx="86">
                  <c:v>25-USGS</c:v>
                </c:pt>
                <c:pt idx="87">
                  <c:v>25-USGS</c:v>
                </c:pt>
                <c:pt idx="88">
                  <c:v>25-USGS</c:v>
                </c:pt>
                <c:pt idx="89">
                  <c:v>25-USGS</c:v>
                </c:pt>
                <c:pt idx="90">
                  <c:v>28-Other</c:v>
                </c:pt>
                <c:pt idx="91">
                  <c:v>28-Other</c:v>
                </c:pt>
                <c:pt idx="92">
                  <c:v>28-Other</c:v>
                </c:pt>
                <c:pt idx="93">
                  <c:v>28-Other</c:v>
                </c:pt>
                <c:pt idx="94">
                  <c:v>28-Other</c:v>
                </c:pt>
                <c:pt idx="95">
                  <c:v>28-Other</c:v>
                </c:pt>
                <c:pt idx="96">
                  <c:v>28-Other</c:v>
                </c:pt>
                <c:pt idx="97">
                  <c:v>28-Other</c:v>
                </c:pt>
                <c:pt idx="98">
                  <c:v>28-Other</c:v>
                </c:pt>
                <c:pt idx="99">
                  <c:v>29-Other</c:v>
                </c:pt>
                <c:pt idx="100">
                  <c:v>29-Other</c:v>
                </c:pt>
                <c:pt idx="101">
                  <c:v>29-Other</c:v>
                </c:pt>
                <c:pt idx="102">
                  <c:v>29-Other</c:v>
                </c:pt>
                <c:pt idx="103">
                  <c:v>29-Other</c:v>
                </c:pt>
                <c:pt idx="104">
                  <c:v>29-Other</c:v>
                </c:pt>
                <c:pt idx="105">
                  <c:v>29-Other</c:v>
                </c:pt>
                <c:pt idx="106">
                  <c:v>29-Other</c:v>
                </c:pt>
                <c:pt idx="107">
                  <c:v>29-Other</c:v>
                </c:pt>
                <c:pt idx="108">
                  <c:v>30-Other</c:v>
                </c:pt>
                <c:pt idx="109">
                  <c:v>30-Other</c:v>
                </c:pt>
                <c:pt idx="110">
                  <c:v>30-Other</c:v>
                </c:pt>
                <c:pt idx="111">
                  <c:v>30-Other</c:v>
                </c:pt>
                <c:pt idx="112">
                  <c:v>30-Other</c:v>
                </c:pt>
                <c:pt idx="113">
                  <c:v>30-Other</c:v>
                </c:pt>
                <c:pt idx="114">
                  <c:v>30-Other</c:v>
                </c:pt>
                <c:pt idx="115">
                  <c:v>30-Other</c:v>
                </c:pt>
                <c:pt idx="116">
                  <c:v>30-Other</c:v>
                </c:pt>
                <c:pt idx="117">
                  <c:v>31-Other</c:v>
                </c:pt>
                <c:pt idx="118">
                  <c:v>31-Other</c:v>
                </c:pt>
                <c:pt idx="119">
                  <c:v>31-Other</c:v>
                </c:pt>
                <c:pt idx="120">
                  <c:v>31-Other</c:v>
                </c:pt>
                <c:pt idx="121">
                  <c:v>31-Other</c:v>
                </c:pt>
                <c:pt idx="122">
                  <c:v>31-Other</c:v>
                </c:pt>
                <c:pt idx="123">
                  <c:v>31-Other</c:v>
                </c:pt>
                <c:pt idx="124">
                  <c:v>31-Other</c:v>
                </c:pt>
                <c:pt idx="125">
                  <c:v>31-Other</c:v>
                </c:pt>
                <c:pt idx="126">
                  <c:v>34-Other</c:v>
                </c:pt>
                <c:pt idx="127">
                  <c:v>34-Other</c:v>
                </c:pt>
                <c:pt idx="128">
                  <c:v>34-Other</c:v>
                </c:pt>
                <c:pt idx="129">
                  <c:v>34-Other</c:v>
                </c:pt>
                <c:pt idx="130">
                  <c:v>34-Other</c:v>
                </c:pt>
                <c:pt idx="131">
                  <c:v>34-Other</c:v>
                </c:pt>
                <c:pt idx="132">
                  <c:v>34-Other</c:v>
                </c:pt>
                <c:pt idx="133">
                  <c:v>34-Other</c:v>
                </c:pt>
                <c:pt idx="134">
                  <c:v>34-Other</c:v>
                </c:pt>
                <c:pt idx="135">
                  <c:v>36-Other</c:v>
                </c:pt>
                <c:pt idx="136">
                  <c:v>36-Other</c:v>
                </c:pt>
                <c:pt idx="137">
                  <c:v>36-Other</c:v>
                </c:pt>
                <c:pt idx="138">
                  <c:v>36-Other</c:v>
                </c:pt>
                <c:pt idx="139">
                  <c:v>36-Other</c:v>
                </c:pt>
                <c:pt idx="140">
                  <c:v>36-Other</c:v>
                </c:pt>
                <c:pt idx="141">
                  <c:v>36-Other</c:v>
                </c:pt>
                <c:pt idx="142">
                  <c:v>36-Other</c:v>
                </c:pt>
                <c:pt idx="143">
                  <c:v>36-Other</c:v>
                </c:pt>
              </c:strCache>
            </c:strRef>
          </c:cat>
          <c:val>
            <c:numRef>
              <c:f>Results!$AI$4:$AI$147</c:f>
              <c:numCache>
                <c:formatCode>0.00</c:formatCode>
                <c:ptCount val="144"/>
                <c:pt idx="0">
                  <c:v>3.5988050853515006</c:v>
                </c:pt>
                <c:pt idx="1">
                  <c:v>3.5988050853515006</c:v>
                </c:pt>
                <c:pt idx="2">
                  <c:v>3.5988050853515006</c:v>
                </c:pt>
                <c:pt idx="3">
                  <c:v>3.5988050853515006</c:v>
                </c:pt>
                <c:pt idx="4">
                  <c:v>3.5988050853515006</c:v>
                </c:pt>
                <c:pt idx="5">
                  <c:v>3.5988050853515006</c:v>
                </c:pt>
                <c:pt idx="6">
                  <c:v>3.5988050853515006</c:v>
                </c:pt>
                <c:pt idx="7">
                  <c:v>3.5988050853515006</c:v>
                </c:pt>
                <c:pt idx="8">
                  <c:v>3.5988050853515006</c:v>
                </c:pt>
                <c:pt idx="9">
                  <c:v>3.5988050853515006</c:v>
                </c:pt>
                <c:pt idx="10">
                  <c:v>3.5988050853515006</c:v>
                </c:pt>
                <c:pt idx="11">
                  <c:v>3.5988050853515006</c:v>
                </c:pt>
                <c:pt idx="12">
                  <c:v>3.5988050853515006</c:v>
                </c:pt>
                <c:pt idx="13">
                  <c:v>3.5988050853515006</c:v>
                </c:pt>
                <c:pt idx="14">
                  <c:v>3.5988050853515006</c:v>
                </c:pt>
                <c:pt idx="15">
                  <c:v>3.5988050853515006</c:v>
                </c:pt>
                <c:pt idx="16">
                  <c:v>3.5988050853515006</c:v>
                </c:pt>
                <c:pt idx="17">
                  <c:v>3.5988050853515006</c:v>
                </c:pt>
                <c:pt idx="18">
                  <c:v>3.5988050853515006</c:v>
                </c:pt>
                <c:pt idx="19">
                  <c:v>3.5988050853515006</c:v>
                </c:pt>
                <c:pt idx="20">
                  <c:v>3.5988050853515006</c:v>
                </c:pt>
                <c:pt idx="21">
                  <c:v>3.5988050853515006</c:v>
                </c:pt>
                <c:pt idx="22">
                  <c:v>3.5988050853515006</c:v>
                </c:pt>
                <c:pt idx="23">
                  <c:v>3.5988050853515006</c:v>
                </c:pt>
                <c:pt idx="24">
                  <c:v>3.5988050853515006</c:v>
                </c:pt>
                <c:pt idx="25">
                  <c:v>3.5988050853515006</c:v>
                </c:pt>
                <c:pt idx="26">
                  <c:v>3.5988050853515006</c:v>
                </c:pt>
                <c:pt idx="27">
                  <c:v>3.5988050853515006</c:v>
                </c:pt>
                <c:pt idx="28">
                  <c:v>3.5988050853515006</c:v>
                </c:pt>
                <c:pt idx="29">
                  <c:v>3.5988050853515006</c:v>
                </c:pt>
                <c:pt idx="30">
                  <c:v>3.5988050853515006</c:v>
                </c:pt>
                <c:pt idx="31">
                  <c:v>3.5988050853515006</c:v>
                </c:pt>
                <c:pt idx="32">
                  <c:v>3.5988050853515006</c:v>
                </c:pt>
                <c:pt idx="33">
                  <c:v>3.5988050853515006</c:v>
                </c:pt>
                <c:pt idx="34">
                  <c:v>3.5988050853515006</c:v>
                </c:pt>
                <c:pt idx="35">
                  <c:v>3.5988050853515006</c:v>
                </c:pt>
                <c:pt idx="36">
                  <c:v>3.5988050853515006</c:v>
                </c:pt>
                <c:pt idx="37">
                  <c:v>3.5988050853515006</c:v>
                </c:pt>
                <c:pt idx="38">
                  <c:v>3.5988050853515006</c:v>
                </c:pt>
                <c:pt idx="39">
                  <c:v>3.5988050853515006</c:v>
                </c:pt>
                <c:pt idx="40">
                  <c:v>3.5988050853515006</c:v>
                </c:pt>
                <c:pt idx="41">
                  <c:v>3.5988050853515006</c:v>
                </c:pt>
                <c:pt idx="42">
                  <c:v>3.5988050853515006</c:v>
                </c:pt>
                <c:pt idx="43">
                  <c:v>3.5988050853515006</c:v>
                </c:pt>
                <c:pt idx="44">
                  <c:v>3.5988050853515006</c:v>
                </c:pt>
                <c:pt idx="45">
                  <c:v>3.5988050853515006</c:v>
                </c:pt>
                <c:pt idx="46">
                  <c:v>3.5988050853515006</c:v>
                </c:pt>
                <c:pt idx="47">
                  <c:v>3.5988050853515006</c:v>
                </c:pt>
                <c:pt idx="48">
                  <c:v>3.5988050853515006</c:v>
                </c:pt>
                <c:pt idx="49">
                  <c:v>3.5988050853515006</c:v>
                </c:pt>
                <c:pt idx="50">
                  <c:v>3.5988050853515006</c:v>
                </c:pt>
                <c:pt idx="51">
                  <c:v>3.5988050853515006</c:v>
                </c:pt>
                <c:pt idx="52">
                  <c:v>3.5988050853515006</c:v>
                </c:pt>
                <c:pt idx="53">
                  <c:v>3.5988050853515006</c:v>
                </c:pt>
                <c:pt idx="54">
                  <c:v>3.5988050853515006</c:v>
                </c:pt>
                <c:pt idx="55">
                  <c:v>3.5988050853515006</c:v>
                </c:pt>
                <c:pt idx="56">
                  <c:v>3.5988050853515006</c:v>
                </c:pt>
                <c:pt idx="57">
                  <c:v>3.5988050853515006</c:v>
                </c:pt>
                <c:pt idx="58">
                  <c:v>3.5988050853515006</c:v>
                </c:pt>
                <c:pt idx="59">
                  <c:v>3.5988050853515006</c:v>
                </c:pt>
                <c:pt idx="60">
                  <c:v>3.5988050853515006</c:v>
                </c:pt>
                <c:pt idx="61">
                  <c:v>3.5988050853515006</c:v>
                </c:pt>
                <c:pt idx="62">
                  <c:v>3.5988050853515006</c:v>
                </c:pt>
                <c:pt idx="63">
                  <c:v>3.5988050853515006</c:v>
                </c:pt>
                <c:pt idx="64">
                  <c:v>3.5988050853515006</c:v>
                </c:pt>
                <c:pt idx="65">
                  <c:v>3.5988050853515006</c:v>
                </c:pt>
                <c:pt idx="66">
                  <c:v>3.5988050853515006</c:v>
                </c:pt>
                <c:pt idx="67">
                  <c:v>3.5988050853515006</c:v>
                </c:pt>
                <c:pt idx="68">
                  <c:v>3.5988050853515006</c:v>
                </c:pt>
                <c:pt idx="69">
                  <c:v>3.5988050853515006</c:v>
                </c:pt>
                <c:pt idx="70">
                  <c:v>3.5988050853515006</c:v>
                </c:pt>
                <c:pt idx="71">
                  <c:v>3.5988050853515006</c:v>
                </c:pt>
                <c:pt idx="72">
                  <c:v>3.5988050853515006</c:v>
                </c:pt>
                <c:pt idx="73">
                  <c:v>3.5988050853515006</c:v>
                </c:pt>
                <c:pt idx="74">
                  <c:v>3.5988050853515006</c:v>
                </c:pt>
                <c:pt idx="75">
                  <c:v>3.5988050853515006</c:v>
                </c:pt>
                <c:pt idx="76">
                  <c:v>3.5988050853515006</c:v>
                </c:pt>
                <c:pt idx="77">
                  <c:v>3.5988050853515006</c:v>
                </c:pt>
                <c:pt idx="78">
                  <c:v>3.5988050853515006</c:v>
                </c:pt>
                <c:pt idx="79">
                  <c:v>3.5988050853515006</c:v>
                </c:pt>
                <c:pt idx="80">
                  <c:v>3.5988050853515006</c:v>
                </c:pt>
                <c:pt idx="81">
                  <c:v>3.5988050853515006</c:v>
                </c:pt>
                <c:pt idx="82">
                  <c:v>3.5988050853515006</c:v>
                </c:pt>
                <c:pt idx="83">
                  <c:v>3.5988050853515006</c:v>
                </c:pt>
                <c:pt idx="84">
                  <c:v>3.5988050853515006</c:v>
                </c:pt>
                <c:pt idx="85">
                  <c:v>3.5988050853515006</c:v>
                </c:pt>
                <c:pt idx="86">
                  <c:v>3.5988050853515006</c:v>
                </c:pt>
                <c:pt idx="87">
                  <c:v>3.5988050853515006</c:v>
                </c:pt>
                <c:pt idx="88">
                  <c:v>3.5988050853515006</c:v>
                </c:pt>
                <c:pt idx="89">
                  <c:v>3.5988050853515006</c:v>
                </c:pt>
                <c:pt idx="90">
                  <c:v>3.5988050853515006</c:v>
                </c:pt>
                <c:pt idx="91">
                  <c:v>3.5988050853515006</c:v>
                </c:pt>
                <c:pt idx="92">
                  <c:v>3.5988050853515006</c:v>
                </c:pt>
                <c:pt idx="93">
                  <c:v>3.5988050853515006</c:v>
                </c:pt>
                <c:pt idx="94">
                  <c:v>3.5988050853515006</c:v>
                </c:pt>
                <c:pt idx="95">
                  <c:v>3.5988050853515006</c:v>
                </c:pt>
                <c:pt idx="96">
                  <c:v>3.5988050853515006</c:v>
                </c:pt>
                <c:pt idx="97">
                  <c:v>3.5988050853515006</c:v>
                </c:pt>
                <c:pt idx="98">
                  <c:v>3.5988050853515006</c:v>
                </c:pt>
                <c:pt idx="99">
                  <c:v>3.5988050853515006</c:v>
                </c:pt>
                <c:pt idx="100">
                  <c:v>3.5988050853515006</c:v>
                </c:pt>
                <c:pt idx="101">
                  <c:v>3.5988050853515006</c:v>
                </c:pt>
                <c:pt idx="102">
                  <c:v>3.5988050853515006</c:v>
                </c:pt>
                <c:pt idx="103">
                  <c:v>3.5988050853515006</c:v>
                </c:pt>
                <c:pt idx="104">
                  <c:v>3.5988050853515006</c:v>
                </c:pt>
                <c:pt idx="105">
                  <c:v>3.5988050853515006</c:v>
                </c:pt>
                <c:pt idx="106">
                  <c:v>3.5988050853515006</c:v>
                </c:pt>
                <c:pt idx="107">
                  <c:v>3.5988050853515006</c:v>
                </c:pt>
                <c:pt idx="108">
                  <c:v>3.5988050853515006</c:v>
                </c:pt>
                <c:pt idx="109">
                  <c:v>3.5988050853515006</c:v>
                </c:pt>
                <c:pt idx="110">
                  <c:v>3.5988050853515006</c:v>
                </c:pt>
                <c:pt idx="111">
                  <c:v>3.5988050853515006</c:v>
                </c:pt>
                <c:pt idx="112">
                  <c:v>3.5988050853515006</c:v>
                </c:pt>
                <c:pt idx="113">
                  <c:v>3.5988050853515006</c:v>
                </c:pt>
                <c:pt idx="114">
                  <c:v>3.5988050853515006</c:v>
                </c:pt>
                <c:pt idx="115">
                  <c:v>3.5988050853515006</c:v>
                </c:pt>
                <c:pt idx="116">
                  <c:v>3.5988050853515006</c:v>
                </c:pt>
                <c:pt idx="117">
                  <c:v>3.5988050853515006</c:v>
                </c:pt>
                <c:pt idx="118">
                  <c:v>3.5988050853515006</c:v>
                </c:pt>
                <c:pt idx="119">
                  <c:v>3.5988050853515006</c:v>
                </c:pt>
                <c:pt idx="120">
                  <c:v>3.5988050853515006</c:v>
                </c:pt>
                <c:pt idx="121">
                  <c:v>3.5988050853515006</c:v>
                </c:pt>
                <c:pt idx="122">
                  <c:v>3.5988050853515006</c:v>
                </c:pt>
                <c:pt idx="123">
                  <c:v>3.5988050853515006</c:v>
                </c:pt>
                <c:pt idx="124">
                  <c:v>3.5988050853515006</c:v>
                </c:pt>
                <c:pt idx="125">
                  <c:v>3.5988050853515006</c:v>
                </c:pt>
                <c:pt idx="126">
                  <c:v>3.5988050853515006</c:v>
                </c:pt>
                <c:pt idx="127">
                  <c:v>3.5988050853515006</c:v>
                </c:pt>
                <c:pt idx="128">
                  <c:v>3.5988050853515006</c:v>
                </c:pt>
                <c:pt idx="129">
                  <c:v>3.5988050853515006</c:v>
                </c:pt>
                <c:pt idx="130">
                  <c:v>3.5988050853515006</c:v>
                </c:pt>
                <c:pt idx="131">
                  <c:v>3.5988050853515006</c:v>
                </c:pt>
                <c:pt idx="132">
                  <c:v>3.5988050853515006</c:v>
                </c:pt>
                <c:pt idx="133">
                  <c:v>3.5988050853515006</c:v>
                </c:pt>
                <c:pt idx="134">
                  <c:v>3.5988050853515006</c:v>
                </c:pt>
                <c:pt idx="135">
                  <c:v>3.5988050853515006</c:v>
                </c:pt>
                <c:pt idx="136">
                  <c:v>3.5988050853515006</c:v>
                </c:pt>
                <c:pt idx="137">
                  <c:v>3.5988050853515006</c:v>
                </c:pt>
                <c:pt idx="138">
                  <c:v>3.5988050853515006</c:v>
                </c:pt>
                <c:pt idx="139">
                  <c:v>3.5988050853515006</c:v>
                </c:pt>
                <c:pt idx="140">
                  <c:v>3.5988050853515006</c:v>
                </c:pt>
                <c:pt idx="141">
                  <c:v>3.5988050853515006</c:v>
                </c:pt>
                <c:pt idx="142">
                  <c:v>3.5988050853515006</c:v>
                </c:pt>
                <c:pt idx="143">
                  <c:v>3.5988050853515006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53-6403-4A01-B224-AFA20763FD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1545256"/>
        <c:axId val="231545648"/>
      </c:lineChart>
      <c:catAx>
        <c:axId val="231545256"/>
        <c:scaling>
          <c:orientation val="minMax"/>
        </c:scaling>
        <c:delete val="0"/>
        <c:axPos val="b"/>
        <c:majorGridlines>
          <c:spPr>
            <a:ln w="12700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Lab ID</a:t>
                </a:r>
              </a:p>
            </c:rich>
          </c:tx>
          <c:layout>
            <c:manualLayout>
              <c:xMode val="edge"/>
              <c:yMode val="edge"/>
              <c:x val="0.4783574317445195"/>
              <c:y val="0.8907014813593326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2700000" vert="horz" anchor="ctr" anchorCtr="1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31545648"/>
        <c:crossesAt val="-35"/>
        <c:auto val="1"/>
        <c:lblAlgn val="ctr"/>
        <c:lblOffset val="100"/>
        <c:tickLblSkip val="9"/>
        <c:tickMarkSkip val="9"/>
        <c:noMultiLvlLbl val="0"/>
      </c:catAx>
      <c:valAx>
        <c:axId val="231545648"/>
        <c:scaling>
          <c:orientation val="minMax"/>
          <c:max val="20"/>
          <c:min val="-35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Sand Material Mass Percent Error  </a:t>
                </a:r>
              </a:p>
            </c:rich>
          </c:tx>
          <c:layout>
            <c:manualLayout>
              <c:xMode val="edge"/>
              <c:yMode val="edge"/>
              <c:x val="8.6515211814481446E-4"/>
              <c:y val="0.2701554534064561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out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31545256"/>
        <c:crosses val="autoZero"/>
        <c:crossBetween val="between"/>
        <c:majorUnit val="5"/>
        <c:minorUnit val="5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egendEntry>
        <c:idx val="3"/>
        <c:delete val="1"/>
      </c:legendEntry>
      <c:legendEntry>
        <c:idx val="5"/>
        <c:delete val="1"/>
      </c:legendEntry>
      <c:layout>
        <c:manualLayout>
          <c:xMode val="edge"/>
          <c:yMode val="edge"/>
          <c:x val="0.10765124555160142"/>
          <c:y val="0.95418848167539272"/>
          <c:w val="0.80249110320284711"/>
          <c:h val="3.795811518324609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USGS Sediment Laboratory Quality Assurance Project - Study 1, 2025
Sediment Mass Percent Error</a:t>
            </a:r>
            <a:r>
              <a:rPr lang="en-US" baseline="0"/>
              <a:t> (between reported and expected)</a:t>
            </a:r>
            <a:endParaRPr lang="en-US"/>
          </a:p>
        </c:rich>
      </c:tx>
      <c:layout>
        <c:manualLayout>
          <c:xMode val="edge"/>
          <c:yMode val="edge"/>
          <c:x val="0.14372969935823812"/>
          <c:y val="4.314498069513992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3622223120934166E-2"/>
          <c:y val="0.182704303240393"/>
          <c:w val="0.87014428412874589"/>
          <c:h val="0.5807504078303426"/>
        </c:manualLayout>
      </c:layout>
      <c:lineChart>
        <c:grouping val="standard"/>
        <c:varyColors val="0"/>
        <c:ser>
          <c:idx val="0"/>
          <c:order val="0"/>
          <c:tx>
            <c:v>Results</c:v>
          </c:tx>
          <c:spPr>
            <a:ln w="28575">
              <a:noFill/>
            </a:ln>
          </c:spPr>
          <c:marker>
            <c:symbol val="diamond"/>
            <c:size val="4"/>
            <c:spPr>
              <a:noFill/>
              <a:ln w="12700">
                <a:solidFill>
                  <a:srgbClr val="0070C0"/>
                </a:solidFill>
                <a:prstDash val="solid"/>
              </a:ln>
            </c:spPr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947-42AA-B5F0-0965DE019D0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947-42AA-B5F0-0965DE019D05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1947-42AA-B5F0-0965DE019D05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1947-42AA-B5F0-0965DE019D05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1947-42AA-B5F0-0965DE019D05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1947-42AA-B5F0-0965DE019D05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1947-42AA-B5F0-0965DE019D05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1947-42AA-B5F0-0965DE019D05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1947-42AA-B5F0-0965DE019D05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1947-42AA-B5F0-0965DE019D05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A-1947-42AA-B5F0-0965DE019D05}"/>
              </c:ext>
            </c:extLst>
          </c:dPt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0B-1947-42AA-B5F0-0965DE019D05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C-1947-42AA-B5F0-0965DE019D05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D-1947-42AA-B5F0-0965DE019D05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0E-1947-42AA-B5F0-0965DE019D05}"/>
              </c:ext>
            </c:extLst>
          </c:dPt>
          <c:dPt>
            <c:idx val="15"/>
            <c:bubble3D val="0"/>
            <c:extLst>
              <c:ext xmlns:c16="http://schemas.microsoft.com/office/drawing/2014/chart" uri="{C3380CC4-5D6E-409C-BE32-E72D297353CC}">
                <c16:uniqueId val="{0000000F-1947-42AA-B5F0-0965DE019D05}"/>
              </c:ext>
            </c:extLst>
          </c:dPt>
          <c:dPt>
            <c:idx val="16"/>
            <c:bubble3D val="0"/>
            <c:extLst>
              <c:ext xmlns:c16="http://schemas.microsoft.com/office/drawing/2014/chart" uri="{C3380CC4-5D6E-409C-BE32-E72D297353CC}">
                <c16:uniqueId val="{00000010-1947-42AA-B5F0-0965DE019D05}"/>
              </c:ext>
            </c:extLst>
          </c:dPt>
          <c:dPt>
            <c:idx val="17"/>
            <c:bubble3D val="0"/>
            <c:extLst>
              <c:ext xmlns:c16="http://schemas.microsoft.com/office/drawing/2014/chart" uri="{C3380CC4-5D6E-409C-BE32-E72D297353CC}">
                <c16:uniqueId val="{00000011-1947-42AA-B5F0-0965DE019D05}"/>
              </c:ext>
            </c:extLst>
          </c:dPt>
          <c:dPt>
            <c:idx val="18"/>
            <c:bubble3D val="0"/>
            <c:extLst>
              <c:ext xmlns:c16="http://schemas.microsoft.com/office/drawing/2014/chart" uri="{C3380CC4-5D6E-409C-BE32-E72D297353CC}">
                <c16:uniqueId val="{00000012-1947-42AA-B5F0-0965DE019D05}"/>
              </c:ext>
            </c:extLst>
          </c:dPt>
          <c:dPt>
            <c:idx val="19"/>
            <c:bubble3D val="0"/>
            <c:extLst>
              <c:ext xmlns:c16="http://schemas.microsoft.com/office/drawing/2014/chart" uri="{C3380CC4-5D6E-409C-BE32-E72D297353CC}">
                <c16:uniqueId val="{00000013-1947-42AA-B5F0-0965DE019D05}"/>
              </c:ext>
            </c:extLst>
          </c:dPt>
          <c:dPt>
            <c:idx val="20"/>
            <c:bubble3D val="0"/>
            <c:extLst>
              <c:ext xmlns:c16="http://schemas.microsoft.com/office/drawing/2014/chart" uri="{C3380CC4-5D6E-409C-BE32-E72D297353CC}">
                <c16:uniqueId val="{00000014-1947-42AA-B5F0-0965DE019D05}"/>
              </c:ext>
            </c:extLst>
          </c:dPt>
          <c:dPt>
            <c:idx val="21"/>
            <c:bubble3D val="0"/>
            <c:extLst>
              <c:ext xmlns:c16="http://schemas.microsoft.com/office/drawing/2014/chart" uri="{C3380CC4-5D6E-409C-BE32-E72D297353CC}">
                <c16:uniqueId val="{00000015-1947-42AA-B5F0-0965DE019D05}"/>
              </c:ext>
            </c:extLst>
          </c:dPt>
          <c:dPt>
            <c:idx val="22"/>
            <c:bubble3D val="0"/>
            <c:extLst>
              <c:ext xmlns:c16="http://schemas.microsoft.com/office/drawing/2014/chart" uri="{C3380CC4-5D6E-409C-BE32-E72D297353CC}">
                <c16:uniqueId val="{00000016-1947-42AA-B5F0-0965DE019D05}"/>
              </c:ext>
            </c:extLst>
          </c:dPt>
          <c:dPt>
            <c:idx val="23"/>
            <c:bubble3D val="0"/>
            <c:extLst>
              <c:ext xmlns:c16="http://schemas.microsoft.com/office/drawing/2014/chart" uri="{C3380CC4-5D6E-409C-BE32-E72D297353CC}">
                <c16:uniqueId val="{00000017-1947-42AA-B5F0-0965DE019D05}"/>
              </c:ext>
            </c:extLst>
          </c:dPt>
          <c:dPt>
            <c:idx val="24"/>
            <c:bubble3D val="0"/>
            <c:extLst>
              <c:ext xmlns:c16="http://schemas.microsoft.com/office/drawing/2014/chart" uri="{C3380CC4-5D6E-409C-BE32-E72D297353CC}">
                <c16:uniqueId val="{00000018-1947-42AA-B5F0-0965DE019D05}"/>
              </c:ext>
            </c:extLst>
          </c:dPt>
          <c:dPt>
            <c:idx val="25"/>
            <c:bubble3D val="0"/>
            <c:extLst>
              <c:ext xmlns:c16="http://schemas.microsoft.com/office/drawing/2014/chart" uri="{C3380CC4-5D6E-409C-BE32-E72D297353CC}">
                <c16:uniqueId val="{00000019-1947-42AA-B5F0-0965DE019D05}"/>
              </c:ext>
            </c:extLst>
          </c:dPt>
          <c:dPt>
            <c:idx val="26"/>
            <c:bubble3D val="0"/>
            <c:extLst>
              <c:ext xmlns:c16="http://schemas.microsoft.com/office/drawing/2014/chart" uri="{C3380CC4-5D6E-409C-BE32-E72D297353CC}">
                <c16:uniqueId val="{0000001A-1947-42AA-B5F0-0965DE019D05}"/>
              </c:ext>
            </c:extLst>
          </c:dPt>
          <c:dPt>
            <c:idx val="27"/>
            <c:bubble3D val="0"/>
            <c:extLst>
              <c:ext xmlns:c16="http://schemas.microsoft.com/office/drawing/2014/chart" uri="{C3380CC4-5D6E-409C-BE32-E72D297353CC}">
                <c16:uniqueId val="{0000001B-1947-42AA-B5F0-0965DE019D05}"/>
              </c:ext>
            </c:extLst>
          </c:dPt>
          <c:dPt>
            <c:idx val="28"/>
            <c:bubble3D val="0"/>
            <c:extLst>
              <c:ext xmlns:c16="http://schemas.microsoft.com/office/drawing/2014/chart" uri="{C3380CC4-5D6E-409C-BE32-E72D297353CC}">
                <c16:uniqueId val="{0000001C-1947-42AA-B5F0-0965DE019D05}"/>
              </c:ext>
            </c:extLst>
          </c:dPt>
          <c:dPt>
            <c:idx val="29"/>
            <c:bubble3D val="0"/>
            <c:extLst>
              <c:ext xmlns:c16="http://schemas.microsoft.com/office/drawing/2014/chart" uri="{C3380CC4-5D6E-409C-BE32-E72D297353CC}">
                <c16:uniqueId val="{0000001D-1947-42AA-B5F0-0965DE019D05}"/>
              </c:ext>
            </c:extLst>
          </c:dPt>
          <c:dPt>
            <c:idx val="30"/>
            <c:bubble3D val="0"/>
            <c:extLst>
              <c:ext xmlns:c16="http://schemas.microsoft.com/office/drawing/2014/chart" uri="{C3380CC4-5D6E-409C-BE32-E72D297353CC}">
                <c16:uniqueId val="{0000001E-1947-42AA-B5F0-0965DE019D05}"/>
              </c:ext>
            </c:extLst>
          </c:dPt>
          <c:dPt>
            <c:idx val="31"/>
            <c:bubble3D val="0"/>
            <c:extLst>
              <c:ext xmlns:c16="http://schemas.microsoft.com/office/drawing/2014/chart" uri="{C3380CC4-5D6E-409C-BE32-E72D297353CC}">
                <c16:uniqueId val="{0000001F-1947-42AA-B5F0-0965DE019D05}"/>
              </c:ext>
            </c:extLst>
          </c:dPt>
          <c:dPt>
            <c:idx val="32"/>
            <c:bubble3D val="0"/>
            <c:extLst>
              <c:ext xmlns:c16="http://schemas.microsoft.com/office/drawing/2014/chart" uri="{C3380CC4-5D6E-409C-BE32-E72D297353CC}">
                <c16:uniqueId val="{00000020-1947-42AA-B5F0-0965DE019D05}"/>
              </c:ext>
            </c:extLst>
          </c:dPt>
          <c:dPt>
            <c:idx val="33"/>
            <c:bubble3D val="0"/>
            <c:extLst>
              <c:ext xmlns:c16="http://schemas.microsoft.com/office/drawing/2014/chart" uri="{C3380CC4-5D6E-409C-BE32-E72D297353CC}">
                <c16:uniqueId val="{00000021-1947-42AA-B5F0-0965DE019D05}"/>
              </c:ext>
            </c:extLst>
          </c:dPt>
          <c:dPt>
            <c:idx val="34"/>
            <c:bubble3D val="0"/>
            <c:extLst>
              <c:ext xmlns:c16="http://schemas.microsoft.com/office/drawing/2014/chart" uri="{C3380CC4-5D6E-409C-BE32-E72D297353CC}">
                <c16:uniqueId val="{00000022-1947-42AA-B5F0-0965DE019D05}"/>
              </c:ext>
            </c:extLst>
          </c:dPt>
          <c:dPt>
            <c:idx val="35"/>
            <c:bubble3D val="0"/>
            <c:extLst>
              <c:ext xmlns:c16="http://schemas.microsoft.com/office/drawing/2014/chart" uri="{C3380CC4-5D6E-409C-BE32-E72D297353CC}">
                <c16:uniqueId val="{00000023-1947-42AA-B5F0-0965DE019D05}"/>
              </c:ext>
            </c:extLst>
          </c:dPt>
          <c:dPt>
            <c:idx val="36"/>
            <c:bubble3D val="0"/>
            <c:extLst>
              <c:ext xmlns:c16="http://schemas.microsoft.com/office/drawing/2014/chart" uri="{C3380CC4-5D6E-409C-BE32-E72D297353CC}">
                <c16:uniqueId val="{00000024-1947-42AA-B5F0-0965DE019D05}"/>
              </c:ext>
            </c:extLst>
          </c:dPt>
          <c:dPt>
            <c:idx val="37"/>
            <c:bubble3D val="0"/>
            <c:extLst>
              <c:ext xmlns:c16="http://schemas.microsoft.com/office/drawing/2014/chart" uri="{C3380CC4-5D6E-409C-BE32-E72D297353CC}">
                <c16:uniqueId val="{00000025-1947-42AA-B5F0-0965DE019D05}"/>
              </c:ext>
            </c:extLst>
          </c:dPt>
          <c:dPt>
            <c:idx val="38"/>
            <c:bubble3D val="0"/>
            <c:extLst>
              <c:ext xmlns:c16="http://schemas.microsoft.com/office/drawing/2014/chart" uri="{C3380CC4-5D6E-409C-BE32-E72D297353CC}">
                <c16:uniqueId val="{00000026-1947-42AA-B5F0-0965DE019D05}"/>
              </c:ext>
            </c:extLst>
          </c:dPt>
          <c:dPt>
            <c:idx val="39"/>
            <c:bubble3D val="0"/>
            <c:extLst>
              <c:ext xmlns:c16="http://schemas.microsoft.com/office/drawing/2014/chart" uri="{C3380CC4-5D6E-409C-BE32-E72D297353CC}">
                <c16:uniqueId val="{00000027-1947-42AA-B5F0-0965DE019D05}"/>
              </c:ext>
            </c:extLst>
          </c:dPt>
          <c:dPt>
            <c:idx val="40"/>
            <c:bubble3D val="0"/>
            <c:extLst>
              <c:ext xmlns:c16="http://schemas.microsoft.com/office/drawing/2014/chart" uri="{C3380CC4-5D6E-409C-BE32-E72D297353CC}">
                <c16:uniqueId val="{00000028-1947-42AA-B5F0-0965DE019D05}"/>
              </c:ext>
            </c:extLst>
          </c:dPt>
          <c:dPt>
            <c:idx val="41"/>
            <c:bubble3D val="0"/>
            <c:extLst>
              <c:ext xmlns:c16="http://schemas.microsoft.com/office/drawing/2014/chart" uri="{C3380CC4-5D6E-409C-BE32-E72D297353CC}">
                <c16:uniqueId val="{00000029-1947-42AA-B5F0-0965DE019D05}"/>
              </c:ext>
            </c:extLst>
          </c:dPt>
          <c:dPt>
            <c:idx val="42"/>
            <c:bubble3D val="0"/>
            <c:extLst>
              <c:ext xmlns:c16="http://schemas.microsoft.com/office/drawing/2014/chart" uri="{C3380CC4-5D6E-409C-BE32-E72D297353CC}">
                <c16:uniqueId val="{0000002A-1947-42AA-B5F0-0965DE019D05}"/>
              </c:ext>
            </c:extLst>
          </c:dPt>
          <c:dPt>
            <c:idx val="43"/>
            <c:bubble3D val="0"/>
            <c:extLst>
              <c:ext xmlns:c16="http://schemas.microsoft.com/office/drawing/2014/chart" uri="{C3380CC4-5D6E-409C-BE32-E72D297353CC}">
                <c16:uniqueId val="{0000002B-1947-42AA-B5F0-0965DE019D05}"/>
              </c:ext>
            </c:extLst>
          </c:dPt>
          <c:dPt>
            <c:idx val="44"/>
            <c:bubble3D val="0"/>
            <c:extLst>
              <c:ext xmlns:c16="http://schemas.microsoft.com/office/drawing/2014/chart" uri="{C3380CC4-5D6E-409C-BE32-E72D297353CC}">
                <c16:uniqueId val="{0000002C-1947-42AA-B5F0-0965DE019D05}"/>
              </c:ext>
            </c:extLst>
          </c:dPt>
          <c:dPt>
            <c:idx val="45"/>
            <c:bubble3D val="0"/>
            <c:extLst>
              <c:ext xmlns:c16="http://schemas.microsoft.com/office/drawing/2014/chart" uri="{C3380CC4-5D6E-409C-BE32-E72D297353CC}">
                <c16:uniqueId val="{0000002D-1947-42AA-B5F0-0965DE019D05}"/>
              </c:ext>
            </c:extLst>
          </c:dPt>
          <c:dPt>
            <c:idx val="46"/>
            <c:bubble3D val="0"/>
            <c:extLst>
              <c:ext xmlns:c16="http://schemas.microsoft.com/office/drawing/2014/chart" uri="{C3380CC4-5D6E-409C-BE32-E72D297353CC}">
                <c16:uniqueId val="{0000002E-1947-42AA-B5F0-0965DE019D05}"/>
              </c:ext>
            </c:extLst>
          </c:dPt>
          <c:dPt>
            <c:idx val="47"/>
            <c:bubble3D val="0"/>
            <c:extLst>
              <c:ext xmlns:c16="http://schemas.microsoft.com/office/drawing/2014/chart" uri="{C3380CC4-5D6E-409C-BE32-E72D297353CC}">
                <c16:uniqueId val="{0000002F-1947-42AA-B5F0-0965DE019D05}"/>
              </c:ext>
            </c:extLst>
          </c:dPt>
          <c:dPt>
            <c:idx val="48"/>
            <c:bubble3D val="0"/>
            <c:extLst>
              <c:ext xmlns:c16="http://schemas.microsoft.com/office/drawing/2014/chart" uri="{C3380CC4-5D6E-409C-BE32-E72D297353CC}">
                <c16:uniqueId val="{00000030-1947-42AA-B5F0-0965DE019D05}"/>
              </c:ext>
            </c:extLst>
          </c:dPt>
          <c:dPt>
            <c:idx val="49"/>
            <c:bubble3D val="0"/>
            <c:extLst>
              <c:ext xmlns:c16="http://schemas.microsoft.com/office/drawing/2014/chart" uri="{C3380CC4-5D6E-409C-BE32-E72D297353CC}">
                <c16:uniqueId val="{00000031-1947-42AA-B5F0-0965DE019D05}"/>
              </c:ext>
            </c:extLst>
          </c:dPt>
          <c:dPt>
            <c:idx val="50"/>
            <c:bubble3D val="0"/>
            <c:extLst>
              <c:ext xmlns:c16="http://schemas.microsoft.com/office/drawing/2014/chart" uri="{C3380CC4-5D6E-409C-BE32-E72D297353CC}">
                <c16:uniqueId val="{00000032-1947-42AA-B5F0-0965DE019D05}"/>
              </c:ext>
            </c:extLst>
          </c:dPt>
          <c:dPt>
            <c:idx val="51"/>
            <c:bubble3D val="0"/>
            <c:extLst>
              <c:ext xmlns:c16="http://schemas.microsoft.com/office/drawing/2014/chart" uri="{C3380CC4-5D6E-409C-BE32-E72D297353CC}">
                <c16:uniqueId val="{00000033-1947-42AA-B5F0-0965DE019D05}"/>
              </c:ext>
            </c:extLst>
          </c:dPt>
          <c:dPt>
            <c:idx val="52"/>
            <c:bubble3D val="0"/>
            <c:extLst>
              <c:ext xmlns:c16="http://schemas.microsoft.com/office/drawing/2014/chart" uri="{C3380CC4-5D6E-409C-BE32-E72D297353CC}">
                <c16:uniqueId val="{00000034-1947-42AA-B5F0-0965DE019D05}"/>
              </c:ext>
            </c:extLst>
          </c:dPt>
          <c:dPt>
            <c:idx val="53"/>
            <c:bubble3D val="0"/>
            <c:extLst>
              <c:ext xmlns:c16="http://schemas.microsoft.com/office/drawing/2014/chart" uri="{C3380CC4-5D6E-409C-BE32-E72D297353CC}">
                <c16:uniqueId val="{00000035-1947-42AA-B5F0-0965DE019D05}"/>
              </c:ext>
            </c:extLst>
          </c:dPt>
          <c:dPt>
            <c:idx val="54"/>
            <c:bubble3D val="0"/>
            <c:extLst>
              <c:ext xmlns:c16="http://schemas.microsoft.com/office/drawing/2014/chart" uri="{C3380CC4-5D6E-409C-BE32-E72D297353CC}">
                <c16:uniqueId val="{00000036-1947-42AA-B5F0-0965DE019D05}"/>
              </c:ext>
            </c:extLst>
          </c:dPt>
          <c:dPt>
            <c:idx val="55"/>
            <c:bubble3D val="0"/>
            <c:extLst>
              <c:ext xmlns:c16="http://schemas.microsoft.com/office/drawing/2014/chart" uri="{C3380CC4-5D6E-409C-BE32-E72D297353CC}">
                <c16:uniqueId val="{00000037-1947-42AA-B5F0-0965DE019D05}"/>
              </c:ext>
            </c:extLst>
          </c:dPt>
          <c:dPt>
            <c:idx val="56"/>
            <c:bubble3D val="0"/>
            <c:extLst>
              <c:ext xmlns:c16="http://schemas.microsoft.com/office/drawing/2014/chart" uri="{C3380CC4-5D6E-409C-BE32-E72D297353CC}">
                <c16:uniqueId val="{00000038-1947-42AA-B5F0-0965DE019D05}"/>
              </c:ext>
            </c:extLst>
          </c:dPt>
          <c:dPt>
            <c:idx val="57"/>
            <c:bubble3D val="0"/>
            <c:extLst>
              <c:ext xmlns:c16="http://schemas.microsoft.com/office/drawing/2014/chart" uri="{C3380CC4-5D6E-409C-BE32-E72D297353CC}">
                <c16:uniqueId val="{00000039-1947-42AA-B5F0-0965DE019D05}"/>
              </c:ext>
            </c:extLst>
          </c:dPt>
          <c:dPt>
            <c:idx val="58"/>
            <c:bubble3D val="0"/>
            <c:extLst>
              <c:ext xmlns:c16="http://schemas.microsoft.com/office/drawing/2014/chart" uri="{C3380CC4-5D6E-409C-BE32-E72D297353CC}">
                <c16:uniqueId val="{0000003A-1947-42AA-B5F0-0965DE019D05}"/>
              </c:ext>
            </c:extLst>
          </c:dPt>
          <c:dPt>
            <c:idx val="59"/>
            <c:bubble3D val="0"/>
            <c:extLst>
              <c:ext xmlns:c16="http://schemas.microsoft.com/office/drawing/2014/chart" uri="{C3380CC4-5D6E-409C-BE32-E72D297353CC}">
                <c16:uniqueId val="{0000003B-1947-42AA-B5F0-0965DE019D05}"/>
              </c:ext>
            </c:extLst>
          </c:dPt>
          <c:dPt>
            <c:idx val="60"/>
            <c:bubble3D val="0"/>
            <c:extLst>
              <c:ext xmlns:c16="http://schemas.microsoft.com/office/drawing/2014/chart" uri="{C3380CC4-5D6E-409C-BE32-E72D297353CC}">
                <c16:uniqueId val="{0000003C-1947-42AA-B5F0-0965DE019D05}"/>
              </c:ext>
            </c:extLst>
          </c:dPt>
          <c:dPt>
            <c:idx val="61"/>
            <c:bubble3D val="0"/>
            <c:extLst>
              <c:ext xmlns:c16="http://schemas.microsoft.com/office/drawing/2014/chart" uri="{C3380CC4-5D6E-409C-BE32-E72D297353CC}">
                <c16:uniqueId val="{0000003D-1947-42AA-B5F0-0965DE019D05}"/>
              </c:ext>
            </c:extLst>
          </c:dPt>
          <c:dPt>
            <c:idx val="62"/>
            <c:bubble3D val="0"/>
            <c:extLst>
              <c:ext xmlns:c16="http://schemas.microsoft.com/office/drawing/2014/chart" uri="{C3380CC4-5D6E-409C-BE32-E72D297353CC}">
                <c16:uniqueId val="{0000003E-1947-42AA-B5F0-0965DE019D05}"/>
              </c:ext>
            </c:extLst>
          </c:dPt>
          <c:dPt>
            <c:idx val="63"/>
            <c:bubble3D val="0"/>
            <c:extLst>
              <c:ext xmlns:c16="http://schemas.microsoft.com/office/drawing/2014/chart" uri="{C3380CC4-5D6E-409C-BE32-E72D297353CC}">
                <c16:uniqueId val="{0000003F-1947-42AA-B5F0-0965DE019D05}"/>
              </c:ext>
            </c:extLst>
          </c:dPt>
          <c:dPt>
            <c:idx val="64"/>
            <c:bubble3D val="0"/>
            <c:extLst>
              <c:ext xmlns:c16="http://schemas.microsoft.com/office/drawing/2014/chart" uri="{C3380CC4-5D6E-409C-BE32-E72D297353CC}">
                <c16:uniqueId val="{00000040-1947-42AA-B5F0-0965DE019D05}"/>
              </c:ext>
            </c:extLst>
          </c:dPt>
          <c:dPt>
            <c:idx val="65"/>
            <c:bubble3D val="0"/>
            <c:extLst>
              <c:ext xmlns:c16="http://schemas.microsoft.com/office/drawing/2014/chart" uri="{C3380CC4-5D6E-409C-BE32-E72D297353CC}">
                <c16:uniqueId val="{00000041-1947-42AA-B5F0-0965DE019D05}"/>
              </c:ext>
            </c:extLst>
          </c:dPt>
          <c:dPt>
            <c:idx val="66"/>
            <c:bubble3D val="0"/>
            <c:extLst>
              <c:ext xmlns:c16="http://schemas.microsoft.com/office/drawing/2014/chart" uri="{C3380CC4-5D6E-409C-BE32-E72D297353CC}">
                <c16:uniqueId val="{00000042-1947-42AA-B5F0-0965DE019D05}"/>
              </c:ext>
            </c:extLst>
          </c:dPt>
          <c:dPt>
            <c:idx val="67"/>
            <c:bubble3D val="0"/>
            <c:extLst>
              <c:ext xmlns:c16="http://schemas.microsoft.com/office/drawing/2014/chart" uri="{C3380CC4-5D6E-409C-BE32-E72D297353CC}">
                <c16:uniqueId val="{00000043-1947-42AA-B5F0-0965DE019D05}"/>
              </c:ext>
            </c:extLst>
          </c:dPt>
          <c:dPt>
            <c:idx val="68"/>
            <c:bubble3D val="0"/>
            <c:extLst>
              <c:ext xmlns:c16="http://schemas.microsoft.com/office/drawing/2014/chart" uri="{C3380CC4-5D6E-409C-BE32-E72D297353CC}">
                <c16:uniqueId val="{00000044-1947-42AA-B5F0-0965DE019D05}"/>
              </c:ext>
            </c:extLst>
          </c:dPt>
          <c:dPt>
            <c:idx val="69"/>
            <c:bubble3D val="0"/>
            <c:extLst>
              <c:ext xmlns:c16="http://schemas.microsoft.com/office/drawing/2014/chart" uri="{C3380CC4-5D6E-409C-BE32-E72D297353CC}">
                <c16:uniqueId val="{00000045-1947-42AA-B5F0-0965DE019D05}"/>
              </c:ext>
            </c:extLst>
          </c:dPt>
          <c:dPt>
            <c:idx val="70"/>
            <c:bubble3D val="0"/>
            <c:extLst>
              <c:ext xmlns:c16="http://schemas.microsoft.com/office/drawing/2014/chart" uri="{C3380CC4-5D6E-409C-BE32-E72D297353CC}">
                <c16:uniqueId val="{00000046-1947-42AA-B5F0-0965DE019D05}"/>
              </c:ext>
            </c:extLst>
          </c:dPt>
          <c:dPt>
            <c:idx val="71"/>
            <c:bubble3D val="0"/>
            <c:extLst>
              <c:ext xmlns:c16="http://schemas.microsoft.com/office/drawing/2014/chart" uri="{C3380CC4-5D6E-409C-BE32-E72D297353CC}">
                <c16:uniqueId val="{00000047-1947-42AA-B5F0-0965DE019D05}"/>
              </c:ext>
            </c:extLst>
          </c:dPt>
          <c:dPt>
            <c:idx val="72"/>
            <c:bubble3D val="0"/>
            <c:extLst>
              <c:ext xmlns:c16="http://schemas.microsoft.com/office/drawing/2014/chart" uri="{C3380CC4-5D6E-409C-BE32-E72D297353CC}">
                <c16:uniqueId val="{00000048-1947-42AA-B5F0-0965DE019D05}"/>
              </c:ext>
            </c:extLst>
          </c:dPt>
          <c:dPt>
            <c:idx val="73"/>
            <c:bubble3D val="0"/>
            <c:extLst>
              <c:ext xmlns:c16="http://schemas.microsoft.com/office/drawing/2014/chart" uri="{C3380CC4-5D6E-409C-BE32-E72D297353CC}">
                <c16:uniqueId val="{00000049-1947-42AA-B5F0-0965DE019D05}"/>
              </c:ext>
            </c:extLst>
          </c:dPt>
          <c:dPt>
            <c:idx val="74"/>
            <c:bubble3D val="0"/>
            <c:extLst>
              <c:ext xmlns:c16="http://schemas.microsoft.com/office/drawing/2014/chart" uri="{C3380CC4-5D6E-409C-BE32-E72D297353CC}">
                <c16:uniqueId val="{0000004A-1947-42AA-B5F0-0965DE019D05}"/>
              </c:ext>
            </c:extLst>
          </c:dPt>
          <c:dPt>
            <c:idx val="75"/>
            <c:bubble3D val="0"/>
            <c:extLst>
              <c:ext xmlns:c16="http://schemas.microsoft.com/office/drawing/2014/chart" uri="{C3380CC4-5D6E-409C-BE32-E72D297353CC}">
                <c16:uniqueId val="{0000004B-1947-42AA-B5F0-0965DE019D05}"/>
              </c:ext>
            </c:extLst>
          </c:dPt>
          <c:dPt>
            <c:idx val="76"/>
            <c:bubble3D val="0"/>
            <c:extLst>
              <c:ext xmlns:c16="http://schemas.microsoft.com/office/drawing/2014/chart" uri="{C3380CC4-5D6E-409C-BE32-E72D297353CC}">
                <c16:uniqueId val="{0000004C-1947-42AA-B5F0-0965DE019D05}"/>
              </c:ext>
            </c:extLst>
          </c:dPt>
          <c:dPt>
            <c:idx val="77"/>
            <c:bubble3D val="0"/>
            <c:extLst>
              <c:ext xmlns:c16="http://schemas.microsoft.com/office/drawing/2014/chart" uri="{C3380CC4-5D6E-409C-BE32-E72D297353CC}">
                <c16:uniqueId val="{0000004D-1947-42AA-B5F0-0965DE019D05}"/>
              </c:ext>
            </c:extLst>
          </c:dPt>
          <c:cat>
            <c:strRef>
              <c:f>Results!$E$4:$E$147</c:f>
              <c:strCache>
                <c:ptCount val="144"/>
                <c:pt idx="0">
                  <c:v>11-USGS</c:v>
                </c:pt>
                <c:pt idx="1">
                  <c:v>11-USGS</c:v>
                </c:pt>
                <c:pt idx="2">
                  <c:v>11-USGS</c:v>
                </c:pt>
                <c:pt idx="3">
                  <c:v>11-USGS</c:v>
                </c:pt>
                <c:pt idx="4">
                  <c:v>11-USGS</c:v>
                </c:pt>
                <c:pt idx="5">
                  <c:v>11-USGS</c:v>
                </c:pt>
                <c:pt idx="6">
                  <c:v>11-USGS</c:v>
                </c:pt>
                <c:pt idx="7">
                  <c:v>11-USGS</c:v>
                </c:pt>
                <c:pt idx="8">
                  <c:v>11-USGS</c:v>
                </c:pt>
                <c:pt idx="9">
                  <c:v>12-USGS</c:v>
                </c:pt>
                <c:pt idx="10">
                  <c:v>12-USGS</c:v>
                </c:pt>
                <c:pt idx="11">
                  <c:v>12-USGS</c:v>
                </c:pt>
                <c:pt idx="12">
                  <c:v>12-USGS</c:v>
                </c:pt>
                <c:pt idx="13">
                  <c:v>12-USGS</c:v>
                </c:pt>
                <c:pt idx="14">
                  <c:v>12-USGS</c:v>
                </c:pt>
                <c:pt idx="15">
                  <c:v>12-USGS</c:v>
                </c:pt>
                <c:pt idx="16">
                  <c:v>12-USGS</c:v>
                </c:pt>
                <c:pt idx="17">
                  <c:v>12-USGS</c:v>
                </c:pt>
                <c:pt idx="18">
                  <c:v>14-USGS</c:v>
                </c:pt>
                <c:pt idx="19">
                  <c:v>14-USGS</c:v>
                </c:pt>
                <c:pt idx="20">
                  <c:v>14-USGS</c:v>
                </c:pt>
                <c:pt idx="21">
                  <c:v>14-USGS</c:v>
                </c:pt>
                <c:pt idx="22">
                  <c:v>14-USGS</c:v>
                </c:pt>
                <c:pt idx="23">
                  <c:v>14-USGS</c:v>
                </c:pt>
                <c:pt idx="24">
                  <c:v>14-USGS</c:v>
                </c:pt>
                <c:pt idx="25">
                  <c:v>14-USGS</c:v>
                </c:pt>
                <c:pt idx="26">
                  <c:v>14-USGS</c:v>
                </c:pt>
                <c:pt idx="27">
                  <c:v>15-USGS</c:v>
                </c:pt>
                <c:pt idx="28">
                  <c:v>15-USGS</c:v>
                </c:pt>
                <c:pt idx="29">
                  <c:v>15-USGS</c:v>
                </c:pt>
                <c:pt idx="30">
                  <c:v>15-USGS</c:v>
                </c:pt>
                <c:pt idx="31">
                  <c:v>15-USGS</c:v>
                </c:pt>
                <c:pt idx="32">
                  <c:v>15-USGS</c:v>
                </c:pt>
                <c:pt idx="33">
                  <c:v>15-USGS</c:v>
                </c:pt>
                <c:pt idx="34">
                  <c:v>15-USGS</c:v>
                </c:pt>
                <c:pt idx="35">
                  <c:v>15-USGS</c:v>
                </c:pt>
                <c:pt idx="36">
                  <c:v>16-Other</c:v>
                </c:pt>
                <c:pt idx="37">
                  <c:v>16-Other</c:v>
                </c:pt>
                <c:pt idx="38">
                  <c:v>16-Other</c:v>
                </c:pt>
                <c:pt idx="39">
                  <c:v>16-Other</c:v>
                </c:pt>
                <c:pt idx="40">
                  <c:v>16-Other</c:v>
                </c:pt>
                <c:pt idx="41">
                  <c:v>16-Other</c:v>
                </c:pt>
                <c:pt idx="42">
                  <c:v>16-Other</c:v>
                </c:pt>
                <c:pt idx="43">
                  <c:v>16-Other</c:v>
                </c:pt>
                <c:pt idx="44">
                  <c:v>16-Other</c:v>
                </c:pt>
                <c:pt idx="45">
                  <c:v>17-USGS</c:v>
                </c:pt>
                <c:pt idx="46">
                  <c:v>17-USGS</c:v>
                </c:pt>
                <c:pt idx="47">
                  <c:v>17-USGS</c:v>
                </c:pt>
                <c:pt idx="48">
                  <c:v>17-USGS</c:v>
                </c:pt>
                <c:pt idx="49">
                  <c:v>17-USGS</c:v>
                </c:pt>
                <c:pt idx="50">
                  <c:v>17-USGS</c:v>
                </c:pt>
                <c:pt idx="51">
                  <c:v>17-USGS</c:v>
                </c:pt>
                <c:pt idx="52">
                  <c:v>17-USGS</c:v>
                </c:pt>
                <c:pt idx="53">
                  <c:v>17-USGS</c:v>
                </c:pt>
                <c:pt idx="54">
                  <c:v>18-USGS</c:v>
                </c:pt>
                <c:pt idx="55">
                  <c:v>18-USGS</c:v>
                </c:pt>
                <c:pt idx="56">
                  <c:v>18-USGS</c:v>
                </c:pt>
                <c:pt idx="57">
                  <c:v>18-USGS</c:v>
                </c:pt>
                <c:pt idx="58">
                  <c:v>18-USGS</c:v>
                </c:pt>
                <c:pt idx="59">
                  <c:v>18-USGS</c:v>
                </c:pt>
                <c:pt idx="60">
                  <c:v>18-USGS</c:v>
                </c:pt>
                <c:pt idx="61">
                  <c:v>18-USGS</c:v>
                </c:pt>
                <c:pt idx="62">
                  <c:v>18-USGS</c:v>
                </c:pt>
                <c:pt idx="63">
                  <c:v>21-Other</c:v>
                </c:pt>
                <c:pt idx="64">
                  <c:v>21-Other</c:v>
                </c:pt>
                <c:pt idx="65">
                  <c:v>21-Other</c:v>
                </c:pt>
                <c:pt idx="66">
                  <c:v>21-Other</c:v>
                </c:pt>
                <c:pt idx="67">
                  <c:v>21-Other</c:v>
                </c:pt>
                <c:pt idx="68">
                  <c:v>21-Other</c:v>
                </c:pt>
                <c:pt idx="69">
                  <c:v>21-Other</c:v>
                </c:pt>
                <c:pt idx="70">
                  <c:v>21-Other</c:v>
                </c:pt>
                <c:pt idx="71">
                  <c:v>21-Other</c:v>
                </c:pt>
                <c:pt idx="72">
                  <c:v>23-Other</c:v>
                </c:pt>
                <c:pt idx="73">
                  <c:v>23-Other</c:v>
                </c:pt>
                <c:pt idx="74">
                  <c:v>23-Other</c:v>
                </c:pt>
                <c:pt idx="75">
                  <c:v>23-Other</c:v>
                </c:pt>
                <c:pt idx="76">
                  <c:v>23-Other</c:v>
                </c:pt>
                <c:pt idx="77">
                  <c:v>23-Other</c:v>
                </c:pt>
                <c:pt idx="78">
                  <c:v>23-Other</c:v>
                </c:pt>
                <c:pt idx="79">
                  <c:v>23-Other</c:v>
                </c:pt>
                <c:pt idx="80">
                  <c:v>23-Other</c:v>
                </c:pt>
                <c:pt idx="81">
                  <c:v>25-USGS</c:v>
                </c:pt>
                <c:pt idx="82">
                  <c:v>25-USGS</c:v>
                </c:pt>
                <c:pt idx="83">
                  <c:v>25-USGS</c:v>
                </c:pt>
                <c:pt idx="84">
                  <c:v>25-USGS</c:v>
                </c:pt>
                <c:pt idx="85">
                  <c:v>25-USGS</c:v>
                </c:pt>
                <c:pt idx="86">
                  <c:v>25-USGS</c:v>
                </c:pt>
                <c:pt idx="87">
                  <c:v>25-USGS</c:v>
                </c:pt>
                <c:pt idx="88">
                  <c:v>25-USGS</c:v>
                </c:pt>
                <c:pt idx="89">
                  <c:v>25-USGS</c:v>
                </c:pt>
                <c:pt idx="90">
                  <c:v>28-Other</c:v>
                </c:pt>
                <c:pt idx="91">
                  <c:v>28-Other</c:v>
                </c:pt>
                <c:pt idx="92">
                  <c:v>28-Other</c:v>
                </c:pt>
                <c:pt idx="93">
                  <c:v>28-Other</c:v>
                </c:pt>
                <c:pt idx="94">
                  <c:v>28-Other</c:v>
                </c:pt>
                <c:pt idx="95">
                  <c:v>28-Other</c:v>
                </c:pt>
                <c:pt idx="96">
                  <c:v>28-Other</c:v>
                </c:pt>
                <c:pt idx="97">
                  <c:v>28-Other</c:v>
                </c:pt>
                <c:pt idx="98">
                  <c:v>28-Other</c:v>
                </c:pt>
                <c:pt idx="99">
                  <c:v>29-Other</c:v>
                </c:pt>
                <c:pt idx="100">
                  <c:v>29-Other</c:v>
                </c:pt>
                <c:pt idx="101">
                  <c:v>29-Other</c:v>
                </c:pt>
                <c:pt idx="102">
                  <c:v>29-Other</c:v>
                </c:pt>
                <c:pt idx="103">
                  <c:v>29-Other</c:v>
                </c:pt>
                <c:pt idx="104">
                  <c:v>29-Other</c:v>
                </c:pt>
                <c:pt idx="105">
                  <c:v>29-Other</c:v>
                </c:pt>
                <c:pt idx="106">
                  <c:v>29-Other</c:v>
                </c:pt>
                <c:pt idx="107">
                  <c:v>29-Other</c:v>
                </c:pt>
                <c:pt idx="108">
                  <c:v>30-Other</c:v>
                </c:pt>
                <c:pt idx="109">
                  <c:v>30-Other</c:v>
                </c:pt>
                <c:pt idx="110">
                  <c:v>30-Other</c:v>
                </c:pt>
                <c:pt idx="111">
                  <c:v>30-Other</c:v>
                </c:pt>
                <c:pt idx="112">
                  <c:v>30-Other</c:v>
                </c:pt>
                <c:pt idx="113">
                  <c:v>30-Other</c:v>
                </c:pt>
                <c:pt idx="114">
                  <c:v>30-Other</c:v>
                </c:pt>
                <c:pt idx="115">
                  <c:v>30-Other</c:v>
                </c:pt>
                <c:pt idx="116">
                  <c:v>30-Other</c:v>
                </c:pt>
                <c:pt idx="117">
                  <c:v>31-Other</c:v>
                </c:pt>
                <c:pt idx="118">
                  <c:v>31-Other</c:v>
                </c:pt>
                <c:pt idx="119">
                  <c:v>31-Other</c:v>
                </c:pt>
                <c:pt idx="120">
                  <c:v>31-Other</c:v>
                </c:pt>
                <c:pt idx="121">
                  <c:v>31-Other</c:v>
                </c:pt>
                <c:pt idx="122">
                  <c:v>31-Other</c:v>
                </c:pt>
                <c:pt idx="123">
                  <c:v>31-Other</c:v>
                </c:pt>
                <c:pt idx="124">
                  <c:v>31-Other</c:v>
                </c:pt>
                <c:pt idx="125">
                  <c:v>31-Other</c:v>
                </c:pt>
                <c:pt idx="126">
                  <c:v>34-Other</c:v>
                </c:pt>
                <c:pt idx="127">
                  <c:v>34-Other</c:v>
                </c:pt>
                <c:pt idx="128">
                  <c:v>34-Other</c:v>
                </c:pt>
                <c:pt idx="129">
                  <c:v>34-Other</c:v>
                </c:pt>
                <c:pt idx="130">
                  <c:v>34-Other</c:v>
                </c:pt>
                <c:pt idx="131">
                  <c:v>34-Other</c:v>
                </c:pt>
                <c:pt idx="132">
                  <c:v>34-Other</c:v>
                </c:pt>
                <c:pt idx="133">
                  <c:v>34-Other</c:v>
                </c:pt>
                <c:pt idx="134">
                  <c:v>34-Other</c:v>
                </c:pt>
                <c:pt idx="135">
                  <c:v>36-Other</c:v>
                </c:pt>
                <c:pt idx="136">
                  <c:v>36-Other</c:v>
                </c:pt>
                <c:pt idx="137">
                  <c:v>36-Other</c:v>
                </c:pt>
                <c:pt idx="138">
                  <c:v>36-Other</c:v>
                </c:pt>
                <c:pt idx="139">
                  <c:v>36-Other</c:v>
                </c:pt>
                <c:pt idx="140">
                  <c:v>36-Other</c:v>
                </c:pt>
                <c:pt idx="141">
                  <c:v>36-Other</c:v>
                </c:pt>
                <c:pt idx="142">
                  <c:v>36-Other</c:v>
                </c:pt>
                <c:pt idx="143">
                  <c:v>36-Other</c:v>
                </c:pt>
              </c:strCache>
            </c:strRef>
          </c:cat>
          <c:val>
            <c:numRef>
              <c:f>Results!$W$4:$W$147</c:f>
              <c:numCache>
                <c:formatCode>0.00</c:formatCode>
                <c:ptCount val="144"/>
                <c:pt idx="0">
                  <c:v>-9.58357102110668</c:v>
                </c:pt>
                <c:pt idx="1">
                  <c:v>-3.8843721770551149</c:v>
                </c:pt>
                <c:pt idx="2">
                  <c:v>-12.917993630573255</c:v>
                </c:pt>
                <c:pt idx="3">
                  <c:v>-3.8305516921650469</c:v>
                </c:pt>
                <c:pt idx="4">
                  <c:v>-2.9137307179584804</c:v>
                </c:pt>
                <c:pt idx="5">
                  <c:v>-2.3816524551602298</c:v>
                </c:pt>
                <c:pt idx="6">
                  <c:v>-0.73758522225219214</c:v>
                </c:pt>
                <c:pt idx="7">
                  <c:v>-0.4839181448940495</c:v>
                </c:pt>
                <c:pt idx="8">
                  <c:v>9.4087207080051957E-2</c:v>
                </c:pt>
                <c:pt idx="9">
                  <c:v>-8.8863892013498393</c:v>
                </c:pt>
                <c:pt idx="10">
                  <c:v>-21.329941860465119</c:v>
                </c:pt>
                <c:pt idx="11">
                  <c:v>-10.20530197329081</c:v>
                </c:pt>
                <c:pt idx="12">
                  <c:v>-3.065355696934644</c:v>
                </c:pt>
                <c:pt idx="13">
                  <c:v>-1.7556540429498164</c:v>
                </c:pt>
                <c:pt idx="14">
                  <c:v>-1.5525033750073258</c:v>
                </c:pt>
                <c:pt idx="15">
                  <c:v>0.5297397769516764</c:v>
                </c:pt>
                <c:pt idx="16">
                  <c:v>1.4224924912691266</c:v>
                </c:pt>
                <c:pt idx="17">
                  <c:v>0.64137815432481449</c:v>
                </c:pt>
                <c:pt idx="18">
                  <c:v>-4.5143661971830866</c:v>
                </c:pt>
                <c:pt idx="19">
                  <c:v>-5.784556962025313</c:v>
                </c:pt>
                <c:pt idx="20">
                  <c:v>-3.157925675002494</c:v>
                </c:pt>
                <c:pt idx="21">
                  <c:v>-5.5397462941023514</c:v>
                </c:pt>
                <c:pt idx="22">
                  <c:v>-7.7854341949994991E-3</c:v>
                </c:pt>
                <c:pt idx="23">
                  <c:v>-1.9709363801914979</c:v>
                </c:pt>
                <c:pt idx="24">
                  <c:v>-3.4214294347903058</c:v>
                </c:pt>
                <c:pt idx="25">
                  <c:v>-2.6293668486109767</c:v>
                </c:pt>
                <c:pt idx="26">
                  <c:v>-2.553377303508884</c:v>
                </c:pt>
                <c:pt idx="27">
                  <c:v>-24.559932942162622</c:v>
                </c:pt>
                <c:pt idx="28">
                  <c:v>-9.4694912185406466</c:v>
                </c:pt>
                <c:pt idx="29">
                  <c:v>-6.0800790904597157</c:v>
                </c:pt>
                <c:pt idx="30">
                  <c:v>-4.0009264084303169</c:v>
                </c:pt>
                <c:pt idx="31">
                  <c:v>-1.6489988221437022</c:v>
                </c:pt>
                <c:pt idx="32">
                  <c:v>-1.6012927868370985</c:v>
                </c:pt>
                <c:pt idx="33">
                  <c:v>-3.0149164899750875</c:v>
                </c:pt>
                <c:pt idx="34">
                  <c:v>-2.4863392024167354</c:v>
                </c:pt>
                <c:pt idx="35">
                  <c:v>-0.89841050449206128</c:v>
                </c:pt>
                <c:pt idx="36">
                  <c:v>-2.5014212620807439</c:v>
                </c:pt>
                <c:pt idx="37">
                  <c:v>-1.9536903039073765</c:v>
                </c:pt>
                <c:pt idx="38">
                  <c:v>-7.3650730543683398</c:v>
                </c:pt>
                <c:pt idx="39">
                  <c:v>-4.3921659520222516</c:v>
                </c:pt>
                <c:pt idx="40">
                  <c:v>-4.5634467534444711</c:v>
                </c:pt>
                <c:pt idx="41">
                  <c:v>-2.9953849319497858</c:v>
                </c:pt>
                <c:pt idx="42">
                  <c:v>-2.2508487187834252</c:v>
                </c:pt>
                <c:pt idx="43">
                  <c:v>-1.7670670833765345</c:v>
                </c:pt>
                <c:pt idx="44">
                  <c:v>-1.2877934589855871</c:v>
                </c:pt>
                <c:pt idx="45">
                  <c:v>-3.4090909090909083</c:v>
                </c:pt>
                <c:pt idx="46">
                  <c:v>-10.003585514521337</c:v>
                </c:pt>
                <c:pt idx="47">
                  <c:v>-5.9104953652945325</c:v>
                </c:pt>
                <c:pt idx="48">
                  <c:v>-3.5380023760540271</c:v>
                </c:pt>
                <c:pt idx="49">
                  <c:v>-1.6094400212818474</c:v>
                </c:pt>
                <c:pt idx="50">
                  <c:v>-1.5094727868659541</c:v>
                </c:pt>
                <c:pt idx="54">
                  <c:v>-4.5876723895299731</c:v>
                </c:pt>
                <c:pt idx="55">
                  <c:v>-2.2435897435897507</c:v>
                </c:pt>
                <c:pt idx="56">
                  <c:v>-5.0800825390586555</c:v>
                </c:pt>
                <c:pt idx="57">
                  <c:v>-2.7359146765592408</c:v>
                </c:pt>
                <c:pt idx="58">
                  <c:v>-2.5016157852716328</c:v>
                </c:pt>
                <c:pt idx="59">
                  <c:v>-1.98467455447579</c:v>
                </c:pt>
                <c:pt idx="60">
                  <c:v>3.0630178257594749</c:v>
                </c:pt>
                <c:pt idx="61">
                  <c:v>-0.69015565527763334</c:v>
                </c:pt>
                <c:pt idx="62">
                  <c:v>-0.79188880034581166</c:v>
                </c:pt>
                <c:pt idx="63">
                  <c:v>-8.9366515837104163</c:v>
                </c:pt>
                <c:pt idx="64">
                  <c:v>-6.8177729807519363</c:v>
                </c:pt>
                <c:pt idx="65">
                  <c:v>-3.1324820430965588</c:v>
                </c:pt>
                <c:pt idx="66">
                  <c:v>-1.7407900063616824</c:v>
                </c:pt>
                <c:pt idx="67">
                  <c:v>-1.383327956887231</c:v>
                </c:pt>
                <c:pt idx="68">
                  <c:v>-1.1844928430767359</c:v>
                </c:pt>
                <c:pt idx="69">
                  <c:v>-0.31663962133435958</c:v>
                </c:pt>
                <c:pt idx="70">
                  <c:v>-0.23511116870614271</c:v>
                </c:pt>
                <c:pt idx="71">
                  <c:v>-5.6855105491435758</c:v>
                </c:pt>
                <c:pt idx="72">
                  <c:v>-5.4938798747499602</c:v>
                </c:pt>
                <c:pt idx="73">
                  <c:v>-11.123129619614785</c:v>
                </c:pt>
                <c:pt idx="74">
                  <c:v>-6.1224489795922263</c:v>
                </c:pt>
                <c:pt idx="75">
                  <c:v>-2.2630181272368994</c:v>
                </c:pt>
                <c:pt idx="76">
                  <c:v>-1.6318525429860953</c:v>
                </c:pt>
                <c:pt idx="77">
                  <c:v>-1.81839563702649</c:v>
                </c:pt>
                <c:pt idx="78">
                  <c:v>-0.44662152427603613</c:v>
                </c:pt>
                <c:pt idx="79">
                  <c:v>-0.36236577845719486</c:v>
                </c:pt>
                <c:pt idx="80">
                  <c:v>-0.86346338221196306</c:v>
                </c:pt>
                <c:pt idx="81">
                  <c:v>-1.6671376094942083</c:v>
                </c:pt>
                <c:pt idx="82">
                  <c:v>-11.733046286329381</c:v>
                </c:pt>
                <c:pt idx="83">
                  <c:v>-3.3184744923229377</c:v>
                </c:pt>
                <c:pt idx="84">
                  <c:v>-2.8405797101449362</c:v>
                </c:pt>
                <c:pt idx="85">
                  <c:v>-2.6688494631843507</c:v>
                </c:pt>
                <c:pt idx="86">
                  <c:v>-2.0501138952164037</c:v>
                </c:pt>
                <c:pt idx="87">
                  <c:v>-1.2967931222073006</c:v>
                </c:pt>
                <c:pt idx="88">
                  <c:v>-0.69212224900848829</c:v>
                </c:pt>
                <c:pt idx="89">
                  <c:v>-0.90015909378299863</c:v>
                </c:pt>
                <c:pt idx="90">
                  <c:v>-12.94580174108483</c:v>
                </c:pt>
                <c:pt idx="91">
                  <c:v>-15.278783490224153</c:v>
                </c:pt>
                <c:pt idx="92">
                  <c:v>-8.9642821609790815</c:v>
                </c:pt>
                <c:pt idx="93">
                  <c:v>-4.4731294579684988</c:v>
                </c:pt>
                <c:pt idx="94">
                  <c:v>-3.3871550560088233</c:v>
                </c:pt>
                <c:pt idx="95">
                  <c:v>-2.3358307624503567</c:v>
                </c:pt>
                <c:pt idx="96">
                  <c:v>-74.200388761265273</c:v>
                </c:pt>
                <c:pt idx="97">
                  <c:v>-66.206985913407252</c:v>
                </c:pt>
                <c:pt idx="98">
                  <c:v>-57.791291255969334</c:v>
                </c:pt>
                <c:pt idx="99">
                  <c:v>-9.1165678803274162</c:v>
                </c:pt>
                <c:pt idx="100">
                  <c:v>-7.3706974229590854</c:v>
                </c:pt>
                <c:pt idx="101">
                  <c:v>-5.1948051948051921</c:v>
                </c:pt>
                <c:pt idx="102">
                  <c:v>-1.7717561229807233</c:v>
                </c:pt>
                <c:pt idx="103">
                  <c:v>-2.0421369164303349</c:v>
                </c:pt>
                <c:pt idx="104">
                  <c:v>-1.8677168594142788</c:v>
                </c:pt>
                <c:pt idx="105">
                  <c:v>-8.0452767714712964E-2</c:v>
                </c:pt>
                <c:pt idx="106">
                  <c:v>-1.0716375243469811</c:v>
                </c:pt>
                <c:pt idx="107">
                  <c:v>-0.75422320890366157</c:v>
                </c:pt>
                <c:pt idx="108">
                  <c:v>-22.749218971881401</c:v>
                </c:pt>
                <c:pt idx="109">
                  <c:v>-20.099431818178783</c:v>
                </c:pt>
                <c:pt idx="110">
                  <c:v>-18.575820688283194</c:v>
                </c:pt>
                <c:pt idx="111">
                  <c:v>-5.0788597887458478</c:v>
                </c:pt>
                <c:pt idx="112">
                  <c:v>-4.444655943654789</c:v>
                </c:pt>
                <c:pt idx="113">
                  <c:v>-2.4332867749757585</c:v>
                </c:pt>
                <c:pt idx="114">
                  <c:v>-1.0017020564190626</c:v>
                </c:pt>
                <c:pt idx="115">
                  <c:v>-1.17450161438441</c:v>
                </c:pt>
                <c:pt idx="116">
                  <c:v>-0.85334870262798057</c:v>
                </c:pt>
                <c:pt idx="117">
                  <c:v>-6.3478508397383209</c:v>
                </c:pt>
                <c:pt idx="118">
                  <c:v>-5.4690329590932221</c:v>
                </c:pt>
                <c:pt idx="119">
                  <c:v>-5.0613956274325504</c:v>
                </c:pt>
                <c:pt idx="120">
                  <c:v>-3.6385214345683723</c:v>
                </c:pt>
                <c:pt idx="121">
                  <c:v>-3.0722960368529453</c:v>
                </c:pt>
                <c:pt idx="122">
                  <c:v>-3.0481895868206261</c:v>
                </c:pt>
                <c:pt idx="123">
                  <c:v>-0.89235476565783411</c:v>
                </c:pt>
                <c:pt idx="124">
                  <c:v>-1.7913663471895911</c:v>
                </c:pt>
                <c:pt idx="125">
                  <c:v>-2.3741115094269047</c:v>
                </c:pt>
                <c:pt idx="126">
                  <c:v>-17.257013318220455</c:v>
                </c:pt>
                <c:pt idx="127">
                  <c:v>-21.336397383772315</c:v>
                </c:pt>
                <c:pt idx="128">
                  <c:v>-25.497180172157911</c:v>
                </c:pt>
                <c:pt idx="129">
                  <c:v>-5.9150686518741651</c:v>
                </c:pt>
                <c:pt idx="130">
                  <c:v>-1.2931771139932744</c:v>
                </c:pt>
                <c:pt idx="131">
                  <c:v>-1.5020134622733028</c:v>
                </c:pt>
                <c:pt idx="132">
                  <c:v>-0.10324524932334055</c:v>
                </c:pt>
                <c:pt idx="133">
                  <c:v>-0.24662464913385537</c:v>
                </c:pt>
                <c:pt idx="134">
                  <c:v>-0.32694150922316162</c:v>
                </c:pt>
                <c:pt idx="135">
                  <c:v>-10.953058321479372</c:v>
                </c:pt>
                <c:pt idx="136">
                  <c:v>-2.9300737012403371</c:v>
                </c:pt>
                <c:pt idx="137">
                  <c:v>-6.7517702204049055</c:v>
                </c:pt>
                <c:pt idx="138">
                  <c:v>-3.1381841299196771</c:v>
                </c:pt>
                <c:pt idx="139">
                  <c:v>-2.0694892728308165</c:v>
                </c:pt>
                <c:pt idx="140">
                  <c:v>-1.5521259288572291</c:v>
                </c:pt>
                <c:pt idx="141">
                  <c:v>-0.71703075843546371</c:v>
                </c:pt>
                <c:pt idx="142">
                  <c:v>-0.67034101887391695</c:v>
                </c:pt>
                <c:pt idx="143">
                  <c:v>-0.40631284324908984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4E-1947-42AA-B5F0-0965DE019D05}"/>
            </c:ext>
          </c:extLst>
        </c:ser>
        <c:ser>
          <c:idx val="1"/>
          <c:order val="1"/>
          <c:tx>
            <c:v>Median (-2.67%)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Results!$E$4:$E$147</c:f>
              <c:strCache>
                <c:ptCount val="144"/>
                <c:pt idx="0">
                  <c:v>11-USGS</c:v>
                </c:pt>
                <c:pt idx="1">
                  <c:v>11-USGS</c:v>
                </c:pt>
                <c:pt idx="2">
                  <c:v>11-USGS</c:v>
                </c:pt>
                <c:pt idx="3">
                  <c:v>11-USGS</c:v>
                </c:pt>
                <c:pt idx="4">
                  <c:v>11-USGS</c:v>
                </c:pt>
                <c:pt idx="5">
                  <c:v>11-USGS</c:v>
                </c:pt>
                <c:pt idx="6">
                  <c:v>11-USGS</c:v>
                </c:pt>
                <c:pt idx="7">
                  <c:v>11-USGS</c:v>
                </c:pt>
                <c:pt idx="8">
                  <c:v>11-USGS</c:v>
                </c:pt>
                <c:pt idx="9">
                  <c:v>12-USGS</c:v>
                </c:pt>
                <c:pt idx="10">
                  <c:v>12-USGS</c:v>
                </c:pt>
                <c:pt idx="11">
                  <c:v>12-USGS</c:v>
                </c:pt>
                <c:pt idx="12">
                  <c:v>12-USGS</c:v>
                </c:pt>
                <c:pt idx="13">
                  <c:v>12-USGS</c:v>
                </c:pt>
                <c:pt idx="14">
                  <c:v>12-USGS</c:v>
                </c:pt>
                <c:pt idx="15">
                  <c:v>12-USGS</c:v>
                </c:pt>
                <c:pt idx="16">
                  <c:v>12-USGS</c:v>
                </c:pt>
                <c:pt idx="17">
                  <c:v>12-USGS</c:v>
                </c:pt>
                <c:pt idx="18">
                  <c:v>14-USGS</c:v>
                </c:pt>
                <c:pt idx="19">
                  <c:v>14-USGS</c:v>
                </c:pt>
                <c:pt idx="20">
                  <c:v>14-USGS</c:v>
                </c:pt>
                <c:pt idx="21">
                  <c:v>14-USGS</c:v>
                </c:pt>
                <c:pt idx="22">
                  <c:v>14-USGS</c:v>
                </c:pt>
                <c:pt idx="23">
                  <c:v>14-USGS</c:v>
                </c:pt>
                <c:pt idx="24">
                  <c:v>14-USGS</c:v>
                </c:pt>
                <c:pt idx="25">
                  <c:v>14-USGS</c:v>
                </c:pt>
                <c:pt idx="26">
                  <c:v>14-USGS</c:v>
                </c:pt>
                <c:pt idx="27">
                  <c:v>15-USGS</c:v>
                </c:pt>
                <c:pt idx="28">
                  <c:v>15-USGS</c:v>
                </c:pt>
                <c:pt idx="29">
                  <c:v>15-USGS</c:v>
                </c:pt>
                <c:pt idx="30">
                  <c:v>15-USGS</c:v>
                </c:pt>
                <c:pt idx="31">
                  <c:v>15-USGS</c:v>
                </c:pt>
                <c:pt idx="32">
                  <c:v>15-USGS</c:v>
                </c:pt>
                <c:pt idx="33">
                  <c:v>15-USGS</c:v>
                </c:pt>
                <c:pt idx="34">
                  <c:v>15-USGS</c:v>
                </c:pt>
                <c:pt idx="35">
                  <c:v>15-USGS</c:v>
                </c:pt>
                <c:pt idx="36">
                  <c:v>16-Other</c:v>
                </c:pt>
                <c:pt idx="37">
                  <c:v>16-Other</c:v>
                </c:pt>
                <c:pt idx="38">
                  <c:v>16-Other</c:v>
                </c:pt>
                <c:pt idx="39">
                  <c:v>16-Other</c:v>
                </c:pt>
                <c:pt idx="40">
                  <c:v>16-Other</c:v>
                </c:pt>
                <c:pt idx="41">
                  <c:v>16-Other</c:v>
                </c:pt>
                <c:pt idx="42">
                  <c:v>16-Other</c:v>
                </c:pt>
                <c:pt idx="43">
                  <c:v>16-Other</c:v>
                </c:pt>
                <c:pt idx="44">
                  <c:v>16-Other</c:v>
                </c:pt>
                <c:pt idx="45">
                  <c:v>17-USGS</c:v>
                </c:pt>
                <c:pt idx="46">
                  <c:v>17-USGS</c:v>
                </c:pt>
                <c:pt idx="47">
                  <c:v>17-USGS</c:v>
                </c:pt>
                <c:pt idx="48">
                  <c:v>17-USGS</c:v>
                </c:pt>
                <c:pt idx="49">
                  <c:v>17-USGS</c:v>
                </c:pt>
                <c:pt idx="50">
                  <c:v>17-USGS</c:v>
                </c:pt>
                <c:pt idx="51">
                  <c:v>17-USGS</c:v>
                </c:pt>
                <c:pt idx="52">
                  <c:v>17-USGS</c:v>
                </c:pt>
                <c:pt idx="53">
                  <c:v>17-USGS</c:v>
                </c:pt>
                <c:pt idx="54">
                  <c:v>18-USGS</c:v>
                </c:pt>
                <c:pt idx="55">
                  <c:v>18-USGS</c:v>
                </c:pt>
                <c:pt idx="56">
                  <c:v>18-USGS</c:v>
                </c:pt>
                <c:pt idx="57">
                  <c:v>18-USGS</c:v>
                </c:pt>
                <c:pt idx="58">
                  <c:v>18-USGS</c:v>
                </c:pt>
                <c:pt idx="59">
                  <c:v>18-USGS</c:v>
                </c:pt>
                <c:pt idx="60">
                  <c:v>18-USGS</c:v>
                </c:pt>
                <c:pt idx="61">
                  <c:v>18-USGS</c:v>
                </c:pt>
                <c:pt idx="62">
                  <c:v>18-USGS</c:v>
                </c:pt>
                <c:pt idx="63">
                  <c:v>21-Other</c:v>
                </c:pt>
                <c:pt idx="64">
                  <c:v>21-Other</c:v>
                </c:pt>
                <c:pt idx="65">
                  <c:v>21-Other</c:v>
                </c:pt>
                <c:pt idx="66">
                  <c:v>21-Other</c:v>
                </c:pt>
                <c:pt idx="67">
                  <c:v>21-Other</c:v>
                </c:pt>
                <c:pt idx="68">
                  <c:v>21-Other</c:v>
                </c:pt>
                <c:pt idx="69">
                  <c:v>21-Other</c:v>
                </c:pt>
                <c:pt idx="70">
                  <c:v>21-Other</c:v>
                </c:pt>
                <c:pt idx="71">
                  <c:v>21-Other</c:v>
                </c:pt>
                <c:pt idx="72">
                  <c:v>23-Other</c:v>
                </c:pt>
                <c:pt idx="73">
                  <c:v>23-Other</c:v>
                </c:pt>
                <c:pt idx="74">
                  <c:v>23-Other</c:v>
                </c:pt>
                <c:pt idx="75">
                  <c:v>23-Other</c:v>
                </c:pt>
                <c:pt idx="76">
                  <c:v>23-Other</c:v>
                </c:pt>
                <c:pt idx="77">
                  <c:v>23-Other</c:v>
                </c:pt>
                <c:pt idx="78">
                  <c:v>23-Other</c:v>
                </c:pt>
                <c:pt idx="79">
                  <c:v>23-Other</c:v>
                </c:pt>
                <c:pt idx="80">
                  <c:v>23-Other</c:v>
                </c:pt>
                <c:pt idx="81">
                  <c:v>25-USGS</c:v>
                </c:pt>
                <c:pt idx="82">
                  <c:v>25-USGS</c:v>
                </c:pt>
                <c:pt idx="83">
                  <c:v>25-USGS</c:v>
                </c:pt>
                <c:pt idx="84">
                  <c:v>25-USGS</c:v>
                </c:pt>
                <c:pt idx="85">
                  <c:v>25-USGS</c:v>
                </c:pt>
                <c:pt idx="86">
                  <c:v>25-USGS</c:v>
                </c:pt>
                <c:pt idx="87">
                  <c:v>25-USGS</c:v>
                </c:pt>
                <c:pt idx="88">
                  <c:v>25-USGS</c:v>
                </c:pt>
                <c:pt idx="89">
                  <c:v>25-USGS</c:v>
                </c:pt>
                <c:pt idx="90">
                  <c:v>28-Other</c:v>
                </c:pt>
                <c:pt idx="91">
                  <c:v>28-Other</c:v>
                </c:pt>
                <c:pt idx="92">
                  <c:v>28-Other</c:v>
                </c:pt>
                <c:pt idx="93">
                  <c:v>28-Other</c:v>
                </c:pt>
                <c:pt idx="94">
                  <c:v>28-Other</c:v>
                </c:pt>
                <c:pt idx="95">
                  <c:v>28-Other</c:v>
                </c:pt>
                <c:pt idx="96">
                  <c:v>28-Other</c:v>
                </c:pt>
                <c:pt idx="97">
                  <c:v>28-Other</c:v>
                </c:pt>
                <c:pt idx="98">
                  <c:v>28-Other</c:v>
                </c:pt>
                <c:pt idx="99">
                  <c:v>29-Other</c:v>
                </c:pt>
                <c:pt idx="100">
                  <c:v>29-Other</c:v>
                </c:pt>
                <c:pt idx="101">
                  <c:v>29-Other</c:v>
                </c:pt>
                <c:pt idx="102">
                  <c:v>29-Other</c:v>
                </c:pt>
                <c:pt idx="103">
                  <c:v>29-Other</c:v>
                </c:pt>
                <c:pt idx="104">
                  <c:v>29-Other</c:v>
                </c:pt>
                <c:pt idx="105">
                  <c:v>29-Other</c:v>
                </c:pt>
                <c:pt idx="106">
                  <c:v>29-Other</c:v>
                </c:pt>
                <c:pt idx="107">
                  <c:v>29-Other</c:v>
                </c:pt>
                <c:pt idx="108">
                  <c:v>30-Other</c:v>
                </c:pt>
                <c:pt idx="109">
                  <c:v>30-Other</c:v>
                </c:pt>
                <c:pt idx="110">
                  <c:v>30-Other</c:v>
                </c:pt>
                <c:pt idx="111">
                  <c:v>30-Other</c:v>
                </c:pt>
                <c:pt idx="112">
                  <c:v>30-Other</c:v>
                </c:pt>
                <c:pt idx="113">
                  <c:v>30-Other</c:v>
                </c:pt>
                <c:pt idx="114">
                  <c:v>30-Other</c:v>
                </c:pt>
                <c:pt idx="115">
                  <c:v>30-Other</c:v>
                </c:pt>
                <c:pt idx="116">
                  <c:v>30-Other</c:v>
                </c:pt>
                <c:pt idx="117">
                  <c:v>31-Other</c:v>
                </c:pt>
                <c:pt idx="118">
                  <c:v>31-Other</c:v>
                </c:pt>
                <c:pt idx="119">
                  <c:v>31-Other</c:v>
                </c:pt>
                <c:pt idx="120">
                  <c:v>31-Other</c:v>
                </c:pt>
                <c:pt idx="121">
                  <c:v>31-Other</c:v>
                </c:pt>
                <c:pt idx="122">
                  <c:v>31-Other</c:v>
                </c:pt>
                <c:pt idx="123">
                  <c:v>31-Other</c:v>
                </c:pt>
                <c:pt idx="124">
                  <c:v>31-Other</c:v>
                </c:pt>
                <c:pt idx="125">
                  <c:v>31-Other</c:v>
                </c:pt>
                <c:pt idx="126">
                  <c:v>34-Other</c:v>
                </c:pt>
                <c:pt idx="127">
                  <c:v>34-Other</c:v>
                </c:pt>
                <c:pt idx="128">
                  <c:v>34-Other</c:v>
                </c:pt>
                <c:pt idx="129">
                  <c:v>34-Other</c:v>
                </c:pt>
                <c:pt idx="130">
                  <c:v>34-Other</c:v>
                </c:pt>
                <c:pt idx="131">
                  <c:v>34-Other</c:v>
                </c:pt>
                <c:pt idx="132">
                  <c:v>34-Other</c:v>
                </c:pt>
                <c:pt idx="133">
                  <c:v>34-Other</c:v>
                </c:pt>
                <c:pt idx="134">
                  <c:v>34-Other</c:v>
                </c:pt>
                <c:pt idx="135">
                  <c:v>36-Other</c:v>
                </c:pt>
                <c:pt idx="136">
                  <c:v>36-Other</c:v>
                </c:pt>
                <c:pt idx="137">
                  <c:v>36-Other</c:v>
                </c:pt>
                <c:pt idx="138">
                  <c:v>36-Other</c:v>
                </c:pt>
                <c:pt idx="139">
                  <c:v>36-Other</c:v>
                </c:pt>
                <c:pt idx="140">
                  <c:v>36-Other</c:v>
                </c:pt>
                <c:pt idx="141">
                  <c:v>36-Other</c:v>
                </c:pt>
                <c:pt idx="142">
                  <c:v>36-Other</c:v>
                </c:pt>
                <c:pt idx="143">
                  <c:v>36-Other</c:v>
                </c:pt>
              </c:strCache>
            </c:strRef>
          </c:cat>
          <c:val>
            <c:numRef>
              <c:f>Results!$AJ$4:$AJ$147</c:f>
              <c:numCache>
                <c:formatCode>0.00</c:formatCode>
                <c:ptCount val="144"/>
                <c:pt idx="0">
                  <c:v>-2.6688494631843507</c:v>
                </c:pt>
                <c:pt idx="1">
                  <c:v>-2.6688494631843507</c:v>
                </c:pt>
                <c:pt idx="2">
                  <c:v>-2.6688494631843507</c:v>
                </c:pt>
                <c:pt idx="3">
                  <c:v>-2.6688494631843507</c:v>
                </c:pt>
                <c:pt idx="4">
                  <c:v>-2.6688494631843507</c:v>
                </c:pt>
                <c:pt idx="5">
                  <c:v>-2.6688494631843507</c:v>
                </c:pt>
                <c:pt idx="6">
                  <c:v>-2.6688494631843507</c:v>
                </c:pt>
                <c:pt idx="7">
                  <c:v>-2.6688494631843507</c:v>
                </c:pt>
                <c:pt idx="8">
                  <c:v>-2.6688494631843507</c:v>
                </c:pt>
                <c:pt idx="9">
                  <c:v>-2.6688494631843507</c:v>
                </c:pt>
                <c:pt idx="10">
                  <c:v>-2.6688494631843507</c:v>
                </c:pt>
                <c:pt idx="11">
                  <c:v>-2.6688494631843507</c:v>
                </c:pt>
                <c:pt idx="12">
                  <c:v>-2.6688494631843507</c:v>
                </c:pt>
                <c:pt idx="13">
                  <c:v>-2.6688494631843507</c:v>
                </c:pt>
                <c:pt idx="14">
                  <c:v>-2.6688494631843507</c:v>
                </c:pt>
                <c:pt idx="15">
                  <c:v>-2.6688494631843507</c:v>
                </c:pt>
                <c:pt idx="16">
                  <c:v>-2.6688494631843507</c:v>
                </c:pt>
                <c:pt idx="17">
                  <c:v>-2.6688494631843507</c:v>
                </c:pt>
                <c:pt idx="18">
                  <c:v>-2.6688494631843507</c:v>
                </c:pt>
                <c:pt idx="19">
                  <c:v>-2.6688494631843507</c:v>
                </c:pt>
                <c:pt idx="20">
                  <c:v>-2.6688494631843507</c:v>
                </c:pt>
                <c:pt idx="21">
                  <c:v>-2.6688494631843507</c:v>
                </c:pt>
                <c:pt idx="22">
                  <c:v>-2.6688494631843507</c:v>
                </c:pt>
                <c:pt idx="23">
                  <c:v>-2.6688494631843507</c:v>
                </c:pt>
                <c:pt idx="24">
                  <c:v>-2.6688494631843507</c:v>
                </c:pt>
                <c:pt idx="25">
                  <c:v>-2.6688494631843507</c:v>
                </c:pt>
                <c:pt idx="26">
                  <c:v>-2.6688494631843507</c:v>
                </c:pt>
                <c:pt idx="27">
                  <c:v>-2.6688494631843507</c:v>
                </c:pt>
                <c:pt idx="28">
                  <c:v>-2.6688494631843507</c:v>
                </c:pt>
                <c:pt idx="29">
                  <c:v>-2.6688494631843507</c:v>
                </c:pt>
                <c:pt idx="30">
                  <c:v>-2.6688494631843507</c:v>
                </c:pt>
                <c:pt idx="31">
                  <c:v>-2.6688494631843507</c:v>
                </c:pt>
                <c:pt idx="32">
                  <c:v>-2.6688494631843507</c:v>
                </c:pt>
                <c:pt idx="33">
                  <c:v>-2.6688494631843507</c:v>
                </c:pt>
                <c:pt idx="34">
                  <c:v>-2.6688494631843507</c:v>
                </c:pt>
                <c:pt idx="35">
                  <c:v>-2.6688494631843507</c:v>
                </c:pt>
                <c:pt idx="36">
                  <c:v>-2.6688494631843507</c:v>
                </c:pt>
                <c:pt idx="37">
                  <c:v>-2.6688494631843507</c:v>
                </c:pt>
                <c:pt idx="38">
                  <c:v>-2.6688494631843507</c:v>
                </c:pt>
                <c:pt idx="39">
                  <c:v>-2.6688494631843507</c:v>
                </c:pt>
                <c:pt idx="40">
                  <c:v>-2.6688494631843507</c:v>
                </c:pt>
                <c:pt idx="41">
                  <c:v>-2.6688494631843507</c:v>
                </c:pt>
                <c:pt idx="42">
                  <c:v>-2.6688494631843507</c:v>
                </c:pt>
                <c:pt idx="43">
                  <c:v>-2.6688494631843507</c:v>
                </c:pt>
                <c:pt idx="44">
                  <c:v>-2.6688494631843507</c:v>
                </c:pt>
                <c:pt idx="45">
                  <c:v>-2.6688494631843507</c:v>
                </c:pt>
                <c:pt idx="46">
                  <c:v>-2.6688494631843507</c:v>
                </c:pt>
                <c:pt idx="47">
                  <c:v>-2.6688494631843507</c:v>
                </c:pt>
                <c:pt idx="48">
                  <c:v>-2.6688494631843507</c:v>
                </c:pt>
                <c:pt idx="49">
                  <c:v>-2.6688494631843507</c:v>
                </c:pt>
                <c:pt idx="50">
                  <c:v>-2.6688494631843507</c:v>
                </c:pt>
                <c:pt idx="51">
                  <c:v>-2.6688494631843507</c:v>
                </c:pt>
                <c:pt idx="52">
                  <c:v>-2.6688494631843507</c:v>
                </c:pt>
                <c:pt idx="53">
                  <c:v>-2.6688494631843507</c:v>
                </c:pt>
                <c:pt idx="54">
                  <c:v>-2.6688494631843507</c:v>
                </c:pt>
                <c:pt idx="55">
                  <c:v>-2.6688494631843507</c:v>
                </c:pt>
                <c:pt idx="56">
                  <c:v>-2.6688494631843507</c:v>
                </c:pt>
                <c:pt idx="57">
                  <c:v>-2.6688494631843507</c:v>
                </c:pt>
                <c:pt idx="58">
                  <c:v>-2.6688494631843507</c:v>
                </c:pt>
                <c:pt idx="59">
                  <c:v>-2.6688494631843507</c:v>
                </c:pt>
                <c:pt idx="60">
                  <c:v>-2.6688494631843507</c:v>
                </c:pt>
                <c:pt idx="61">
                  <c:v>-2.6688494631843507</c:v>
                </c:pt>
                <c:pt idx="62">
                  <c:v>-2.6688494631843507</c:v>
                </c:pt>
                <c:pt idx="63">
                  <c:v>-2.6688494631843507</c:v>
                </c:pt>
                <c:pt idx="64">
                  <c:v>-2.6688494631843507</c:v>
                </c:pt>
                <c:pt idx="65">
                  <c:v>-2.6688494631843507</c:v>
                </c:pt>
                <c:pt idx="66">
                  <c:v>-2.6688494631843507</c:v>
                </c:pt>
                <c:pt idx="67">
                  <c:v>-2.6688494631843507</c:v>
                </c:pt>
                <c:pt idx="68">
                  <c:v>-2.6688494631843507</c:v>
                </c:pt>
                <c:pt idx="69">
                  <c:v>-2.6688494631843507</c:v>
                </c:pt>
                <c:pt idx="70">
                  <c:v>-2.6688494631843507</c:v>
                </c:pt>
                <c:pt idx="71">
                  <c:v>-2.6688494631843507</c:v>
                </c:pt>
                <c:pt idx="72">
                  <c:v>-2.6688494631843507</c:v>
                </c:pt>
                <c:pt idx="73">
                  <c:v>-2.6688494631843507</c:v>
                </c:pt>
                <c:pt idx="74">
                  <c:v>-2.6688494631843507</c:v>
                </c:pt>
                <c:pt idx="75">
                  <c:v>-2.6688494631843507</c:v>
                </c:pt>
                <c:pt idx="76">
                  <c:v>-2.6688494631843507</c:v>
                </c:pt>
                <c:pt idx="77">
                  <c:v>-2.6688494631843507</c:v>
                </c:pt>
                <c:pt idx="78">
                  <c:v>-2.6688494631843507</c:v>
                </c:pt>
                <c:pt idx="79">
                  <c:v>-2.6688494631843507</c:v>
                </c:pt>
                <c:pt idx="80">
                  <c:v>-2.6688494631843507</c:v>
                </c:pt>
                <c:pt idx="81">
                  <c:v>-2.6688494631843507</c:v>
                </c:pt>
                <c:pt idx="82">
                  <c:v>-2.6688494631843507</c:v>
                </c:pt>
                <c:pt idx="83">
                  <c:v>-2.6688494631843507</c:v>
                </c:pt>
                <c:pt idx="84">
                  <c:v>-2.6688494631843507</c:v>
                </c:pt>
                <c:pt idx="85">
                  <c:v>-2.6688494631843507</c:v>
                </c:pt>
                <c:pt idx="86">
                  <c:v>-2.6688494631843507</c:v>
                </c:pt>
                <c:pt idx="87">
                  <c:v>-2.6688494631843507</c:v>
                </c:pt>
                <c:pt idx="88">
                  <c:v>-2.6688494631843507</c:v>
                </c:pt>
                <c:pt idx="89">
                  <c:v>-2.6688494631843507</c:v>
                </c:pt>
                <c:pt idx="90">
                  <c:v>-2.6688494631843507</c:v>
                </c:pt>
                <c:pt idx="91">
                  <c:v>-2.6688494631843507</c:v>
                </c:pt>
                <c:pt idx="92">
                  <c:v>-2.6688494631843507</c:v>
                </c:pt>
                <c:pt idx="93">
                  <c:v>-2.6688494631843507</c:v>
                </c:pt>
                <c:pt idx="94">
                  <c:v>-2.6688494631843507</c:v>
                </c:pt>
                <c:pt idx="95">
                  <c:v>-2.6688494631843507</c:v>
                </c:pt>
                <c:pt idx="96">
                  <c:v>-2.6688494631843507</c:v>
                </c:pt>
                <c:pt idx="97">
                  <c:v>-2.6688494631843507</c:v>
                </c:pt>
                <c:pt idx="98">
                  <c:v>-2.6688494631843507</c:v>
                </c:pt>
                <c:pt idx="99">
                  <c:v>-2.6688494631843507</c:v>
                </c:pt>
                <c:pt idx="100">
                  <c:v>-2.6688494631843507</c:v>
                </c:pt>
                <c:pt idx="101">
                  <c:v>-2.6688494631843507</c:v>
                </c:pt>
                <c:pt idx="102">
                  <c:v>-2.6688494631843507</c:v>
                </c:pt>
                <c:pt idx="103">
                  <c:v>-2.6688494631843507</c:v>
                </c:pt>
                <c:pt idx="104">
                  <c:v>-2.6688494631843507</c:v>
                </c:pt>
                <c:pt idx="105">
                  <c:v>-2.6688494631843507</c:v>
                </c:pt>
                <c:pt idx="106">
                  <c:v>-2.6688494631843507</c:v>
                </c:pt>
                <c:pt idx="107">
                  <c:v>-2.6688494631843507</c:v>
                </c:pt>
                <c:pt idx="108">
                  <c:v>-2.6688494631843507</c:v>
                </c:pt>
                <c:pt idx="109">
                  <c:v>-2.6688494631843507</c:v>
                </c:pt>
                <c:pt idx="110">
                  <c:v>-2.6688494631843507</c:v>
                </c:pt>
                <c:pt idx="111">
                  <c:v>-2.6688494631843507</c:v>
                </c:pt>
                <c:pt idx="112">
                  <c:v>-2.6688494631843507</c:v>
                </c:pt>
                <c:pt idx="113">
                  <c:v>-2.6688494631843507</c:v>
                </c:pt>
                <c:pt idx="114">
                  <c:v>-2.6688494631843507</c:v>
                </c:pt>
                <c:pt idx="115">
                  <c:v>-2.6688494631843507</c:v>
                </c:pt>
                <c:pt idx="116">
                  <c:v>-2.6688494631843507</c:v>
                </c:pt>
                <c:pt idx="117">
                  <c:v>-2.6688494631843507</c:v>
                </c:pt>
                <c:pt idx="118">
                  <c:v>-2.6688494631843507</c:v>
                </c:pt>
                <c:pt idx="119">
                  <c:v>-2.6688494631843507</c:v>
                </c:pt>
                <c:pt idx="120">
                  <c:v>-2.6688494631843507</c:v>
                </c:pt>
                <c:pt idx="121">
                  <c:v>-2.6688494631843507</c:v>
                </c:pt>
                <c:pt idx="122">
                  <c:v>-2.6688494631843507</c:v>
                </c:pt>
                <c:pt idx="123">
                  <c:v>-2.6688494631843507</c:v>
                </c:pt>
                <c:pt idx="124">
                  <c:v>-2.6688494631843507</c:v>
                </c:pt>
                <c:pt idx="125">
                  <c:v>-2.6688494631843507</c:v>
                </c:pt>
                <c:pt idx="126">
                  <c:v>-2.6688494631843507</c:v>
                </c:pt>
                <c:pt idx="127">
                  <c:v>-2.6688494631843507</c:v>
                </c:pt>
                <c:pt idx="128">
                  <c:v>-2.6688494631843507</c:v>
                </c:pt>
                <c:pt idx="129">
                  <c:v>-2.6688494631843507</c:v>
                </c:pt>
                <c:pt idx="130">
                  <c:v>-2.6688494631843507</c:v>
                </c:pt>
                <c:pt idx="131">
                  <c:v>-2.6688494631843507</c:v>
                </c:pt>
                <c:pt idx="132">
                  <c:v>-2.6688494631843507</c:v>
                </c:pt>
                <c:pt idx="133">
                  <c:v>-2.6688494631843507</c:v>
                </c:pt>
                <c:pt idx="134">
                  <c:v>-2.6688494631843507</c:v>
                </c:pt>
                <c:pt idx="135">
                  <c:v>-2.6688494631843507</c:v>
                </c:pt>
                <c:pt idx="136">
                  <c:v>-2.6688494631843507</c:v>
                </c:pt>
                <c:pt idx="137">
                  <c:v>-2.6688494631843507</c:v>
                </c:pt>
                <c:pt idx="138">
                  <c:v>-2.6688494631843507</c:v>
                </c:pt>
                <c:pt idx="139">
                  <c:v>-2.6688494631843507</c:v>
                </c:pt>
                <c:pt idx="140">
                  <c:v>-2.6688494631843507</c:v>
                </c:pt>
                <c:pt idx="141">
                  <c:v>-2.6688494631843507</c:v>
                </c:pt>
                <c:pt idx="142">
                  <c:v>-2.6688494631843507</c:v>
                </c:pt>
                <c:pt idx="143">
                  <c:v>-2.6688494631843507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4F-1947-42AA-B5F0-0965DE019D05}"/>
            </c:ext>
          </c:extLst>
        </c:ser>
        <c:ser>
          <c:idx val="2"/>
          <c:order val="2"/>
          <c:tx>
            <c:v>Median +/- 5%</c:v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Results!$E$4:$E$147</c:f>
              <c:strCache>
                <c:ptCount val="144"/>
                <c:pt idx="0">
                  <c:v>11-USGS</c:v>
                </c:pt>
                <c:pt idx="1">
                  <c:v>11-USGS</c:v>
                </c:pt>
                <c:pt idx="2">
                  <c:v>11-USGS</c:v>
                </c:pt>
                <c:pt idx="3">
                  <c:v>11-USGS</c:v>
                </c:pt>
                <c:pt idx="4">
                  <c:v>11-USGS</c:v>
                </c:pt>
                <c:pt idx="5">
                  <c:v>11-USGS</c:v>
                </c:pt>
                <c:pt idx="6">
                  <c:v>11-USGS</c:v>
                </c:pt>
                <c:pt idx="7">
                  <c:v>11-USGS</c:v>
                </c:pt>
                <c:pt idx="8">
                  <c:v>11-USGS</c:v>
                </c:pt>
                <c:pt idx="9">
                  <c:v>12-USGS</c:v>
                </c:pt>
                <c:pt idx="10">
                  <c:v>12-USGS</c:v>
                </c:pt>
                <c:pt idx="11">
                  <c:v>12-USGS</c:v>
                </c:pt>
                <c:pt idx="12">
                  <c:v>12-USGS</c:v>
                </c:pt>
                <c:pt idx="13">
                  <c:v>12-USGS</c:v>
                </c:pt>
                <c:pt idx="14">
                  <c:v>12-USGS</c:v>
                </c:pt>
                <c:pt idx="15">
                  <c:v>12-USGS</c:v>
                </c:pt>
                <c:pt idx="16">
                  <c:v>12-USGS</c:v>
                </c:pt>
                <c:pt idx="17">
                  <c:v>12-USGS</c:v>
                </c:pt>
                <c:pt idx="18">
                  <c:v>14-USGS</c:v>
                </c:pt>
                <c:pt idx="19">
                  <c:v>14-USGS</c:v>
                </c:pt>
                <c:pt idx="20">
                  <c:v>14-USGS</c:v>
                </c:pt>
                <c:pt idx="21">
                  <c:v>14-USGS</c:v>
                </c:pt>
                <c:pt idx="22">
                  <c:v>14-USGS</c:v>
                </c:pt>
                <c:pt idx="23">
                  <c:v>14-USGS</c:v>
                </c:pt>
                <c:pt idx="24">
                  <c:v>14-USGS</c:v>
                </c:pt>
                <c:pt idx="25">
                  <c:v>14-USGS</c:v>
                </c:pt>
                <c:pt idx="26">
                  <c:v>14-USGS</c:v>
                </c:pt>
                <c:pt idx="27">
                  <c:v>15-USGS</c:v>
                </c:pt>
                <c:pt idx="28">
                  <c:v>15-USGS</c:v>
                </c:pt>
                <c:pt idx="29">
                  <c:v>15-USGS</c:v>
                </c:pt>
                <c:pt idx="30">
                  <c:v>15-USGS</c:v>
                </c:pt>
                <c:pt idx="31">
                  <c:v>15-USGS</c:v>
                </c:pt>
                <c:pt idx="32">
                  <c:v>15-USGS</c:v>
                </c:pt>
                <c:pt idx="33">
                  <c:v>15-USGS</c:v>
                </c:pt>
                <c:pt idx="34">
                  <c:v>15-USGS</c:v>
                </c:pt>
                <c:pt idx="35">
                  <c:v>15-USGS</c:v>
                </c:pt>
                <c:pt idx="36">
                  <c:v>16-Other</c:v>
                </c:pt>
                <c:pt idx="37">
                  <c:v>16-Other</c:v>
                </c:pt>
                <c:pt idx="38">
                  <c:v>16-Other</c:v>
                </c:pt>
                <c:pt idx="39">
                  <c:v>16-Other</c:v>
                </c:pt>
                <c:pt idx="40">
                  <c:v>16-Other</c:v>
                </c:pt>
                <c:pt idx="41">
                  <c:v>16-Other</c:v>
                </c:pt>
                <c:pt idx="42">
                  <c:v>16-Other</c:v>
                </c:pt>
                <c:pt idx="43">
                  <c:v>16-Other</c:v>
                </c:pt>
                <c:pt idx="44">
                  <c:v>16-Other</c:v>
                </c:pt>
                <c:pt idx="45">
                  <c:v>17-USGS</c:v>
                </c:pt>
                <c:pt idx="46">
                  <c:v>17-USGS</c:v>
                </c:pt>
                <c:pt idx="47">
                  <c:v>17-USGS</c:v>
                </c:pt>
                <c:pt idx="48">
                  <c:v>17-USGS</c:v>
                </c:pt>
                <c:pt idx="49">
                  <c:v>17-USGS</c:v>
                </c:pt>
                <c:pt idx="50">
                  <c:v>17-USGS</c:v>
                </c:pt>
                <c:pt idx="51">
                  <c:v>17-USGS</c:v>
                </c:pt>
                <c:pt idx="52">
                  <c:v>17-USGS</c:v>
                </c:pt>
                <c:pt idx="53">
                  <c:v>17-USGS</c:v>
                </c:pt>
                <c:pt idx="54">
                  <c:v>18-USGS</c:v>
                </c:pt>
                <c:pt idx="55">
                  <c:v>18-USGS</c:v>
                </c:pt>
                <c:pt idx="56">
                  <c:v>18-USGS</c:v>
                </c:pt>
                <c:pt idx="57">
                  <c:v>18-USGS</c:v>
                </c:pt>
                <c:pt idx="58">
                  <c:v>18-USGS</c:v>
                </c:pt>
                <c:pt idx="59">
                  <c:v>18-USGS</c:v>
                </c:pt>
                <c:pt idx="60">
                  <c:v>18-USGS</c:v>
                </c:pt>
                <c:pt idx="61">
                  <c:v>18-USGS</c:v>
                </c:pt>
                <c:pt idx="62">
                  <c:v>18-USGS</c:v>
                </c:pt>
                <c:pt idx="63">
                  <c:v>21-Other</c:v>
                </c:pt>
                <c:pt idx="64">
                  <c:v>21-Other</c:v>
                </c:pt>
                <c:pt idx="65">
                  <c:v>21-Other</c:v>
                </c:pt>
                <c:pt idx="66">
                  <c:v>21-Other</c:v>
                </c:pt>
                <c:pt idx="67">
                  <c:v>21-Other</c:v>
                </c:pt>
                <c:pt idx="68">
                  <c:v>21-Other</c:v>
                </c:pt>
                <c:pt idx="69">
                  <c:v>21-Other</c:v>
                </c:pt>
                <c:pt idx="70">
                  <c:v>21-Other</c:v>
                </c:pt>
                <c:pt idx="71">
                  <c:v>21-Other</c:v>
                </c:pt>
                <c:pt idx="72">
                  <c:v>23-Other</c:v>
                </c:pt>
                <c:pt idx="73">
                  <c:v>23-Other</c:v>
                </c:pt>
                <c:pt idx="74">
                  <c:v>23-Other</c:v>
                </c:pt>
                <c:pt idx="75">
                  <c:v>23-Other</c:v>
                </c:pt>
                <c:pt idx="76">
                  <c:v>23-Other</c:v>
                </c:pt>
                <c:pt idx="77">
                  <c:v>23-Other</c:v>
                </c:pt>
                <c:pt idx="78">
                  <c:v>23-Other</c:v>
                </c:pt>
                <c:pt idx="79">
                  <c:v>23-Other</c:v>
                </c:pt>
                <c:pt idx="80">
                  <c:v>23-Other</c:v>
                </c:pt>
                <c:pt idx="81">
                  <c:v>25-USGS</c:v>
                </c:pt>
                <c:pt idx="82">
                  <c:v>25-USGS</c:v>
                </c:pt>
                <c:pt idx="83">
                  <c:v>25-USGS</c:v>
                </c:pt>
                <c:pt idx="84">
                  <c:v>25-USGS</c:v>
                </c:pt>
                <c:pt idx="85">
                  <c:v>25-USGS</c:v>
                </c:pt>
                <c:pt idx="86">
                  <c:v>25-USGS</c:v>
                </c:pt>
                <c:pt idx="87">
                  <c:v>25-USGS</c:v>
                </c:pt>
                <c:pt idx="88">
                  <c:v>25-USGS</c:v>
                </c:pt>
                <c:pt idx="89">
                  <c:v>25-USGS</c:v>
                </c:pt>
                <c:pt idx="90">
                  <c:v>28-Other</c:v>
                </c:pt>
                <c:pt idx="91">
                  <c:v>28-Other</c:v>
                </c:pt>
                <c:pt idx="92">
                  <c:v>28-Other</c:v>
                </c:pt>
                <c:pt idx="93">
                  <c:v>28-Other</c:v>
                </c:pt>
                <c:pt idx="94">
                  <c:v>28-Other</c:v>
                </c:pt>
                <c:pt idx="95">
                  <c:v>28-Other</c:v>
                </c:pt>
                <c:pt idx="96">
                  <c:v>28-Other</c:v>
                </c:pt>
                <c:pt idx="97">
                  <c:v>28-Other</c:v>
                </c:pt>
                <c:pt idx="98">
                  <c:v>28-Other</c:v>
                </c:pt>
                <c:pt idx="99">
                  <c:v>29-Other</c:v>
                </c:pt>
                <c:pt idx="100">
                  <c:v>29-Other</c:v>
                </c:pt>
                <c:pt idx="101">
                  <c:v>29-Other</c:v>
                </c:pt>
                <c:pt idx="102">
                  <c:v>29-Other</c:v>
                </c:pt>
                <c:pt idx="103">
                  <c:v>29-Other</c:v>
                </c:pt>
                <c:pt idx="104">
                  <c:v>29-Other</c:v>
                </c:pt>
                <c:pt idx="105">
                  <c:v>29-Other</c:v>
                </c:pt>
                <c:pt idx="106">
                  <c:v>29-Other</c:v>
                </c:pt>
                <c:pt idx="107">
                  <c:v>29-Other</c:v>
                </c:pt>
                <c:pt idx="108">
                  <c:v>30-Other</c:v>
                </c:pt>
                <c:pt idx="109">
                  <c:v>30-Other</c:v>
                </c:pt>
                <c:pt idx="110">
                  <c:v>30-Other</c:v>
                </c:pt>
                <c:pt idx="111">
                  <c:v>30-Other</c:v>
                </c:pt>
                <c:pt idx="112">
                  <c:v>30-Other</c:v>
                </c:pt>
                <c:pt idx="113">
                  <c:v>30-Other</c:v>
                </c:pt>
                <c:pt idx="114">
                  <c:v>30-Other</c:v>
                </c:pt>
                <c:pt idx="115">
                  <c:v>30-Other</c:v>
                </c:pt>
                <c:pt idx="116">
                  <c:v>30-Other</c:v>
                </c:pt>
                <c:pt idx="117">
                  <c:v>31-Other</c:v>
                </c:pt>
                <c:pt idx="118">
                  <c:v>31-Other</c:v>
                </c:pt>
                <c:pt idx="119">
                  <c:v>31-Other</c:v>
                </c:pt>
                <c:pt idx="120">
                  <c:v>31-Other</c:v>
                </c:pt>
                <c:pt idx="121">
                  <c:v>31-Other</c:v>
                </c:pt>
                <c:pt idx="122">
                  <c:v>31-Other</c:v>
                </c:pt>
                <c:pt idx="123">
                  <c:v>31-Other</c:v>
                </c:pt>
                <c:pt idx="124">
                  <c:v>31-Other</c:v>
                </c:pt>
                <c:pt idx="125">
                  <c:v>31-Other</c:v>
                </c:pt>
                <c:pt idx="126">
                  <c:v>34-Other</c:v>
                </c:pt>
                <c:pt idx="127">
                  <c:v>34-Other</c:v>
                </c:pt>
                <c:pt idx="128">
                  <c:v>34-Other</c:v>
                </c:pt>
                <c:pt idx="129">
                  <c:v>34-Other</c:v>
                </c:pt>
                <c:pt idx="130">
                  <c:v>34-Other</c:v>
                </c:pt>
                <c:pt idx="131">
                  <c:v>34-Other</c:v>
                </c:pt>
                <c:pt idx="132">
                  <c:v>34-Other</c:v>
                </c:pt>
                <c:pt idx="133">
                  <c:v>34-Other</c:v>
                </c:pt>
                <c:pt idx="134">
                  <c:v>34-Other</c:v>
                </c:pt>
                <c:pt idx="135">
                  <c:v>36-Other</c:v>
                </c:pt>
                <c:pt idx="136">
                  <c:v>36-Other</c:v>
                </c:pt>
                <c:pt idx="137">
                  <c:v>36-Other</c:v>
                </c:pt>
                <c:pt idx="138">
                  <c:v>36-Other</c:v>
                </c:pt>
                <c:pt idx="139">
                  <c:v>36-Other</c:v>
                </c:pt>
                <c:pt idx="140">
                  <c:v>36-Other</c:v>
                </c:pt>
                <c:pt idx="141">
                  <c:v>36-Other</c:v>
                </c:pt>
                <c:pt idx="142">
                  <c:v>36-Other</c:v>
                </c:pt>
                <c:pt idx="143">
                  <c:v>36-Other</c:v>
                </c:pt>
              </c:strCache>
            </c:strRef>
          </c:cat>
          <c:val>
            <c:numRef>
              <c:f>Results!$AK$4:$AK$147</c:f>
              <c:numCache>
                <c:formatCode>0.00</c:formatCode>
                <c:ptCount val="144"/>
                <c:pt idx="0">
                  <c:v>-7.6688494631843511</c:v>
                </c:pt>
                <c:pt idx="1">
                  <c:v>-7.6688494631843511</c:v>
                </c:pt>
                <c:pt idx="2">
                  <c:v>-7.6688494631843511</c:v>
                </c:pt>
                <c:pt idx="3">
                  <c:v>-7.6688494631843511</c:v>
                </c:pt>
                <c:pt idx="4">
                  <c:v>-7.6688494631843511</c:v>
                </c:pt>
                <c:pt idx="5">
                  <c:v>-7.6688494631843511</c:v>
                </c:pt>
                <c:pt idx="6">
                  <c:v>-7.6688494631843511</c:v>
                </c:pt>
                <c:pt idx="7">
                  <c:v>-7.6688494631843511</c:v>
                </c:pt>
                <c:pt idx="8">
                  <c:v>-7.6688494631843511</c:v>
                </c:pt>
                <c:pt idx="9">
                  <c:v>-7.6688494631843511</c:v>
                </c:pt>
                <c:pt idx="10">
                  <c:v>-7.6688494631843511</c:v>
                </c:pt>
                <c:pt idx="11">
                  <c:v>-7.6688494631843511</c:v>
                </c:pt>
                <c:pt idx="12">
                  <c:v>-7.6688494631843511</c:v>
                </c:pt>
                <c:pt idx="13">
                  <c:v>-7.6688494631843511</c:v>
                </c:pt>
                <c:pt idx="14">
                  <c:v>-7.6688494631843511</c:v>
                </c:pt>
                <c:pt idx="15">
                  <c:v>-7.6688494631843511</c:v>
                </c:pt>
                <c:pt idx="16">
                  <c:v>-7.6688494631843511</c:v>
                </c:pt>
                <c:pt idx="17">
                  <c:v>-7.6688494631843511</c:v>
                </c:pt>
                <c:pt idx="18">
                  <c:v>-7.6688494631843511</c:v>
                </c:pt>
                <c:pt idx="19">
                  <c:v>-7.6688494631843511</c:v>
                </c:pt>
                <c:pt idx="20">
                  <c:v>-7.6688494631843511</c:v>
                </c:pt>
                <c:pt idx="21">
                  <c:v>-7.6688494631843511</c:v>
                </c:pt>
                <c:pt idx="22">
                  <c:v>-7.6688494631843511</c:v>
                </c:pt>
                <c:pt idx="23">
                  <c:v>-7.6688494631843511</c:v>
                </c:pt>
                <c:pt idx="24">
                  <c:v>-7.6688494631843511</c:v>
                </c:pt>
                <c:pt idx="25">
                  <c:v>-7.6688494631843511</c:v>
                </c:pt>
                <c:pt idx="26">
                  <c:v>-7.6688494631843511</c:v>
                </c:pt>
                <c:pt idx="27">
                  <c:v>-7.6688494631843511</c:v>
                </c:pt>
                <c:pt idx="28">
                  <c:v>-7.6688494631843511</c:v>
                </c:pt>
                <c:pt idx="29">
                  <c:v>-7.6688494631843511</c:v>
                </c:pt>
                <c:pt idx="30">
                  <c:v>-7.6688494631843511</c:v>
                </c:pt>
                <c:pt idx="31">
                  <c:v>-7.6688494631843511</c:v>
                </c:pt>
                <c:pt idx="32">
                  <c:v>-7.6688494631843511</c:v>
                </c:pt>
                <c:pt idx="33">
                  <c:v>-7.6688494631843511</c:v>
                </c:pt>
                <c:pt idx="34">
                  <c:v>-7.6688494631843511</c:v>
                </c:pt>
                <c:pt idx="35">
                  <c:v>-7.6688494631843511</c:v>
                </c:pt>
                <c:pt idx="36">
                  <c:v>-7.6688494631843511</c:v>
                </c:pt>
                <c:pt idx="37">
                  <c:v>-7.6688494631843511</c:v>
                </c:pt>
                <c:pt idx="38">
                  <c:v>-7.6688494631843511</c:v>
                </c:pt>
                <c:pt idx="39">
                  <c:v>-7.6688494631843511</c:v>
                </c:pt>
                <c:pt idx="40">
                  <c:v>-7.6688494631843511</c:v>
                </c:pt>
                <c:pt idx="41">
                  <c:v>-7.6688494631843511</c:v>
                </c:pt>
                <c:pt idx="42">
                  <c:v>-7.6688494631843511</c:v>
                </c:pt>
                <c:pt idx="43">
                  <c:v>-7.6688494631843511</c:v>
                </c:pt>
                <c:pt idx="44">
                  <c:v>-7.6688494631843511</c:v>
                </c:pt>
                <c:pt idx="45">
                  <c:v>-7.6688494631843511</c:v>
                </c:pt>
                <c:pt idx="46">
                  <c:v>-7.6688494631843511</c:v>
                </c:pt>
                <c:pt idx="47">
                  <c:v>-7.6688494631843511</c:v>
                </c:pt>
                <c:pt idx="48">
                  <c:v>-7.6688494631843511</c:v>
                </c:pt>
                <c:pt idx="49">
                  <c:v>-7.6688494631843511</c:v>
                </c:pt>
                <c:pt idx="50">
                  <c:v>-7.6688494631843511</c:v>
                </c:pt>
                <c:pt idx="51">
                  <c:v>-7.6688494631843511</c:v>
                </c:pt>
                <c:pt idx="52">
                  <c:v>-7.6688494631843511</c:v>
                </c:pt>
                <c:pt idx="53">
                  <c:v>-7.6688494631843511</c:v>
                </c:pt>
                <c:pt idx="54">
                  <c:v>-7.6688494631843511</c:v>
                </c:pt>
                <c:pt idx="55">
                  <c:v>-7.6688494631843511</c:v>
                </c:pt>
                <c:pt idx="56">
                  <c:v>-7.6688494631843511</c:v>
                </c:pt>
                <c:pt idx="57">
                  <c:v>-7.6688494631843511</c:v>
                </c:pt>
                <c:pt idx="58">
                  <c:v>-7.6688494631843511</c:v>
                </c:pt>
                <c:pt idx="59">
                  <c:v>-7.6688494631843511</c:v>
                </c:pt>
                <c:pt idx="60">
                  <c:v>-7.6688494631843511</c:v>
                </c:pt>
                <c:pt idx="61">
                  <c:v>-7.6688494631843511</c:v>
                </c:pt>
                <c:pt idx="62">
                  <c:v>-7.6688494631843511</c:v>
                </c:pt>
                <c:pt idx="63">
                  <c:v>-7.6688494631843511</c:v>
                </c:pt>
                <c:pt idx="64">
                  <c:v>-7.6688494631843511</c:v>
                </c:pt>
                <c:pt idx="65">
                  <c:v>-7.6688494631843511</c:v>
                </c:pt>
                <c:pt idx="66">
                  <c:v>-7.6688494631843511</c:v>
                </c:pt>
                <c:pt idx="67">
                  <c:v>-7.6688494631843511</c:v>
                </c:pt>
                <c:pt idx="68">
                  <c:v>-7.6688494631843511</c:v>
                </c:pt>
                <c:pt idx="69">
                  <c:v>-7.6688494631843511</c:v>
                </c:pt>
                <c:pt idx="70">
                  <c:v>-7.6688494631843511</c:v>
                </c:pt>
                <c:pt idx="71">
                  <c:v>-7.6688494631843511</c:v>
                </c:pt>
                <c:pt idx="72">
                  <c:v>-7.6688494631843511</c:v>
                </c:pt>
                <c:pt idx="73">
                  <c:v>-7.6688494631843511</c:v>
                </c:pt>
                <c:pt idx="74">
                  <c:v>-7.6688494631843511</c:v>
                </c:pt>
                <c:pt idx="75">
                  <c:v>-7.6688494631843511</c:v>
                </c:pt>
                <c:pt idx="76">
                  <c:v>-7.6688494631843511</c:v>
                </c:pt>
                <c:pt idx="77">
                  <c:v>-7.6688494631843511</c:v>
                </c:pt>
                <c:pt idx="78">
                  <c:v>-7.6688494631843511</c:v>
                </c:pt>
                <c:pt idx="79">
                  <c:v>-7.6688494631843511</c:v>
                </c:pt>
                <c:pt idx="80">
                  <c:v>-7.6688494631843511</c:v>
                </c:pt>
                <c:pt idx="81">
                  <c:v>-7.6688494631843511</c:v>
                </c:pt>
                <c:pt idx="82">
                  <c:v>-7.6688494631843511</c:v>
                </c:pt>
                <c:pt idx="83">
                  <c:v>-7.6688494631843511</c:v>
                </c:pt>
                <c:pt idx="84">
                  <c:v>-7.6688494631843511</c:v>
                </c:pt>
                <c:pt idx="85">
                  <c:v>-7.6688494631843511</c:v>
                </c:pt>
                <c:pt idx="86">
                  <c:v>-7.6688494631843511</c:v>
                </c:pt>
                <c:pt idx="87">
                  <c:v>-7.6688494631843511</c:v>
                </c:pt>
                <c:pt idx="88">
                  <c:v>-7.6688494631843511</c:v>
                </c:pt>
                <c:pt idx="89">
                  <c:v>-7.6688494631843511</c:v>
                </c:pt>
                <c:pt idx="90">
                  <c:v>-7.6688494631843511</c:v>
                </c:pt>
                <c:pt idx="91">
                  <c:v>-7.6688494631843511</c:v>
                </c:pt>
                <c:pt idx="92">
                  <c:v>-7.6688494631843511</c:v>
                </c:pt>
                <c:pt idx="93">
                  <c:v>-7.6688494631843511</c:v>
                </c:pt>
                <c:pt idx="94">
                  <c:v>-7.6688494631843511</c:v>
                </c:pt>
                <c:pt idx="95">
                  <c:v>-7.6688494631843511</c:v>
                </c:pt>
                <c:pt idx="96">
                  <c:v>-7.6688494631843511</c:v>
                </c:pt>
                <c:pt idx="97">
                  <c:v>-7.6688494631843511</c:v>
                </c:pt>
                <c:pt idx="98">
                  <c:v>-7.6688494631843511</c:v>
                </c:pt>
                <c:pt idx="99">
                  <c:v>-7.6688494631843511</c:v>
                </c:pt>
                <c:pt idx="100">
                  <c:v>-7.6688494631843511</c:v>
                </c:pt>
                <c:pt idx="101">
                  <c:v>-7.6688494631843511</c:v>
                </c:pt>
                <c:pt idx="102">
                  <c:v>-7.6688494631843511</c:v>
                </c:pt>
                <c:pt idx="103">
                  <c:v>-7.6688494631843511</c:v>
                </c:pt>
                <c:pt idx="104">
                  <c:v>-7.6688494631843511</c:v>
                </c:pt>
                <c:pt idx="105">
                  <c:v>-7.6688494631843511</c:v>
                </c:pt>
                <c:pt idx="106">
                  <c:v>-7.6688494631843511</c:v>
                </c:pt>
                <c:pt idx="107">
                  <c:v>-7.6688494631843511</c:v>
                </c:pt>
                <c:pt idx="108">
                  <c:v>-7.6688494631843511</c:v>
                </c:pt>
                <c:pt idx="109">
                  <c:v>-7.6688494631843511</c:v>
                </c:pt>
                <c:pt idx="110">
                  <c:v>-7.6688494631843511</c:v>
                </c:pt>
                <c:pt idx="111">
                  <c:v>-7.6688494631843511</c:v>
                </c:pt>
                <c:pt idx="112">
                  <c:v>-7.6688494631843511</c:v>
                </c:pt>
                <c:pt idx="113">
                  <c:v>-7.6688494631843511</c:v>
                </c:pt>
                <c:pt idx="114">
                  <c:v>-7.6688494631843511</c:v>
                </c:pt>
                <c:pt idx="115">
                  <c:v>-7.6688494631843511</c:v>
                </c:pt>
                <c:pt idx="116">
                  <c:v>-7.6688494631843511</c:v>
                </c:pt>
                <c:pt idx="117">
                  <c:v>-7.6688494631843511</c:v>
                </c:pt>
                <c:pt idx="118">
                  <c:v>-7.6688494631843511</c:v>
                </c:pt>
                <c:pt idx="119">
                  <c:v>-7.6688494631843511</c:v>
                </c:pt>
                <c:pt idx="120">
                  <c:v>-7.6688494631843511</c:v>
                </c:pt>
                <c:pt idx="121">
                  <c:v>-7.6688494631843511</c:v>
                </c:pt>
                <c:pt idx="122">
                  <c:v>-7.6688494631843511</c:v>
                </c:pt>
                <c:pt idx="123">
                  <c:v>-7.6688494631843511</c:v>
                </c:pt>
                <c:pt idx="124">
                  <c:v>-7.6688494631843511</c:v>
                </c:pt>
                <c:pt idx="125">
                  <c:v>-7.6688494631843511</c:v>
                </c:pt>
                <c:pt idx="126">
                  <c:v>-7.6688494631843511</c:v>
                </c:pt>
                <c:pt idx="127">
                  <c:v>-7.6688494631843511</c:v>
                </c:pt>
                <c:pt idx="128">
                  <c:v>-7.6688494631843511</c:v>
                </c:pt>
                <c:pt idx="129">
                  <c:v>-7.6688494631843511</c:v>
                </c:pt>
                <c:pt idx="130">
                  <c:v>-7.6688494631843511</c:v>
                </c:pt>
                <c:pt idx="131">
                  <c:v>-7.6688494631843511</c:v>
                </c:pt>
                <c:pt idx="132">
                  <c:v>-7.6688494631843511</c:v>
                </c:pt>
                <c:pt idx="133">
                  <c:v>-7.6688494631843511</c:v>
                </c:pt>
                <c:pt idx="134">
                  <c:v>-7.6688494631843511</c:v>
                </c:pt>
                <c:pt idx="135">
                  <c:v>-7.6688494631843511</c:v>
                </c:pt>
                <c:pt idx="136">
                  <c:v>-7.6688494631843511</c:v>
                </c:pt>
                <c:pt idx="137">
                  <c:v>-7.6688494631843511</c:v>
                </c:pt>
                <c:pt idx="138">
                  <c:v>-7.6688494631843511</c:v>
                </c:pt>
                <c:pt idx="139">
                  <c:v>-7.6688494631843511</c:v>
                </c:pt>
                <c:pt idx="140">
                  <c:v>-7.6688494631843511</c:v>
                </c:pt>
                <c:pt idx="141">
                  <c:v>-7.6688494631843511</c:v>
                </c:pt>
                <c:pt idx="142">
                  <c:v>-7.6688494631843511</c:v>
                </c:pt>
                <c:pt idx="143">
                  <c:v>-7.6688494631843511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50-1947-42AA-B5F0-0965DE019D05}"/>
            </c:ext>
          </c:extLst>
        </c:ser>
        <c:ser>
          <c:idx val="3"/>
          <c:order val="3"/>
          <c:tx>
            <c:v>Median +/- 5%</c:v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Results!$E$4:$E$147</c:f>
              <c:strCache>
                <c:ptCount val="144"/>
                <c:pt idx="0">
                  <c:v>11-USGS</c:v>
                </c:pt>
                <c:pt idx="1">
                  <c:v>11-USGS</c:v>
                </c:pt>
                <c:pt idx="2">
                  <c:v>11-USGS</c:v>
                </c:pt>
                <c:pt idx="3">
                  <c:v>11-USGS</c:v>
                </c:pt>
                <c:pt idx="4">
                  <c:v>11-USGS</c:v>
                </c:pt>
                <c:pt idx="5">
                  <c:v>11-USGS</c:v>
                </c:pt>
                <c:pt idx="6">
                  <c:v>11-USGS</c:v>
                </c:pt>
                <c:pt idx="7">
                  <c:v>11-USGS</c:v>
                </c:pt>
                <c:pt idx="8">
                  <c:v>11-USGS</c:v>
                </c:pt>
                <c:pt idx="9">
                  <c:v>12-USGS</c:v>
                </c:pt>
                <c:pt idx="10">
                  <c:v>12-USGS</c:v>
                </c:pt>
                <c:pt idx="11">
                  <c:v>12-USGS</c:v>
                </c:pt>
                <c:pt idx="12">
                  <c:v>12-USGS</c:v>
                </c:pt>
                <c:pt idx="13">
                  <c:v>12-USGS</c:v>
                </c:pt>
                <c:pt idx="14">
                  <c:v>12-USGS</c:v>
                </c:pt>
                <c:pt idx="15">
                  <c:v>12-USGS</c:v>
                </c:pt>
                <c:pt idx="16">
                  <c:v>12-USGS</c:v>
                </c:pt>
                <c:pt idx="17">
                  <c:v>12-USGS</c:v>
                </c:pt>
                <c:pt idx="18">
                  <c:v>14-USGS</c:v>
                </c:pt>
                <c:pt idx="19">
                  <c:v>14-USGS</c:v>
                </c:pt>
                <c:pt idx="20">
                  <c:v>14-USGS</c:v>
                </c:pt>
                <c:pt idx="21">
                  <c:v>14-USGS</c:v>
                </c:pt>
                <c:pt idx="22">
                  <c:v>14-USGS</c:v>
                </c:pt>
                <c:pt idx="23">
                  <c:v>14-USGS</c:v>
                </c:pt>
                <c:pt idx="24">
                  <c:v>14-USGS</c:v>
                </c:pt>
                <c:pt idx="25">
                  <c:v>14-USGS</c:v>
                </c:pt>
                <c:pt idx="26">
                  <c:v>14-USGS</c:v>
                </c:pt>
                <c:pt idx="27">
                  <c:v>15-USGS</c:v>
                </c:pt>
                <c:pt idx="28">
                  <c:v>15-USGS</c:v>
                </c:pt>
                <c:pt idx="29">
                  <c:v>15-USGS</c:v>
                </c:pt>
                <c:pt idx="30">
                  <c:v>15-USGS</c:v>
                </c:pt>
                <c:pt idx="31">
                  <c:v>15-USGS</c:v>
                </c:pt>
                <c:pt idx="32">
                  <c:v>15-USGS</c:v>
                </c:pt>
                <c:pt idx="33">
                  <c:v>15-USGS</c:v>
                </c:pt>
                <c:pt idx="34">
                  <c:v>15-USGS</c:v>
                </c:pt>
                <c:pt idx="35">
                  <c:v>15-USGS</c:v>
                </c:pt>
                <c:pt idx="36">
                  <c:v>16-Other</c:v>
                </c:pt>
                <c:pt idx="37">
                  <c:v>16-Other</c:v>
                </c:pt>
                <c:pt idx="38">
                  <c:v>16-Other</c:v>
                </c:pt>
                <c:pt idx="39">
                  <c:v>16-Other</c:v>
                </c:pt>
                <c:pt idx="40">
                  <c:v>16-Other</c:v>
                </c:pt>
                <c:pt idx="41">
                  <c:v>16-Other</c:v>
                </c:pt>
                <c:pt idx="42">
                  <c:v>16-Other</c:v>
                </c:pt>
                <c:pt idx="43">
                  <c:v>16-Other</c:v>
                </c:pt>
                <c:pt idx="44">
                  <c:v>16-Other</c:v>
                </c:pt>
                <c:pt idx="45">
                  <c:v>17-USGS</c:v>
                </c:pt>
                <c:pt idx="46">
                  <c:v>17-USGS</c:v>
                </c:pt>
                <c:pt idx="47">
                  <c:v>17-USGS</c:v>
                </c:pt>
                <c:pt idx="48">
                  <c:v>17-USGS</c:v>
                </c:pt>
                <c:pt idx="49">
                  <c:v>17-USGS</c:v>
                </c:pt>
                <c:pt idx="50">
                  <c:v>17-USGS</c:v>
                </c:pt>
                <c:pt idx="51">
                  <c:v>17-USGS</c:v>
                </c:pt>
                <c:pt idx="52">
                  <c:v>17-USGS</c:v>
                </c:pt>
                <c:pt idx="53">
                  <c:v>17-USGS</c:v>
                </c:pt>
                <c:pt idx="54">
                  <c:v>18-USGS</c:v>
                </c:pt>
                <c:pt idx="55">
                  <c:v>18-USGS</c:v>
                </c:pt>
                <c:pt idx="56">
                  <c:v>18-USGS</c:v>
                </c:pt>
                <c:pt idx="57">
                  <c:v>18-USGS</c:v>
                </c:pt>
                <c:pt idx="58">
                  <c:v>18-USGS</c:v>
                </c:pt>
                <c:pt idx="59">
                  <c:v>18-USGS</c:v>
                </c:pt>
                <c:pt idx="60">
                  <c:v>18-USGS</c:v>
                </c:pt>
                <c:pt idx="61">
                  <c:v>18-USGS</c:v>
                </c:pt>
                <c:pt idx="62">
                  <c:v>18-USGS</c:v>
                </c:pt>
                <c:pt idx="63">
                  <c:v>21-Other</c:v>
                </c:pt>
                <c:pt idx="64">
                  <c:v>21-Other</c:v>
                </c:pt>
                <c:pt idx="65">
                  <c:v>21-Other</c:v>
                </c:pt>
                <c:pt idx="66">
                  <c:v>21-Other</c:v>
                </c:pt>
                <c:pt idx="67">
                  <c:v>21-Other</c:v>
                </c:pt>
                <c:pt idx="68">
                  <c:v>21-Other</c:v>
                </c:pt>
                <c:pt idx="69">
                  <c:v>21-Other</c:v>
                </c:pt>
                <c:pt idx="70">
                  <c:v>21-Other</c:v>
                </c:pt>
                <c:pt idx="71">
                  <c:v>21-Other</c:v>
                </c:pt>
                <c:pt idx="72">
                  <c:v>23-Other</c:v>
                </c:pt>
                <c:pt idx="73">
                  <c:v>23-Other</c:v>
                </c:pt>
                <c:pt idx="74">
                  <c:v>23-Other</c:v>
                </c:pt>
                <c:pt idx="75">
                  <c:v>23-Other</c:v>
                </c:pt>
                <c:pt idx="76">
                  <c:v>23-Other</c:v>
                </c:pt>
                <c:pt idx="77">
                  <c:v>23-Other</c:v>
                </c:pt>
                <c:pt idx="78">
                  <c:v>23-Other</c:v>
                </c:pt>
                <c:pt idx="79">
                  <c:v>23-Other</c:v>
                </c:pt>
                <c:pt idx="80">
                  <c:v>23-Other</c:v>
                </c:pt>
                <c:pt idx="81">
                  <c:v>25-USGS</c:v>
                </c:pt>
                <c:pt idx="82">
                  <c:v>25-USGS</c:v>
                </c:pt>
                <c:pt idx="83">
                  <c:v>25-USGS</c:v>
                </c:pt>
                <c:pt idx="84">
                  <c:v>25-USGS</c:v>
                </c:pt>
                <c:pt idx="85">
                  <c:v>25-USGS</c:v>
                </c:pt>
                <c:pt idx="86">
                  <c:v>25-USGS</c:v>
                </c:pt>
                <c:pt idx="87">
                  <c:v>25-USGS</c:v>
                </c:pt>
                <c:pt idx="88">
                  <c:v>25-USGS</c:v>
                </c:pt>
                <c:pt idx="89">
                  <c:v>25-USGS</c:v>
                </c:pt>
                <c:pt idx="90">
                  <c:v>28-Other</c:v>
                </c:pt>
                <c:pt idx="91">
                  <c:v>28-Other</c:v>
                </c:pt>
                <c:pt idx="92">
                  <c:v>28-Other</c:v>
                </c:pt>
                <c:pt idx="93">
                  <c:v>28-Other</c:v>
                </c:pt>
                <c:pt idx="94">
                  <c:v>28-Other</c:v>
                </c:pt>
                <c:pt idx="95">
                  <c:v>28-Other</c:v>
                </c:pt>
                <c:pt idx="96">
                  <c:v>28-Other</c:v>
                </c:pt>
                <c:pt idx="97">
                  <c:v>28-Other</c:v>
                </c:pt>
                <c:pt idx="98">
                  <c:v>28-Other</c:v>
                </c:pt>
                <c:pt idx="99">
                  <c:v>29-Other</c:v>
                </c:pt>
                <c:pt idx="100">
                  <c:v>29-Other</c:v>
                </c:pt>
                <c:pt idx="101">
                  <c:v>29-Other</c:v>
                </c:pt>
                <c:pt idx="102">
                  <c:v>29-Other</c:v>
                </c:pt>
                <c:pt idx="103">
                  <c:v>29-Other</c:v>
                </c:pt>
                <c:pt idx="104">
                  <c:v>29-Other</c:v>
                </c:pt>
                <c:pt idx="105">
                  <c:v>29-Other</c:v>
                </c:pt>
                <c:pt idx="106">
                  <c:v>29-Other</c:v>
                </c:pt>
                <c:pt idx="107">
                  <c:v>29-Other</c:v>
                </c:pt>
                <c:pt idx="108">
                  <c:v>30-Other</c:v>
                </c:pt>
                <c:pt idx="109">
                  <c:v>30-Other</c:v>
                </c:pt>
                <c:pt idx="110">
                  <c:v>30-Other</c:v>
                </c:pt>
                <c:pt idx="111">
                  <c:v>30-Other</c:v>
                </c:pt>
                <c:pt idx="112">
                  <c:v>30-Other</c:v>
                </c:pt>
                <c:pt idx="113">
                  <c:v>30-Other</c:v>
                </c:pt>
                <c:pt idx="114">
                  <c:v>30-Other</c:v>
                </c:pt>
                <c:pt idx="115">
                  <c:v>30-Other</c:v>
                </c:pt>
                <c:pt idx="116">
                  <c:v>30-Other</c:v>
                </c:pt>
                <c:pt idx="117">
                  <c:v>31-Other</c:v>
                </c:pt>
                <c:pt idx="118">
                  <c:v>31-Other</c:v>
                </c:pt>
                <c:pt idx="119">
                  <c:v>31-Other</c:v>
                </c:pt>
                <c:pt idx="120">
                  <c:v>31-Other</c:v>
                </c:pt>
                <c:pt idx="121">
                  <c:v>31-Other</c:v>
                </c:pt>
                <c:pt idx="122">
                  <c:v>31-Other</c:v>
                </c:pt>
                <c:pt idx="123">
                  <c:v>31-Other</c:v>
                </c:pt>
                <c:pt idx="124">
                  <c:v>31-Other</c:v>
                </c:pt>
                <c:pt idx="125">
                  <c:v>31-Other</c:v>
                </c:pt>
                <c:pt idx="126">
                  <c:v>34-Other</c:v>
                </c:pt>
                <c:pt idx="127">
                  <c:v>34-Other</c:v>
                </c:pt>
                <c:pt idx="128">
                  <c:v>34-Other</c:v>
                </c:pt>
                <c:pt idx="129">
                  <c:v>34-Other</c:v>
                </c:pt>
                <c:pt idx="130">
                  <c:v>34-Other</c:v>
                </c:pt>
                <c:pt idx="131">
                  <c:v>34-Other</c:v>
                </c:pt>
                <c:pt idx="132">
                  <c:v>34-Other</c:v>
                </c:pt>
                <c:pt idx="133">
                  <c:v>34-Other</c:v>
                </c:pt>
                <c:pt idx="134">
                  <c:v>34-Other</c:v>
                </c:pt>
                <c:pt idx="135">
                  <c:v>36-Other</c:v>
                </c:pt>
                <c:pt idx="136">
                  <c:v>36-Other</c:v>
                </c:pt>
                <c:pt idx="137">
                  <c:v>36-Other</c:v>
                </c:pt>
                <c:pt idx="138">
                  <c:v>36-Other</c:v>
                </c:pt>
                <c:pt idx="139">
                  <c:v>36-Other</c:v>
                </c:pt>
                <c:pt idx="140">
                  <c:v>36-Other</c:v>
                </c:pt>
                <c:pt idx="141">
                  <c:v>36-Other</c:v>
                </c:pt>
                <c:pt idx="142">
                  <c:v>36-Other</c:v>
                </c:pt>
                <c:pt idx="143">
                  <c:v>36-Other</c:v>
                </c:pt>
              </c:strCache>
            </c:strRef>
          </c:cat>
          <c:val>
            <c:numRef>
              <c:f>Results!$AL$4:$AL$147</c:f>
              <c:numCache>
                <c:formatCode>0.00</c:formatCode>
                <c:ptCount val="144"/>
                <c:pt idx="0">
                  <c:v>2.3311505368156493</c:v>
                </c:pt>
                <c:pt idx="1">
                  <c:v>2.3311505368156493</c:v>
                </c:pt>
                <c:pt idx="2">
                  <c:v>2.3311505368156493</c:v>
                </c:pt>
                <c:pt idx="3">
                  <c:v>2.3311505368156493</c:v>
                </c:pt>
                <c:pt idx="4">
                  <c:v>2.3311505368156493</c:v>
                </c:pt>
                <c:pt idx="5">
                  <c:v>2.3311505368156493</c:v>
                </c:pt>
                <c:pt idx="6">
                  <c:v>2.3311505368156493</c:v>
                </c:pt>
                <c:pt idx="7">
                  <c:v>2.3311505368156493</c:v>
                </c:pt>
                <c:pt idx="8">
                  <c:v>2.3311505368156493</c:v>
                </c:pt>
                <c:pt idx="9">
                  <c:v>2.3311505368156493</c:v>
                </c:pt>
                <c:pt idx="10">
                  <c:v>2.3311505368156493</c:v>
                </c:pt>
                <c:pt idx="11">
                  <c:v>2.3311505368156493</c:v>
                </c:pt>
                <c:pt idx="12">
                  <c:v>2.3311505368156493</c:v>
                </c:pt>
                <c:pt idx="13">
                  <c:v>2.3311505368156493</c:v>
                </c:pt>
                <c:pt idx="14">
                  <c:v>2.3311505368156493</c:v>
                </c:pt>
                <c:pt idx="15">
                  <c:v>2.3311505368156493</c:v>
                </c:pt>
                <c:pt idx="16">
                  <c:v>2.3311505368156493</c:v>
                </c:pt>
                <c:pt idx="17">
                  <c:v>2.3311505368156493</c:v>
                </c:pt>
                <c:pt idx="18">
                  <c:v>2.3311505368156493</c:v>
                </c:pt>
                <c:pt idx="19">
                  <c:v>2.3311505368156493</c:v>
                </c:pt>
                <c:pt idx="20">
                  <c:v>2.3311505368156493</c:v>
                </c:pt>
                <c:pt idx="21">
                  <c:v>2.3311505368156493</c:v>
                </c:pt>
                <c:pt idx="22">
                  <c:v>2.3311505368156493</c:v>
                </c:pt>
                <c:pt idx="23">
                  <c:v>2.3311505368156493</c:v>
                </c:pt>
                <c:pt idx="24">
                  <c:v>2.3311505368156493</c:v>
                </c:pt>
                <c:pt idx="25">
                  <c:v>2.3311505368156493</c:v>
                </c:pt>
                <c:pt idx="26">
                  <c:v>2.3311505368156493</c:v>
                </c:pt>
                <c:pt idx="27">
                  <c:v>2.3311505368156493</c:v>
                </c:pt>
                <c:pt idx="28">
                  <c:v>2.3311505368156493</c:v>
                </c:pt>
                <c:pt idx="29">
                  <c:v>2.3311505368156493</c:v>
                </c:pt>
                <c:pt idx="30">
                  <c:v>2.3311505368156493</c:v>
                </c:pt>
                <c:pt idx="31">
                  <c:v>2.3311505368156493</c:v>
                </c:pt>
                <c:pt idx="32">
                  <c:v>2.3311505368156493</c:v>
                </c:pt>
                <c:pt idx="33">
                  <c:v>2.3311505368156493</c:v>
                </c:pt>
                <c:pt idx="34">
                  <c:v>2.3311505368156493</c:v>
                </c:pt>
                <c:pt idx="35">
                  <c:v>2.3311505368156493</c:v>
                </c:pt>
                <c:pt idx="36">
                  <c:v>2.3311505368156493</c:v>
                </c:pt>
                <c:pt idx="37">
                  <c:v>2.3311505368156493</c:v>
                </c:pt>
                <c:pt idx="38">
                  <c:v>2.3311505368156493</c:v>
                </c:pt>
                <c:pt idx="39">
                  <c:v>2.3311505368156493</c:v>
                </c:pt>
                <c:pt idx="40">
                  <c:v>2.3311505368156493</c:v>
                </c:pt>
                <c:pt idx="41">
                  <c:v>2.3311505368156493</c:v>
                </c:pt>
                <c:pt idx="42">
                  <c:v>2.3311505368156493</c:v>
                </c:pt>
                <c:pt idx="43">
                  <c:v>2.3311505368156493</c:v>
                </c:pt>
                <c:pt idx="44">
                  <c:v>2.3311505368156493</c:v>
                </c:pt>
                <c:pt idx="45">
                  <c:v>2.3311505368156493</c:v>
                </c:pt>
                <c:pt idx="46">
                  <c:v>2.3311505368156493</c:v>
                </c:pt>
                <c:pt idx="47">
                  <c:v>2.3311505368156493</c:v>
                </c:pt>
                <c:pt idx="48">
                  <c:v>2.3311505368156493</c:v>
                </c:pt>
                <c:pt idx="49">
                  <c:v>2.3311505368156493</c:v>
                </c:pt>
                <c:pt idx="50">
                  <c:v>2.3311505368156493</c:v>
                </c:pt>
                <c:pt idx="51">
                  <c:v>2.3311505368156493</c:v>
                </c:pt>
                <c:pt idx="52">
                  <c:v>2.3311505368156493</c:v>
                </c:pt>
                <c:pt idx="53">
                  <c:v>2.3311505368156493</c:v>
                </c:pt>
                <c:pt idx="54">
                  <c:v>2.3311505368156493</c:v>
                </c:pt>
                <c:pt idx="55">
                  <c:v>2.3311505368156493</c:v>
                </c:pt>
                <c:pt idx="56">
                  <c:v>2.3311505368156493</c:v>
                </c:pt>
                <c:pt idx="57">
                  <c:v>2.3311505368156493</c:v>
                </c:pt>
                <c:pt idx="58">
                  <c:v>2.3311505368156493</c:v>
                </c:pt>
                <c:pt idx="59">
                  <c:v>2.3311505368156493</c:v>
                </c:pt>
                <c:pt idx="60">
                  <c:v>2.3311505368156493</c:v>
                </c:pt>
                <c:pt idx="61">
                  <c:v>2.3311505368156493</c:v>
                </c:pt>
                <c:pt idx="62">
                  <c:v>2.3311505368156493</c:v>
                </c:pt>
                <c:pt idx="63">
                  <c:v>2.3311505368156493</c:v>
                </c:pt>
                <c:pt idx="64">
                  <c:v>2.3311505368156493</c:v>
                </c:pt>
                <c:pt idx="65">
                  <c:v>2.3311505368156493</c:v>
                </c:pt>
                <c:pt idx="66">
                  <c:v>2.3311505368156493</c:v>
                </c:pt>
                <c:pt idx="67">
                  <c:v>2.3311505368156493</c:v>
                </c:pt>
                <c:pt idx="68">
                  <c:v>2.3311505368156493</c:v>
                </c:pt>
                <c:pt idx="69">
                  <c:v>2.3311505368156493</c:v>
                </c:pt>
                <c:pt idx="70">
                  <c:v>2.3311505368156493</c:v>
                </c:pt>
                <c:pt idx="71">
                  <c:v>2.3311505368156493</c:v>
                </c:pt>
                <c:pt idx="72">
                  <c:v>2.3311505368156493</c:v>
                </c:pt>
                <c:pt idx="73">
                  <c:v>2.3311505368156493</c:v>
                </c:pt>
                <c:pt idx="74">
                  <c:v>2.3311505368156493</c:v>
                </c:pt>
                <c:pt idx="75">
                  <c:v>2.3311505368156493</c:v>
                </c:pt>
                <c:pt idx="76">
                  <c:v>2.3311505368156493</c:v>
                </c:pt>
                <c:pt idx="77">
                  <c:v>2.3311505368156493</c:v>
                </c:pt>
                <c:pt idx="78">
                  <c:v>2.3311505368156493</c:v>
                </c:pt>
                <c:pt idx="79">
                  <c:v>2.3311505368156493</c:v>
                </c:pt>
                <c:pt idx="80">
                  <c:v>2.3311505368156493</c:v>
                </c:pt>
                <c:pt idx="81">
                  <c:v>2.3311505368156493</c:v>
                </c:pt>
                <c:pt idx="82">
                  <c:v>2.3311505368156493</c:v>
                </c:pt>
                <c:pt idx="83">
                  <c:v>2.3311505368156493</c:v>
                </c:pt>
                <c:pt idx="84">
                  <c:v>2.3311505368156493</c:v>
                </c:pt>
                <c:pt idx="85">
                  <c:v>2.3311505368156493</c:v>
                </c:pt>
                <c:pt idx="86">
                  <c:v>2.3311505368156493</c:v>
                </c:pt>
                <c:pt idx="87">
                  <c:v>2.3311505368156493</c:v>
                </c:pt>
                <c:pt idx="88">
                  <c:v>2.3311505368156493</c:v>
                </c:pt>
                <c:pt idx="89">
                  <c:v>2.3311505368156493</c:v>
                </c:pt>
                <c:pt idx="90">
                  <c:v>2.3311505368156493</c:v>
                </c:pt>
                <c:pt idx="91">
                  <c:v>2.3311505368156493</c:v>
                </c:pt>
                <c:pt idx="92">
                  <c:v>2.3311505368156493</c:v>
                </c:pt>
                <c:pt idx="93">
                  <c:v>2.3311505368156493</c:v>
                </c:pt>
                <c:pt idx="94">
                  <c:v>2.3311505368156493</c:v>
                </c:pt>
                <c:pt idx="95">
                  <c:v>2.3311505368156493</c:v>
                </c:pt>
                <c:pt idx="96">
                  <c:v>2.3311505368156493</c:v>
                </c:pt>
                <c:pt idx="97">
                  <c:v>2.3311505368156493</c:v>
                </c:pt>
                <c:pt idx="98">
                  <c:v>2.3311505368156493</c:v>
                </c:pt>
                <c:pt idx="99">
                  <c:v>2.3311505368156493</c:v>
                </c:pt>
                <c:pt idx="100">
                  <c:v>2.3311505368156493</c:v>
                </c:pt>
                <c:pt idx="101">
                  <c:v>2.3311505368156493</c:v>
                </c:pt>
                <c:pt idx="102">
                  <c:v>2.3311505368156493</c:v>
                </c:pt>
                <c:pt idx="103">
                  <c:v>2.3311505368156493</c:v>
                </c:pt>
                <c:pt idx="104">
                  <c:v>2.3311505368156493</c:v>
                </c:pt>
                <c:pt idx="105">
                  <c:v>2.3311505368156493</c:v>
                </c:pt>
                <c:pt idx="106">
                  <c:v>2.3311505368156493</c:v>
                </c:pt>
                <c:pt idx="107">
                  <c:v>2.3311505368156493</c:v>
                </c:pt>
                <c:pt idx="108">
                  <c:v>2.3311505368156493</c:v>
                </c:pt>
                <c:pt idx="109">
                  <c:v>2.3311505368156493</c:v>
                </c:pt>
                <c:pt idx="110">
                  <c:v>2.3311505368156493</c:v>
                </c:pt>
                <c:pt idx="111">
                  <c:v>2.3311505368156493</c:v>
                </c:pt>
                <c:pt idx="112">
                  <c:v>2.3311505368156493</c:v>
                </c:pt>
                <c:pt idx="113">
                  <c:v>2.3311505368156493</c:v>
                </c:pt>
                <c:pt idx="114">
                  <c:v>2.3311505368156493</c:v>
                </c:pt>
                <c:pt idx="115">
                  <c:v>2.3311505368156493</c:v>
                </c:pt>
                <c:pt idx="116">
                  <c:v>2.3311505368156493</c:v>
                </c:pt>
                <c:pt idx="117">
                  <c:v>2.3311505368156493</c:v>
                </c:pt>
                <c:pt idx="118">
                  <c:v>2.3311505368156493</c:v>
                </c:pt>
                <c:pt idx="119">
                  <c:v>2.3311505368156493</c:v>
                </c:pt>
                <c:pt idx="120">
                  <c:v>2.3311505368156493</c:v>
                </c:pt>
                <c:pt idx="121">
                  <c:v>2.3311505368156493</c:v>
                </c:pt>
                <c:pt idx="122">
                  <c:v>2.3311505368156493</c:v>
                </c:pt>
                <c:pt idx="123">
                  <c:v>2.3311505368156493</c:v>
                </c:pt>
                <c:pt idx="124">
                  <c:v>2.3311505368156493</c:v>
                </c:pt>
                <c:pt idx="125">
                  <c:v>2.3311505368156493</c:v>
                </c:pt>
                <c:pt idx="126">
                  <c:v>2.3311505368156493</c:v>
                </c:pt>
                <c:pt idx="127">
                  <c:v>2.3311505368156493</c:v>
                </c:pt>
                <c:pt idx="128">
                  <c:v>2.3311505368156493</c:v>
                </c:pt>
                <c:pt idx="129">
                  <c:v>2.3311505368156493</c:v>
                </c:pt>
                <c:pt idx="130">
                  <c:v>2.3311505368156493</c:v>
                </c:pt>
                <c:pt idx="131">
                  <c:v>2.3311505368156493</c:v>
                </c:pt>
                <c:pt idx="132">
                  <c:v>2.3311505368156493</c:v>
                </c:pt>
                <c:pt idx="133">
                  <c:v>2.3311505368156493</c:v>
                </c:pt>
                <c:pt idx="134">
                  <c:v>2.3311505368156493</c:v>
                </c:pt>
                <c:pt idx="135">
                  <c:v>2.3311505368156493</c:v>
                </c:pt>
                <c:pt idx="136">
                  <c:v>2.3311505368156493</c:v>
                </c:pt>
                <c:pt idx="137">
                  <c:v>2.3311505368156493</c:v>
                </c:pt>
                <c:pt idx="138">
                  <c:v>2.3311505368156493</c:v>
                </c:pt>
                <c:pt idx="139">
                  <c:v>2.3311505368156493</c:v>
                </c:pt>
                <c:pt idx="140">
                  <c:v>2.3311505368156493</c:v>
                </c:pt>
                <c:pt idx="141">
                  <c:v>2.3311505368156493</c:v>
                </c:pt>
                <c:pt idx="142">
                  <c:v>2.3311505368156493</c:v>
                </c:pt>
                <c:pt idx="143">
                  <c:v>2.3311505368156493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51-1947-42AA-B5F0-0965DE019D05}"/>
            </c:ext>
          </c:extLst>
        </c:ser>
        <c:ser>
          <c:idx val="4"/>
          <c:order val="4"/>
          <c:tx>
            <c:v>Median +/- 3 F-pseudosigma</c:v>
          </c:tx>
          <c:spPr>
            <a:ln w="12700">
              <a:solidFill>
                <a:srgbClr val="000000"/>
              </a:solidFill>
              <a:prstDash val="lgDash"/>
            </a:ln>
          </c:spPr>
          <c:marker>
            <c:symbol val="none"/>
          </c:marker>
          <c:cat>
            <c:strRef>
              <c:f>Results!$E$4:$E$147</c:f>
              <c:strCache>
                <c:ptCount val="144"/>
                <c:pt idx="0">
                  <c:v>11-USGS</c:v>
                </c:pt>
                <c:pt idx="1">
                  <c:v>11-USGS</c:v>
                </c:pt>
                <c:pt idx="2">
                  <c:v>11-USGS</c:v>
                </c:pt>
                <c:pt idx="3">
                  <c:v>11-USGS</c:v>
                </c:pt>
                <c:pt idx="4">
                  <c:v>11-USGS</c:v>
                </c:pt>
                <c:pt idx="5">
                  <c:v>11-USGS</c:v>
                </c:pt>
                <c:pt idx="6">
                  <c:v>11-USGS</c:v>
                </c:pt>
                <c:pt idx="7">
                  <c:v>11-USGS</c:v>
                </c:pt>
                <c:pt idx="8">
                  <c:v>11-USGS</c:v>
                </c:pt>
                <c:pt idx="9">
                  <c:v>12-USGS</c:v>
                </c:pt>
                <c:pt idx="10">
                  <c:v>12-USGS</c:v>
                </c:pt>
                <c:pt idx="11">
                  <c:v>12-USGS</c:v>
                </c:pt>
                <c:pt idx="12">
                  <c:v>12-USGS</c:v>
                </c:pt>
                <c:pt idx="13">
                  <c:v>12-USGS</c:v>
                </c:pt>
                <c:pt idx="14">
                  <c:v>12-USGS</c:v>
                </c:pt>
                <c:pt idx="15">
                  <c:v>12-USGS</c:v>
                </c:pt>
                <c:pt idx="16">
                  <c:v>12-USGS</c:v>
                </c:pt>
                <c:pt idx="17">
                  <c:v>12-USGS</c:v>
                </c:pt>
                <c:pt idx="18">
                  <c:v>14-USGS</c:v>
                </c:pt>
                <c:pt idx="19">
                  <c:v>14-USGS</c:v>
                </c:pt>
                <c:pt idx="20">
                  <c:v>14-USGS</c:v>
                </c:pt>
                <c:pt idx="21">
                  <c:v>14-USGS</c:v>
                </c:pt>
                <c:pt idx="22">
                  <c:v>14-USGS</c:v>
                </c:pt>
                <c:pt idx="23">
                  <c:v>14-USGS</c:v>
                </c:pt>
                <c:pt idx="24">
                  <c:v>14-USGS</c:v>
                </c:pt>
                <c:pt idx="25">
                  <c:v>14-USGS</c:v>
                </c:pt>
                <c:pt idx="26">
                  <c:v>14-USGS</c:v>
                </c:pt>
                <c:pt idx="27">
                  <c:v>15-USGS</c:v>
                </c:pt>
                <c:pt idx="28">
                  <c:v>15-USGS</c:v>
                </c:pt>
                <c:pt idx="29">
                  <c:v>15-USGS</c:v>
                </c:pt>
                <c:pt idx="30">
                  <c:v>15-USGS</c:v>
                </c:pt>
                <c:pt idx="31">
                  <c:v>15-USGS</c:v>
                </c:pt>
                <c:pt idx="32">
                  <c:v>15-USGS</c:v>
                </c:pt>
                <c:pt idx="33">
                  <c:v>15-USGS</c:v>
                </c:pt>
                <c:pt idx="34">
                  <c:v>15-USGS</c:v>
                </c:pt>
                <c:pt idx="35">
                  <c:v>15-USGS</c:v>
                </c:pt>
                <c:pt idx="36">
                  <c:v>16-Other</c:v>
                </c:pt>
                <c:pt idx="37">
                  <c:v>16-Other</c:v>
                </c:pt>
                <c:pt idx="38">
                  <c:v>16-Other</c:v>
                </c:pt>
                <c:pt idx="39">
                  <c:v>16-Other</c:v>
                </c:pt>
                <c:pt idx="40">
                  <c:v>16-Other</c:v>
                </c:pt>
                <c:pt idx="41">
                  <c:v>16-Other</c:v>
                </c:pt>
                <c:pt idx="42">
                  <c:v>16-Other</c:v>
                </c:pt>
                <c:pt idx="43">
                  <c:v>16-Other</c:v>
                </c:pt>
                <c:pt idx="44">
                  <c:v>16-Other</c:v>
                </c:pt>
                <c:pt idx="45">
                  <c:v>17-USGS</c:v>
                </c:pt>
                <c:pt idx="46">
                  <c:v>17-USGS</c:v>
                </c:pt>
                <c:pt idx="47">
                  <c:v>17-USGS</c:v>
                </c:pt>
                <c:pt idx="48">
                  <c:v>17-USGS</c:v>
                </c:pt>
                <c:pt idx="49">
                  <c:v>17-USGS</c:v>
                </c:pt>
                <c:pt idx="50">
                  <c:v>17-USGS</c:v>
                </c:pt>
                <c:pt idx="51">
                  <c:v>17-USGS</c:v>
                </c:pt>
                <c:pt idx="52">
                  <c:v>17-USGS</c:v>
                </c:pt>
                <c:pt idx="53">
                  <c:v>17-USGS</c:v>
                </c:pt>
                <c:pt idx="54">
                  <c:v>18-USGS</c:v>
                </c:pt>
                <c:pt idx="55">
                  <c:v>18-USGS</c:v>
                </c:pt>
                <c:pt idx="56">
                  <c:v>18-USGS</c:v>
                </c:pt>
                <c:pt idx="57">
                  <c:v>18-USGS</c:v>
                </c:pt>
                <c:pt idx="58">
                  <c:v>18-USGS</c:v>
                </c:pt>
                <c:pt idx="59">
                  <c:v>18-USGS</c:v>
                </c:pt>
                <c:pt idx="60">
                  <c:v>18-USGS</c:v>
                </c:pt>
                <c:pt idx="61">
                  <c:v>18-USGS</c:v>
                </c:pt>
                <c:pt idx="62">
                  <c:v>18-USGS</c:v>
                </c:pt>
                <c:pt idx="63">
                  <c:v>21-Other</c:v>
                </c:pt>
                <c:pt idx="64">
                  <c:v>21-Other</c:v>
                </c:pt>
                <c:pt idx="65">
                  <c:v>21-Other</c:v>
                </c:pt>
                <c:pt idx="66">
                  <c:v>21-Other</c:v>
                </c:pt>
                <c:pt idx="67">
                  <c:v>21-Other</c:v>
                </c:pt>
                <c:pt idx="68">
                  <c:v>21-Other</c:v>
                </c:pt>
                <c:pt idx="69">
                  <c:v>21-Other</c:v>
                </c:pt>
                <c:pt idx="70">
                  <c:v>21-Other</c:v>
                </c:pt>
                <c:pt idx="71">
                  <c:v>21-Other</c:v>
                </c:pt>
                <c:pt idx="72">
                  <c:v>23-Other</c:v>
                </c:pt>
                <c:pt idx="73">
                  <c:v>23-Other</c:v>
                </c:pt>
                <c:pt idx="74">
                  <c:v>23-Other</c:v>
                </c:pt>
                <c:pt idx="75">
                  <c:v>23-Other</c:v>
                </c:pt>
                <c:pt idx="76">
                  <c:v>23-Other</c:v>
                </c:pt>
                <c:pt idx="77">
                  <c:v>23-Other</c:v>
                </c:pt>
                <c:pt idx="78">
                  <c:v>23-Other</c:v>
                </c:pt>
                <c:pt idx="79">
                  <c:v>23-Other</c:v>
                </c:pt>
                <c:pt idx="80">
                  <c:v>23-Other</c:v>
                </c:pt>
                <c:pt idx="81">
                  <c:v>25-USGS</c:v>
                </c:pt>
                <c:pt idx="82">
                  <c:v>25-USGS</c:v>
                </c:pt>
                <c:pt idx="83">
                  <c:v>25-USGS</c:v>
                </c:pt>
                <c:pt idx="84">
                  <c:v>25-USGS</c:v>
                </c:pt>
                <c:pt idx="85">
                  <c:v>25-USGS</c:v>
                </c:pt>
                <c:pt idx="86">
                  <c:v>25-USGS</c:v>
                </c:pt>
                <c:pt idx="87">
                  <c:v>25-USGS</c:v>
                </c:pt>
                <c:pt idx="88">
                  <c:v>25-USGS</c:v>
                </c:pt>
                <c:pt idx="89">
                  <c:v>25-USGS</c:v>
                </c:pt>
                <c:pt idx="90">
                  <c:v>28-Other</c:v>
                </c:pt>
                <c:pt idx="91">
                  <c:v>28-Other</c:v>
                </c:pt>
                <c:pt idx="92">
                  <c:v>28-Other</c:v>
                </c:pt>
                <c:pt idx="93">
                  <c:v>28-Other</c:v>
                </c:pt>
                <c:pt idx="94">
                  <c:v>28-Other</c:v>
                </c:pt>
                <c:pt idx="95">
                  <c:v>28-Other</c:v>
                </c:pt>
                <c:pt idx="96">
                  <c:v>28-Other</c:v>
                </c:pt>
                <c:pt idx="97">
                  <c:v>28-Other</c:v>
                </c:pt>
                <c:pt idx="98">
                  <c:v>28-Other</c:v>
                </c:pt>
                <c:pt idx="99">
                  <c:v>29-Other</c:v>
                </c:pt>
                <c:pt idx="100">
                  <c:v>29-Other</c:v>
                </c:pt>
                <c:pt idx="101">
                  <c:v>29-Other</c:v>
                </c:pt>
                <c:pt idx="102">
                  <c:v>29-Other</c:v>
                </c:pt>
                <c:pt idx="103">
                  <c:v>29-Other</c:v>
                </c:pt>
                <c:pt idx="104">
                  <c:v>29-Other</c:v>
                </c:pt>
                <c:pt idx="105">
                  <c:v>29-Other</c:v>
                </c:pt>
                <c:pt idx="106">
                  <c:v>29-Other</c:v>
                </c:pt>
                <c:pt idx="107">
                  <c:v>29-Other</c:v>
                </c:pt>
                <c:pt idx="108">
                  <c:v>30-Other</c:v>
                </c:pt>
                <c:pt idx="109">
                  <c:v>30-Other</c:v>
                </c:pt>
                <c:pt idx="110">
                  <c:v>30-Other</c:v>
                </c:pt>
                <c:pt idx="111">
                  <c:v>30-Other</c:v>
                </c:pt>
                <c:pt idx="112">
                  <c:v>30-Other</c:v>
                </c:pt>
                <c:pt idx="113">
                  <c:v>30-Other</c:v>
                </c:pt>
                <c:pt idx="114">
                  <c:v>30-Other</c:v>
                </c:pt>
                <c:pt idx="115">
                  <c:v>30-Other</c:v>
                </c:pt>
                <c:pt idx="116">
                  <c:v>30-Other</c:v>
                </c:pt>
                <c:pt idx="117">
                  <c:v>31-Other</c:v>
                </c:pt>
                <c:pt idx="118">
                  <c:v>31-Other</c:v>
                </c:pt>
                <c:pt idx="119">
                  <c:v>31-Other</c:v>
                </c:pt>
                <c:pt idx="120">
                  <c:v>31-Other</c:v>
                </c:pt>
                <c:pt idx="121">
                  <c:v>31-Other</c:v>
                </c:pt>
                <c:pt idx="122">
                  <c:v>31-Other</c:v>
                </c:pt>
                <c:pt idx="123">
                  <c:v>31-Other</c:v>
                </c:pt>
                <c:pt idx="124">
                  <c:v>31-Other</c:v>
                </c:pt>
                <c:pt idx="125">
                  <c:v>31-Other</c:v>
                </c:pt>
                <c:pt idx="126">
                  <c:v>34-Other</c:v>
                </c:pt>
                <c:pt idx="127">
                  <c:v>34-Other</c:v>
                </c:pt>
                <c:pt idx="128">
                  <c:v>34-Other</c:v>
                </c:pt>
                <c:pt idx="129">
                  <c:v>34-Other</c:v>
                </c:pt>
                <c:pt idx="130">
                  <c:v>34-Other</c:v>
                </c:pt>
                <c:pt idx="131">
                  <c:v>34-Other</c:v>
                </c:pt>
                <c:pt idx="132">
                  <c:v>34-Other</c:v>
                </c:pt>
                <c:pt idx="133">
                  <c:v>34-Other</c:v>
                </c:pt>
                <c:pt idx="134">
                  <c:v>34-Other</c:v>
                </c:pt>
                <c:pt idx="135">
                  <c:v>36-Other</c:v>
                </c:pt>
                <c:pt idx="136">
                  <c:v>36-Other</c:v>
                </c:pt>
                <c:pt idx="137">
                  <c:v>36-Other</c:v>
                </c:pt>
                <c:pt idx="138">
                  <c:v>36-Other</c:v>
                </c:pt>
                <c:pt idx="139">
                  <c:v>36-Other</c:v>
                </c:pt>
                <c:pt idx="140">
                  <c:v>36-Other</c:v>
                </c:pt>
                <c:pt idx="141">
                  <c:v>36-Other</c:v>
                </c:pt>
                <c:pt idx="142">
                  <c:v>36-Other</c:v>
                </c:pt>
                <c:pt idx="143">
                  <c:v>36-Other</c:v>
                </c:pt>
              </c:strCache>
            </c:strRef>
          </c:cat>
          <c:val>
            <c:numRef>
              <c:f>Results!$AM$4:$AM$147</c:f>
              <c:numCache>
                <c:formatCode>0.00</c:formatCode>
                <c:ptCount val="144"/>
                <c:pt idx="0">
                  <c:v>-12.236342255451982</c:v>
                </c:pt>
                <c:pt idx="1">
                  <c:v>-12.236342255451982</c:v>
                </c:pt>
                <c:pt idx="2">
                  <c:v>-12.236342255451982</c:v>
                </c:pt>
                <c:pt idx="3">
                  <c:v>-12.236342255451982</c:v>
                </c:pt>
                <c:pt idx="4">
                  <c:v>-12.236342255451982</c:v>
                </c:pt>
                <c:pt idx="5">
                  <c:v>-12.236342255451982</c:v>
                </c:pt>
                <c:pt idx="6">
                  <c:v>-12.236342255451982</c:v>
                </c:pt>
                <c:pt idx="7">
                  <c:v>-12.236342255451982</c:v>
                </c:pt>
                <c:pt idx="8">
                  <c:v>-12.236342255451982</c:v>
                </c:pt>
                <c:pt idx="9">
                  <c:v>-12.236342255451982</c:v>
                </c:pt>
                <c:pt idx="10">
                  <c:v>-12.236342255451982</c:v>
                </c:pt>
                <c:pt idx="11">
                  <c:v>-12.236342255451982</c:v>
                </c:pt>
                <c:pt idx="12">
                  <c:v>-12.236342255451982</c:v>
                </c:pt>
                <c:pt idx="13">
                  <c:v>-12.236342255451982</c:v>
                </c:pt>
                <c:pt idx="14">
                  <c:v>-12.236342255451982</c:v>
                </c:pt>
                <c:pt idx="15">
                  <c:v>-12.236342255451982</c:v>
                </c:pt>
                <c:pt idx="16">
                  <c:v>-12.236342255451982</c:v>
                </c:pt>
                <c:pt idx="17">
                  <c:v>-12.236342255451982</c:v>
                </c:pt>
                <c:pt idx="18">
                  <c:v>-12.236342255451982</c:v>
                </c:pt>
                <c:pt idx="19">
                  <c:v>-12.236342255451982</c:v>
                </c:pt>
                <c:pt idx="20">
                  <c:v>-12.236342255451982</c:v>
                </c:pt>
                <c:pt idx="21">
                  <c:v>-12.236342255451982</c:v>
                </c:pt>
                <c:pt idx="22">
                  <c:v>-12.236342255451982</c:v>
                </c:pt>
                <c:pt idx="23">
                  <c:v>-12.236342255451982</c:v>
                </c:pt>
                <c:pt idx="24">
                  <c:v>-12.236342255451982</c:v>
                </c:pt>
                <c:pt idx="25">
                  <c:v>-12.236342255451982</c:v>
                </c:pt>
                <c:pt idx="26">
                  <c:v>-12.236342255451982</c:v>
                </c:pt>
                <c:pt idx="27">
                  <c:v>-12.236342255451982</c:v>
                </c:pt>
                <c:pt idx="28">
                  <c:v>-12.236342255451982</c:v>
                </c:pt>
                <c:pt idx="29">
                  <c:v>-12.236342255451982</c:v>
                </c:pt>
                <c:pt idx="30">
                  <c:v>-12.236342255451982</c:v>
                </c:pt>
                <c:pt idx="31">
                  <c:v>-12.236342255451982</c:v>
                </c:pt>
                <c:pt idx="32">
                  <c:v>-12.236342255451982</c:v>
                </c:pt>
                <c:pt idx="33">
                  <c:v>-12.236342255451982</c:v>
                </c:pt>
                <c:pt idx="34">
                  <c:v>-12.236342255451982</c:v>
                </c:pt>
                <c:pt idx="35">
                  <c:v>-12.236342255451982</c:v>
                </c:pt>
                <c:pt idx="36">
                  <c:v>-12.236342255451982</c:v>
                </c:pt>
                <c:pt idx="37">
                  <c:v>-12.236342255451982</c:v>
                </c:pt>
                <c:pt idx="38">
                  <c:v>-12.236342255451982</c:v>
                </c:pt>
                <c:pt idx="39">
                  <c:v>-12.236342255451982</c:v>
                </c:pt>
                <c:pt idx="40">
                  <c:v>-12.236342255451982</c:v>
                </c:pt>
                <c:pt idx="41">
                  <c:v>-12.236342255451982</c:v>
                </c:pt>
                <c:pt idx="42">
                  <c:v>-12.236342255451982</c:v>
                </c:pt>
                <c:pt idx="43">
                  <c:v>-12.236342255451982</c:v>
                </c:pt>
                <c:pt idx="44">
                  <c:v>-12.236342255451982</c:v>
                </c:pt>
                <c:pt idx="45">
                  <c:v>-12.236342255451982</c:v>
                </c:pt>
                <c:pt idx="46">
                  <c:v>-12.236342255451982</c:v>
                </c:pt>
                <c:pt idx="47">
                  <c:v>-12.236342255451982</c:v>
                </c:pt>
                <c:pt idx="48">
                  <c:v>-12.236342255451982</c:v>
                </c:pt>
                <c:pt idx="49">
                  <c:v>-12.236342255451982</c:v>
                </c:pt>
                <c:pt idx="50">
                  <c:v>-12.236342255451982</c:v>
                </c:pt>
                <c:pt idx="51">
                  <c:v>-12.236342255451982</c:v>
                </c:pt>
                <c:pt idx="52">
                  <c:v>-12.236342255451982</c:v>
                </c:pt>
                <c:pt idx="53">
                  <c:v>-12.236342255451982</c:v>
                </c:pt>
                <c:pt idx="54">
                  <c:v>-12.236342255451982</c:v>
                </c:pt>
                <c:pt idx="55">
                  <c:v>-12.236342255451982</c:v>
                </c:pt>
                <c:pt idx="56">
                  <c:v>-12.236342255451982</c:v>
                </c:pt>
                <c:pt idx="57">
                  <c:v>-12.236342255451982</c:v>
                </c:pt>
                <c:pt idx="58">
                  <c:v>-12.236342255451982</c:v>
                </c:pt>
                <c:pt idx="59">
                  <c:v>-12.236342255451982</c:v>
                </c:pt>
                <c:pt idx="60">
                  <c:v>-12.236342255451982</c:v>
                </c:pt>
                <c:pt idx="61">
                  <c:v>-12.236342255451982</c:v>
                </c:pt>
                <c:pt idx="62">
                  <c:v>-12.236342255451982</c:v>
                </c:pt>
                <c:pt idx="63">
                  <c:v>-12.236342255451982</c:v>
                </c:pt>
                <c:pt idx="64">
                  <c:v>-12.236342255451982</c:v>
                </c:pt>
                <c:pt idx="65">
                  <c:v>-12.236342255451982</c:v>
                </c:pt>
                <c:pt idx="66">
                  <c:v>-12.236342255451982</c:v>
                </c:pt>
                <c:pt idx="67">
                  <c:v>-12.236342255451982</c:v>
                </c:pt>
                <c:pt idx="68">
                  <c:v>-12.236342255451982</c:v>
                </c:pt>
                <c:pt idx="69">
                  <c:v>-12.236342255451982</c:v>
                </c:pt>
                <c:pt idx="70">
                  <c:v>-12.236342255451982</c:v>
                </c:pt>
                <c:pt idx="71">
                  <c:v>-12.236342255451982</c:v>
                </c:pt>
                <c:pt idx="72">
                  <c:v>-12.236342255451982</c:v>
                </c:pt>
                <c:pt idx="73">
                  <c:v>-12.236342255451982</c:v>
                </c:pt>
                <c:pt idx="74">
                  <c:v>-12.236342255451982</c:v>
                </c:pt>
                <c:pt idx="75">
                  <c:v>-12.236342255451982</c:v>
                </c:pt>
                <c:pt idx="76">
                  <c:v>-12.236342255451982</c:v>
                </c:pt>
                <c:pt idx="77">
                  <c:v>-12.236342255451982</c:v>
                </c:pt>
                <c:pt idx="78">
                  <c:v>-12.236342255451982</c:v>
                </c:pt>
                <c:pt idx="79">
                  <c:v>-12.236342255451982</c:v>
                </c:pt>
                <c:pt idx="80">
                  <c:v>-12.236342255451982</c:v>
                </c:pt>
                <c:pt idx="81">
                  <c:v>-12.236342255451982</c:v>
                </c:pt>
                <c:pt idx="82">
                  <c:v>-12.236342255451982</c:v>
                </c:pt>
                <c:pt idx="83">
                  <c:v>-12.236342255451982</c:v>
                </c:pt>
                <c:pt idx="84">
                  <c:v>-12.236342255451982</c:v>
                </c:pt>
                <c:pt idx="85">
                  <c:v>-12.236342255451982</c:v>
                </c:pt>
                <c:pt idx="86">
                  <c:v>-12.236342255451982</c:v>
                </c:pt>
                <c:pt idx="87">
                  <c:v>-12.236342255451982</c:v>
                </c:pt>
                <c:pt idx="88">
                  <c:v>-12.236342255451982</c:v>
                </c:pt>
                <c:pt idx="89">
                  <c:v>-12.236342255451982</c:v>
                </c:pt>
                <c:pt idx="90">
                  <c:v>-12.236342255451982</c:v>
                </c:pt>
                <c:pt idx="91">
                  <c:v>-12.236342255451982</c:v>
                </c:pt>
                <c:pt idx="92">
                  <c:v>-12.236342255451982</c:v>
                </c:pt>
                <c:pt idx="93">
                  <c:v>-12.236342255451982</c:v>
                </c:pt>
                <c:pt idx="94">
                  <c:v>-12.236342255451982</c:v>
                </c:pt>
                <c:pt idx="95">
                  <c:v>-12.236342255451982</c:v>
                </c:pt>
                <c:pt idx="96">
                  <c:v>-12.236342255451982</c:v>
                </c:pt>
                <c:pt idx="97">
                  <c:v>-12.236342255451982</c:v>
                </c:pt>
                <c:pt idx="98">
                  <c:v>-12.236342255451982</c:v>
                </c:pt>
                <c:pt idx="99">
                  <c:v>-12.236342255451982</c:v>
                </c:pt>
                <c:pt idx="100">
                  <c:v>-12.236342255451982</c:v>
                </c:pt>
                <c:pt idx="101">
                  <c:v>-12.236342255451982</c:v>
                </c:pt>
                <c:pt idx="102">
                  <c:v>-12.236342255451982</c:v>
                </c:pt>
                <c:pt idx="103">
                  <c:v>-12.236342255451982</c:v>
                </c:pt>
                <c:pt idx="104">
                  <c:v>-12.236342255451982</c:v>
                </c:pt>
                <c:pt idx="105">
                  <c:v>-12.236342255451982</c:v>
                </c:pt>
                <c:pt idx="106">
                  <c:v>-12.236342255451982</c:v>
                </c:pt>
                <c:pt idx="107">
                  <c:v>-12.236342255451982</c:v>
                </c:pt>
                <c:pt idx="108">
                  <c:v>-12.236342255451982</c:v>
                </c:pt>
                <c:pt idx="109">
                  <c:v>-12.236342255451982</c:v>
                </c:pt>
                <c:pt idx="110">
                  <c:v>-12.236342255451982</c:v>
                </c:pt>
                <c:pt idx="111">
                  <c:v>-12.236342255451982</c:v>
                </c:pt>
                <c:pt idx="112">
                  <c:v>-12.236342255451982</c:v>
                </c:pt>
                <c:pt idx="113">
                  <c:v>-12.236342255451982</c:v>
                </c:pt>
                <c:pt idx="114">
                  <c:v>-12.236342255451982</c:v>
                </c:pt>
                <c:pt idx="115">
                  <c:v>-12.236342255451982</c:v>
                </c:pt>
                <c:pt idx="116">
                  <c:v>-12.236342255451982</c:v>
                </c:pt>
                <c:pt idx="117">
                  <c:v>-12.236342255451982</c:v>
                </c:pt>
                <c:pt idx="118">
                  <c:v>-12.236342255451982</c:v>
                </c:pt>
                <c:pt idx="119">
                  <c:v>-12.236342255451982</c:v>
                </c:pt>
                <c:pt idx="120">
                  <c:v>-12.236342255451982</c:v>
                </c:pt>
                <c:pt idx="121">
                  <c:v>-12.236342255451982</c:v>
                </c:pt>
                <c:pt idx="122">
                  <c:v>-12.236342255451982</c:v>
                </c:pt>
                <c:pt idx="123">
                  <c:v>-12.236342255451982</c:v>
                </c:pt>
                <c:pt idx="124">
                  <c:v>-12.236342255451982</c:v>
                </c:pt>
                <c:pt idx="125">
                  <c:v>-12.236342255451982</c:v>
                </c:pt>
                <c:pt idx="126">
                  <c:v>-12.236342255451982</c:v>
                </c:pt>
                <c:pt idx="127">
                  <c:v>-12.236342255451982</c:v>
                </c:pt>
                <c:pt idx="128">
                  <c:v>-12.236342255451982</c:v>
                </c:pt>
                <c:pt idx="129">
                  <c:v>-12.236342255451982</c:v>
                </c:pt>
                <c:pt idx="130">
                  <c:v>-12.236342255451982</c:v>
                </c:pt>
                <c:pt idx="131">
                  <c:v>-12.236342255451982</c:v>
                </c:pt>
                <c:pt idx="132">
                  <c:v>-12.236342255451982</c:v>
                </c:pt>
                <c:pt idx="133">
                  <c:v>-12.236342255451982</c:v>
                </c:pt>
                <c:pt idx="134">
                  <c:v>-12.236342255451982</c:v>
                </c:pt>
                <c:pt idx="135">
                  <c:v>-12.236342255451982</c:v>
                </c:pt>
                <c:pt idx="136">
                  <c:v>-12.236342255451982</c:v>
                </c:pt>
                <c:pt idx="137">
                  <c:v>-12.236342255451982</c:v>
                </c:pt>
                <c:pt idx="138">
                  <c:v>-12.236342255451982</c:v>
                </c:pt>
                <c:pt idx="139">
                  <c:v>-12.236342255451982</c:v>
                </c:pt>
                <c:pt idx="140">
                  <c:v>-12.236342255451982</c:v>
                </c:pt>
                <c:pt idx="141">
                  <c:v>-12.236342255451982</c:v>
                </c:pt>
                <c:pt idx="142">
                  <c:v>-12.236342255451982</c:v>
                </c:pt>
                <c:pt idx="143">
                  <c:v>-12.236342255451982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52-1947-42AA-B5F0-0965DE019D05}"/>
            </c:ext>
          </c:extLst>
        </c:ser>
        <c:ser>
          <c:idx val="5"/>
          <c:order val="5"/>
          <c:tx>
            <c:v>Median +/- 3 F-pseudosigma</c:v>
          </c:tx>
          <c:spPr>
            <a:ln w="12700">
              <a:solidFill>
                <a:srgbClr val="000000"/>
              </a:solidFill>
              <a:prstDash val="lgDash"/>
            </a:ln>
          </c:spPr>
          <c:marker>
            <c:symbol val="none"/>
          </c:marker>
          <c:dPt>
            <c:idx val="45"/>
            <c:bubble3D val="0"/>
            <c:extLst>
              <c:ext xmlns:c16="http://schemas.microsoft.com/office/drawing/2014/chart" uri="{C3380CC4-5D6E-409C-BE32-E72D297353CC}">
                <c16:uniqueId val="{00000053-1947-42AA-B5F0-0965DE019D05}"/>
              </c:ext>
            </c:extLst>
          </c:dPt>
          <c:dPt>
            <c:idx val="54"/>
            <c:bubble3D val="0"/>
            <c:extLst>
              <c:ext xmlns:c16="http://schemas.microsoft.com/office/drawing/2014/chart" uri="{C3380CC4-5D6E-409C-BE32-E72D297353CC}">
                <c16:uniqueId val="{00000054-1947-42AA-B5F0-0965DE019D05}"/>
              </c:ext>
            </c:extLst>
          </c:dPt>
          <c:dPt>
            <c:idx val="73"/>
            <c:bubble3D val="0"/>
            <c:extLst>
              <c:ext xmlns:c16="http://schemas.microsoft.com/office/drawing/2014/chart" uri="{C3380CC4-5D6E-409C-BE32-E72D297353CC}">
                <c16:uniqueId val="{00000055-1947-42AA-B5F0-0965DE019D05}"/>
              </c:ext>
            </c:extLst>
          </c:dPt>
          <c:cat>
            <c:strRef>
              <c:f>Results!$E$4:$E$147</c:f>
              <c:strCache>
                <c:ptCount val="144"/>
                <c:pt idx="0">
                  <c:v>11-USGS</c:v>
                </c:pt>
                <c:pt idx="1">
                  <c:v>11-USGS</c:v>
                </c:pt>
                <c:pt idx="2">
                  <c:v>11-USGS</c:v>
                </c:pt>
                <c:pt idx="3">
                  <c:v>11-USGS</c:v>
                </c:pt>
                <c:pt idx="4">
                  <c:v>11-USGS</c:v>
                </c:pt>
                <c:pt idx="5">
                  <c:v>11-USGS</c:v>
                </c:pt>
                <c:pt idx="6">
                  <c:v>11-USGS</c:v>
                </c:pt>
                <c:pt idx="7">
                  <c:v>11-USGS</c:v>
                </c:pt>
                <c:pt idx="8">
                  <c:v>11-USGS</c:v>
                </c:pt>
                <c:pt idx="9">
                  <c:v>12-USGS</c:v>
                </c:pt>
                <c:pt idx="10">
                  <c:v>12-USGS</c:v>
                </c:pt>
                <c:pt idx="11">
                  <c:v>12-USGS</c:v>
                </c:pt>
                <c:pt idx="12">
                  <c:v>12-USGS</c:v>
                </c:pt>
                <c:pt idx="13">
                  <c:v>12-USGS</c:v>
                </c:pt>
                <c:pt idx="14">
                  <c:v>12-USGS</c:v>
                </c:pt>
                <c:pt idx="15">
                  <c:v>12-USGS</c:v>
                </c:pt>
                <c:pt idx="16">
                  <c:v>12-USGS</c:v>
                </c:pt>
                <c:pt idx="17">
                  <c:v>12-USGS</c:v>
                </c:pt>
                <c:pt idx="18">
                  <c:v>14-USGS</c:v>
                </c:pt>
                <c:pt idx="19">
                  <c:v>14-USGS</c:v>
                </c:pt>
                <c:pt idx="20">
                  <c:v>14-USGS</c:v>
                </c:pt>
                <c:pt idx="21">
                  <c:v>14-USGS</c:v>
                </c:pt>
                <c:pt idx="22">
                  <c:v>14-USGS</c:v>
                </c:pt>
                <c:pt idx="23">
                  <c:v>14-USGS</c:v>
                </c:pt>
                <c:pt idx="24">
                  <c:v>14-USGS</c:v>
                </c:pt>
                <c:pt idx="25">
                  <c:v>14-USGS</c:v>
                </c:pt>
                <c:pt idx="26">
                  <c:v>14-USGS</c:v>
                </c:pt>
                <c:pt idx="27">
                  <c:v>15-USGS</c:v>
                </c:pt>
                <c:pt idx="28">
                  <c:v>15-USGS</c:v>
                </c:pt>
                <c:pt idx="29">
                  <c:v>15-USGS</c:v>
                </c:pt>
                <c:pt idx="30">
                  <c:v>15-USGS</c:v>
                </c:pt>
                <c:pt idx="31">
                  <c:v>15-USGS</c:v>
                </c:pt>
                <c:pt idx="32">
                  <c:v>15-USGS</c:v>
                </c:pt>
                <c:pt idx="33">
                  <c:v>15-USGS</c:v>
                </c:pt>
                <c:pt idx="34">
                  <c:v>15-USGS</c:v>
                </c:pt>
                <c:pt idx="35">
                  <c:v>15-USGS</c:v>
                </c:pt>
                <c:pt idx="36">
                  <c:v>16-Other</c:v>
                </c:pt>
                <c:pt idx="37">
                  <c:v>16-Other</c:v>
                </c:pt>
                <c:pt idx="38">
                  <c:v>16-Other</c:v>
                </c:pt>
                <c:pt idx="39">
                  <c:v>16-Other</c:v>
                </c:pt>
                <c:pt idx="40">
                  <c:v>16-Other</c:v>
                </c:pt>
                <c:pt idx="41">
                  <c:v>16-Other</c:v>
                </c:pt>
                <c:pt idx="42">
                  <c:v>16-Other</c:v>
                </c:pt>
                <c:pt idx="43">
                  <c:v>16-Other</c:v>
                </c:pt>
                <c:pt idx="44">
                  <c:v>16-Other</c:v>
                </c:pt>
                <c:pt idx="45">
                  <c:v>17-USGS</c:v>
                </c:pt>
                <c:pt idx="46">
                  <c:v>17-USGS</c:v>
                </c:pt>
                <c:pt idx="47">
                  <c:v>17-USGS</c:v>
                </c:pt>
                <c:pt idx="48">
                  <c:v>17-USGS</c:v>
                </c:pt>
                <c:pt idx="49">
                  <c:v>17-USGS</c:v>
                </c:pt>
                <c:pt idx="50">
                  <c:v>17-USGS</c:v>
                </c:pt>
                <c:pt idx="51">
                  <c:v>17-USGS</c:v>
                </c:pt>
                <c:pt idx="52">
                  <c:v>17-USGS</c:v>
                </c:pt>
                <c:pt idx="53">
                  <c:v>17-USGS</c:v>
                </c:pt>
                <c:pt idx="54">
                  <c:v>18-USGS</c:v>
                </c:pt>
                <c:pt idx="55">
                  <c:v>18-USGS</c:v>
                </c:pt>
                <c:pt idx="56">
                  <c:v>18-USGS</c:v>
                </c:pt>
                <c:pt idx="57">
                  <c:v>18-USGS</c:v>
                </c:pt>
                <c:pt idx="58">
                  <c:v>18-USGS</c:v>
                </c:pt>
                <c:pt idx="59">
                  <c:v>18-USGS</c:v>
                </c:pt>
                <c:pt idx="60">
                  <c:v>18-USGS</c:v>
                </c:pt>
                <c:pt idx="61">
                  <c:v>18-USGS</c:v>
                </c:pt>
                <c:pt idx="62">
                  <c:v>18-USGS</c:v>
                </c:pt>
                <c:pt idx="63">
                  <c:v>21-Other</c:v>
                </c:pt>
                <c:pt idx="64">
                  <c:v>21-Other</c:v>
                </c:pt>
                <c:pt idx="65">
                  <c:v>21-Other</c:v>
                </c:pt>
                <c:pt idx="66">
                  <c:v>21-Other</c:v>
                </c:pt>
                <c:pt idx="67">
                  <c:v>21-Other</c:v>
                </c:pt>
                <c:pt idx="68">
                  <c:v>21-Other</c:v>
                </c:pt>
                <c:pt idx="69">
                  <c:v>21-Other</c:v>
                </c:pt>
                <c:pt idx="70">
                  <c:v>21-Other</c:v>
                </c:pt>
                <c:pt idx="71">
                  <c:v>21-Other</c:v>
                </c:pt>
                <c:pt idx="72">
                  <c:v>23-Other</c:v>
                </c:pt>
                <c:pt idx="73">
                  <c:v>23-Other</c:v>
                </c:pt>
                <c:pt idx="74">
                  <c:v>23-Other</c:v>
                </c:pt>
                <c:pt idx="75">
                  <c:v>23-Other</c:v>
                </c:pt>
                <c:pt idx="76">
                  <c:v>23-Other</c:v>
                </c:pt>
                <c:pt idx="77">
                  <c:v>23-Other</c:v>
                </c:pt>
                <c:pt idx="78">
                  <c:v>23-Other</c:v>
                </c:pt>
                <c:pt idx="79">
                  <c:v>23-Other</c:v>
                </c:pt>
                <c:pt idx="80">
                  <c:v>23-Other</c:v>
                </c:pt>
                <c:pt idx="81">
                  <c:v>25-USGS</c:v>
                </c:pt>
                <c:pt idx="82">
                  <c:v>25-USGS</c:v>
                </c:pt>
                <c:pt idx="83">
                  <c:v>25-USGS</c:v>
                </c:pt>
                <c:pt idx="84">
                  <c:v>25-USGS</c:v>
                </c:pt>
                <c:pt idx="85">
                  <c:v>25-USGS</c:v>
                </c:pt>
                <c:pt idx="86">
                  <c:v>25-USGS</c:v>
                </c:pt>
                <c:pt idx="87">
                  <c:v>25-USGS</c:v>
                </c:pt>
                <c:pt idx="88">
                  <c:v>25-USGS</c:v>
                </c:pt>
                <c:pt idx="89">
                  <c:v>25-USGS</c:v>
                </c:pt>
                <c:pt idx="90">
                  <c:v>28-Other</c:v>
                </c:pt>
                <c:pt idx="91">
                  <c:v>28-Other</c:v>
                </c:pt>
                <c:pt idx="92">
                  <c:v>28-Other</c:v>
                </c:pt>
                <c:pt idx="93">
                  <c:v>28-Other</c:v>
                </c:pt>
                <c:pt idx="94">
                  <c:v>28-Other</c:v>
                </c:pt>
                <c:pt idx="95">
                  <c:v>28-Other</c:v>
                </c:pt>
                <c:pt idx="96">
                  <c:v>28-Other</c:v>
                </c:pt>
                <c:pt idx="97">
                  <c:v>28-Other</c:v>
                </c:pt>
                <c:pt idx="98">
                  <c:v>28-Other</c:v>
                </c:pt>
                <c:pt idx="99">
                  <c:v>29-Other</c:v>
                </c:pt>
                <c:pt idx="100">
                  <c:v>29-Other</c:v>
                </c:pt>
                <c:pt idx="101">
                  <c:v>29-Other</c:v>
                </c:pt>
                <c:pt idx="102">
                  <c:v>29-Other</c:v>
                </c:pt>
                <c:pt idx="103">
                  <c:v>29-Other</c:v>
                </c:pt>
                <c:pt idx="104">
                  <c:v>29-Other</c:v>
                </c:pt>
                <c:pt idx="105">
                  <c:v>29-Other</c:v>
                </c:pt>
                <c:pt idx="106">
                  <c:v>29-Other</c:v>
                </c:pt>
                <c:pt idx="107">
                  <c:v>29-Other</c:v>
                </c:pt>
                <c:pt idx="108">
                  <c:v>30-Other</c:v>
                </c:pt>
                <c:pt idx="109">
                  <c:v>30-Other</c:v>
                </c:pt>
                <c:pt idx="110">
                  <c:v>30-Other</c:v>
                </c:pt>
                <c:pt idx="111">
                  <c:v>30-Other</c:v>
                </c:pt>
                <c:pt idx="112">
                  <c:v>30-Other</c:v>
                </c:pt>
                <c:pt idx="113">
                  <c:v>30-Other</c:v>
                </c:pt>
                <c:pt idx="114">
                  <c:v>30-Other</c:v>
                </c:pt>
                <c:pt idx="115">
                  <c:v>30-Other</c:v>
                </c:pt>
                <c:pt idx="116">
                  <c:v>30-Other</c:v>
                </c:pt>
                <c:pt idx="117">
                  <c:v>31-Other</c:v>
                </c:pt>
                <c:pt idx="118">
                  <c:v>31-Other</c:v>
                </c:pt>
                <c:pt idx="119">
                  <c:v>31-Other</c:v>
                </c:pt>
                <c:pt idx="120">
                  <c:v>31-Other</c:v>
                </c:pt>
                <c:pt idx="121">
                  <c:v>31-Other</c:v>
                </c:pt>
                <c:pt idx="122">
                  <c:v>31-Other</c:v>
                </c:pt>
                <c:pt idx="123">
                  <c:v>31-Other</c:v>
                </c:pt>
                <c:pt idx="124">
                  <c:v>31-Other</c:v>
                </c:pt>
                <c:pt idx="125">
                  <c:v>31-Other</c:v>
                </c:pt>
                <c:pt idx="126">
                  <c:v>34-Other</c:v>
                </c:pt>
                <c:pt idx="127">
                  <c:v>34-Other</c:v>
                </c:pt>
                <c:pt idx="128">
                  <c:v>34-Other</c:v>
                </c:pt>
                <c:pt idx="129">
                  <c:v>34-Other</c:v>
                </c:pt>
                <c:pt idx="130">
                  <c:v>34-Other</c:v>
                </c:pt>
                <c:pt idx="131">
                  <c:v>34-Other</c:v>
                </c:pt>
                <c:pt idx="132">
                  <c:v>34-Other</c:v>
                </c:pt>
                <c:pt idx="133">
                  <c:v>34-Other</c:v>
                </c:pt>
                <c:pt idx="134">
                  <c:v>34-Other</c:v>
                </c:pt>
                <c:pt idx="135">
                  <c:v>36-Other</c:v>
                </c:pt>
                <c:pt idx="136">
                  <c:v>36-Other</c:v>
                </c:pt>
                <c:pt idx="137">
                  <c:v>36-Other</c:v>
                </c:pt>
                <c:pt idx="138">
                  <c:v>36-Other</c:v>
                </c:pt>
                <c:pt idx="139">
                  <c:v>36-Other</c:v>
                </c:pt>
                <c:pt idx="140">
                  <c:v>36-Other</c:v>
                </c:pt>
                <c:pt idx="141">
                  <c:v>36-Other</c:v>
                </c:pt>
                <c:pt idx="142">
                  <c:v>36-Other</c:v>
                </c:pt>
                <c:pt idx="143">
                  <c:v>36-Other</c:v>
                </c:pt>
              </c:strCache>
            </c:strRef>
          </c:cat>
          <c:val>
            <c:numRef>
              <c:f>Results!$AN$4:$AN$147</c:f>
              <c:numCache>
                <c:formatCode>0.00</c:formatCode>
                <c:ptCount val="144"/>
                <c:pt idx="0">
                  <c:v>6.8986433290832796</c:v>
                </c:pt>
                <c:pt idx="1">
                  <c:v>6.8986433290832796</c:v>
                </c:pt>
                <c:pt idx="2">
                  <c:v>6.8986433290832796</c:v>
                </c:pt>
                <c:pt idx="3">
                  <c:v>6.8986433290832796</c:v>
                </c:pt>
                <c:pt idx="4">
                  <c:v>6.8986433290832796</c:v>
                </c:pt>
                <c:pt idx="5">
                  <c:v>6.8986433290832796</c:v>
                </c:pt>
                <c:pt idx="6">
                  <c:v>6.8986433290832796</c:v>
                </c:pt>
                <c:pt idx="7">
                  <c:v>6.8986433290832796</c:v>
                </c:pt>
                <c:pt idx="8">
                  <c:v>6.8986433290832796</c:v>
                </c:pt>
                <c:pt idx="9">
                  <c:v>6.8986433290832796</c:v>
                </c:pt>
                <c:pt idx="10">
                  <c:v>6.8986433290832796</c:v>
                </c:pt>
                <c:pt idx="11">
                  <c:v>6.8986433290832796</c:v>
                </c:pt>
                <c:pt idx="12">
                  <c:v>6.8986433290832796</c:v>
                </c:pt>
                <c:pt idx="13">
                  <c:v>6.8986433290832796</c:v>
                </c:pt>
                <c:pt idx="14">
                  <c:v>6.8986433290832796</c:v>
                </c:pt>
                <c:pt idx="15">
                  <c:v>6.8986433290832796</c:v>
                </c:pt>
                <c:pt idx="16">
                  <c:v>6.8986433290832796</c:v>
                </c:pt>
                <c:pt idx="17">
                  <c:v>6.8986433290832796</c:v>
                </c:pt>
                <c:pt idx="18">
                  <c:v>6.8986433290832796</c:v>
                </c:pt>
                <c:pt idx="19">
                  <c:v>6.8986433290832796</c:v>
                </c:pt>
                <c:pt idx="20">
                  <c:v>6.8986433290832796</c:v>
                </c:pt>
                <c:pt idx="21">
                  <c:v>6.8986433290832796</c:v>
                </c:pt>
                <c:pt idx="22">
                  <c:v>6.8986433290832796</c:v>
                </c:pt>
                <c:pt idx="23">
                  <c:v>6.8986433290832796</c:v>
                </c:pt>
                <c:pt idx="24">
                  <c:v>6.8986433290832796</c:v>
                </c:pt>
                <c:pt idx="25">
                  <c:v>6.8986433290832796</c:v>
                </c:pt>
                <c:pt idx="26">
                  <c:v>6.8986433290832796</c:v>
                </c:pt>
                <c:pt idx="27">
                  <c:v>6.8986433290832796</c:v>
                </c:pt>
                <c:pt idx="28">
                  <c:v>6.8986433290832796</c:v>
                </c:pt>
                <c:pt idx="29">
                  <c:v>6.8986433290832796</c:v>
                </c:pt>
                <c:pt idx="30">
                  <c:v>6.8986433290832796</c:v>
                </c:pt>
                <c:pt idx="31">
                  <c:v>6.8986433290832796</c:v>
                </c:pt>
                <c:pt idx="32">
                  <c:v>6.8986433290832796</c:v>
                </c:pt>
                <c:pt idx="33">
                  <c:v>6.8986433290832796</c:v>
                </c:pt>
                <c:pt idx="34">
                  <c:v>6.8986433290832796</c:v>
                </c:pt>
                <c:pt idx="35">
                  <c:v>6.8986433290832796</c:v>
                </c:pt>
                <c:pt idx="36">
                  <c:v>6.8986433290832796</c:v>
                </c:pt>
                <c:pt idx="37">
                  <c:v>6.8986433290832796</c:v>
                </c:pt>
                <c:pt idx="38">
                  <c:v>6.8986433290832796</c:v>
                </c:pt>
                <c:pt idx="39">
                  <c:v>6.8986433290832796</c:v>
                </c:pt>
                <c:pt idx="40">
                  <c:v>6.8986433290832796</c:v>
                </c:pt>
                <c:pt idx="41">
                  <c:v>6.8986433290832796</c:v>
                </c:pt>
                <c:pt idx="42">
                  <c:v>6.8986433290832796</c:v>
                </c:pt>
                <c:pt idx="43">
                  <c:v>6.8986433290832796</c:v>
                </c:pt>
                <c:pt idx="44">
                  <c:v>6.8986433290832796</c:v>
                </c:pt>
                <c:pt idx="45">
                  <c:v>6.8986433290832796</c:v>
                </c:pt>
                <c:pt idx="46">
                  <c:v>6.8986433290832796</c:v>
                </c:pt>
                <c:pt idx="47">
                  <c:v>6.8986433290832796</c:v>
                </c:pt>
                <c:pt idx="48">
                  <c:v>6.8986433290832796</c:v>
                </c:pt>
                <c:pt idx="49">
                  <c:v>6.8986433290832796</c:v>
                </c:pt>
                <c:pt idx="50">
                  <c:v>6.8986433290832796</c:v>
                </c:pt>
                <c:pt idx="51">
                  <c:v>6.8986433290832796</c:v>
                </c:pt>
                <c:pt idx="52">
                  <c:v>6.8986433290832796</c:v>
                </c:pt>
                <c:pt idx="53">
                  <c:v>6.8986433290832796</c:v>
                </c:pt>
                <c:pt idx="54">
                  <c:v>6.8986433290832796</c:v>
                </c:pt>
                <c:pt idx="55">
                  <c:v>6.8986433290832796</c:v>
                </c:pt>
                <c:pt idx="56">
                  <c:v>6.8986433290832796</c:v>
                </c:pt>
                <c:pt idx="57">
                  <c:v>6.8986433290832796</c:v>
                </c:pt>
                <c:pt idx="58">
                  <c:v>6.8986433290832796</c:v>
                </c:pt>
                <c:pt idx="59">
                  <c:v>6.8986433290832796</c:v>
                </c:pt>
                <c:pt idx="60">
                  <c:v>6.8986433290832796</c:v>
                </c:pt>
                <c:pt idx="61">
                  <c:v>6.8986433290832796</c:v>
                </c:pt>
                <c:pt idx="62">
                  <c:v>6.8986433290832796</c:v>
                </c:pt>
                <c:pt idx="63">
                  <c:v>6.8986433290832796</c:v>
                </c:pt>
                <c:pt idx="64">
                  <c:v>6.8986433290832796</c:v>
                </c:pt>
                <c:pt idx="65">
                  <c:v>6.8986433290832796</c:v>
                </c:pt>
                <c:pt idx="66">
                  <c:v>6.8986433290832796</c:v>
                </c:pt>
                <c:pt idx="67">
                  <c:v>6.8986433290832796</c:v>
                </c:pt>
                <c:pt idx="68">
                  <c:v>6.8986433290832796</c:v>
                </c:pt>
                <c:pt idx="69">
                  <c:v>6.8986433290832796</c:v>
                </c:pt>
                <c:pt idx="70">
                  <c:v>6.8986433290832796</c:v>
                </c:pt>
                <c:pt idx="71">
                  <c:v>6.8986433290832796</c:v>
                </c:pt>
                <c:pt idx="72">
                  <c:v>6.8986433290832796</c:v>
                </c:pt>
                <c:pt idx="73">
                  <c:v>6.8986433290832796</c:v>
                </c:pt>
                <c:pt idx="74">
                  <c:v>6.8986433290832796</c:v>
                </c:pt>
                <c:pt idx="75">
                  <c:v>6.8986433290832796</c:v>
                </c:pt>
                <c:pt idx="76">
                  <c:v>6.8986433290832796</c:v>
                </c:pt>
                <c:pt idx="77">
                  <c:v>6.8986433290832796</c:v>
                </c:pt>
                <c:pt idx="78">
                  <c:v>6.8986433290832796</c:v>
                </c:pt>
                <c:pt idx="79">
                  <c:v>6.8986433290832796</c:v>
                </c:pt>
                <c:pt idx="80">
                  <c:v>6.8986433290832796</c:v>
                </c:pt>
                <c:pt idx="81">
                  <c:v>6.8986433290832796</c:v>
                </c:pt>
                <c:pt idx="82">
                  <c:v>6.8986433290832796</c:v>
                </c:pt>
                <c:pt idx="83">
                  <c:v>6.8986433290832796</c:v>
                </c:pt>
                <c:pt idx="84">
                  <c:v>6.8986433290832796</c:v>
                </c:pt>
                <c:pt idx="85">
                  <c:v>6.8986433290832796</c:v>
                </c:pt>
                <c:pt idx="86">
                  <c:v>6.8986433290832796</c:v>
                </c:pt>
                <c:pt idx="87">
                  <c:v>6.8986433290832796</c:v>
                </c:pt>
                <c:pt idx="88">
                  <c:v>6.8986433290832796</c:v>
                </c:pt>
                <c:pt idx="89">
                  <c:v>6.8986433290832796</c:v>
                </c:pt>
                <c:pt idx="90">
                  <c:v>6.8986433290832796</c:v>
                </c:pt>
                <c:pt idx="91">
                  <c:v>6.8986433290832796</c:v>
                </c:pt>
                <c:pt idx="92">
                  <c:v>6.8986433290832796</c:v>
                </c:pt>
                <c:pt idx="93">
                  <c:v>6.8986433290832796</c:v>
                </c:pt>
                <c:pt idx="94">
                  <c:v>6.8986433290832796</c:v>
                </c:pt>
                <c:pt idx="95">
                  <c:v>6.8986433290832796</c:v>
                </c:pt>
                <c:pt idx="96">
                  <c:v>6.8986433290832796</c:v>
                </c:pt>
                <c:pt idx="97">
                  <c:v>6.8986433290832796</c:v>
                </c:pt>
                <c:pt idx="98">
                  <c:v>6.8986433290832796</c:v>
                </c:pt>
                <c:pt idx="99">
                  <c:v>6.8986433290832796</c:v>
                </c:pt>
                <c:pt idx="100">
                  <c:v>6.8986433290832796</c:v>
                </c:pt>
                <c:pt idx="101">
                  <c:v>6.8986433290832796</c:v>
                </c:pt>
                <c:pt idx="102">
                  <c:v>6.8986433290832796</c:v>
                </c:pt>
                <c:pt idx="103">
                  <c:v>6.8986433290832796</c:v>
                </c:pt>
                <c:pt idx="104">
                  <c:v>6.8986433290832796</c:v>
                </c:pt>
                <c:pt idx="105">
                  <c:v>6.8986433290832796</c:v>
                </c:pt>
                <c:pt idx="106">
                  <c:v>6.8986433290832796</c:v>
                </c:pt>
                <c:pt idx="107">
                  <c:v>6.8986433290832796</c:v>
                </c:pt>
                <c:pt idx="108">
                  <c:v>6.8986433290832796</c:v>
                </c:pt>
                <c:pt idx="109">
                  <c:v>6.8986433290832796</c:v>
                </c:pt>
                <c:pt idx="110">
                  <c:v>6.8986433290832796</c:v>
                </c:pt>
                <c:pt idx="111">
                  <c:v>6.8986433290832796</c:v>
                </c:pt>
                <c:pt idx="112">
                  <c:v>6.8986433290832796</c:v>
                </c:pt>
                <c:pt idx="113">
                  <c:v>6.8986433290832796</c:v>
                </c:pt>
                <c:pt idx="114">
                  <c:v>6.8986433290832796</c:v>
                </c:pt>
                <c:pt idx="115">
                  <c:v>6.8986433290832796</c:v>
                </c:pt>
                <c:pt idx="116">
                  <c:v>6.8986433290832796</c:v>
                </c:pt>
                <c:pt idx="117">
                  <c:v>6.8986433290832796</c:v>
                </c:pt>
                <c:pt idx="118">
                  <c:v>6.8986433290832796</c:v>
                </c:pt>
                <c:pt idx="119">
                  <c:v>6.8986433290832796</c:v>
                </c:pt>
                <c:pt idx="120">
                  <c:v>6.8986433290832796</c:v>
                </c:pt>
                <c:pt idx="121">
                  <c:v>6.8986433290832796</c:v>
                </c:pt>
                <c:pt idx="122">
                  <c:v>6.8986433290832796</c:v>
                </c:pt>
                <c:pt idx="123">
                  <c:v>6.8986433290832796</c:v>
                </c:pt>
                <c:pt idx="124">
                  <c:v>6.8986433290832796</c:v>
                </c:pt>
                <c:pt idx="125">
                  <c:v>6.8986433290832796</c:v>
                </c:pt>
                <c:pt idx="126">
                  <c:v>6.8986433290832796</c:v>
                </c:pt>
                <c:pt idx="127">
                  <c:v>6.8986433290832796</c:v>
                </c:pt>
                <c:pt idx="128">
                  <c:v>6.8986433290832796</c:v>
                </c:pt>
                <c:pt idx="129">
                  <c:v>6.8986433290832796</c:v>
                </c:pt>
                <c:pt idx="130">
                  <c:v>6.8986433290832796</c:v>
                </c:pt>
                <c:pt idx="131">
                  <c:v>6.8986433290832796</c:v>
                </c:pt>
                <c:pt idx="132">
                  <c:v>6.8986433290832796</c:v>
                </c:pt>
                <c:pt idx="133">
                  <c:v>6.8986433290832796</c:v>
                </c:pt>
                <c:pt idx="134">
                  <c:v>6.8986433290832796</c:v>
                </c:pt>
                <c:pt idx="135">
                  <c:v>6.8986433290832796</c:v>
                </c:pt>
                <c:pt idx="136">
                  <c:v>6.8986433290832796</c:v>
                </c:pt>
                <c:pt idx="137">
                  <c:v>6.8986433290832796</c:v>
                </c:pt>
                <c:pt idx="138">
                  <c:v>6.8986433290832796</c:v>
                </c:pt>
                <c:pt idx="139">
                  <c:v>6.8986433290832796</c:v>
                </c:pt>
                <c:pt idx="140">
                  <c:v>6.8986433290832796</c:v>
                </c:pt>
                <c:pt idx="141">
                  <c:v>6.8986433290832796</c:v>
                </c:pt>
                <c:pt idx="142">
                  <c:v>6.8986433290832796</c:v>
                </c:pt>
                <c:pt idx="143">
                  <c:v>6.8986433290832796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56-1947-42AA-B5F0-0965DE019D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2289208"/>
        <c:axId val="232289600"/>
      </c:lineChart>
      <c:catAx>
        <c:axId val="232289208"/>
        <c:scaling>
          <c:orientation val="minMax"/>
        </c:scaling>
        <c:delete val="0"/>
        <c:axPos val="b"/>
        <c:majorGridlines>
          <c:spPr>
            <a:ln w="12700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Lab ID</a:t>
                </a:r>
              </a:p>
            </c:rich>
          </c:tx>
          <c:layout>
            <c:manualLayout>
              <c:xMode val="edge"/>
              <c:yMode val="edge"/>
              <c:x val="0.4783574317445195"/>
              <c:y val="0.8907014813593326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32289600"/>
        <c:crossesAt val="-30"/>
        <c:auto val="1"/>
        <c:lblAlgn val="ctr"/>
        <c:lblOffset val="100"/>
        <c:tickLblSkip val="9"/>
        <c:tickMarkSkip val="9"/>
        <c:noMultiLvlLbl val="0"/>
      </c:catAx>
      <c:valAx>
        <c:axId val="232289600"/>
        <c:scaling>
          <c:orientation val="minMax"/>
          <c:max val="15"/>
          <c:min val="-30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Sediment Mass Percent Error  </a:t>
                </a:r>
              </a:p>
            </c:rich>
          </c:tx>
          <c:layout>
            <c:manualLayout>
              <c:xMode val="edge"/>
              <c:yMode val="edge"/>
              <c:x val="4.4232583035201849E-3"/>
              <c:y val="0.29037503639508444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out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32289208"/>
        <c:crosses val="autoZero"/>
        <c:crossBetween val="between"/>
        <c:minorUnit val="5"/>
      </c:valAx>
      <c:spPr>
        <a:solidFill>
          <a:srgbClr val="FFFFFF">
            <a:alpha val="91000"/>
          </a:srgbClr>
        </a:solidFill>
        <a:ln w="12700">
          <a:solidFill>
            <a:srgbClr val="FFFFFF"/>
          </a:solidFill>
          <a:prstDash val="solid"/>
        </a:ln>
      </c:spPr>
    </c:plotArea>
    <c:legend>
      <c:legendPos val="r"/>
      <c:legendEntry>
        <c:idx val="3"/>
        <c:delete val="1"/>
      </c:legendEntry>
      <c:legendEntry>
        <c:idx val="5"/>
        <c:delete val="1"/>
      </c:legendEntry>
      <c:layout>
        <c:manualLayout>
          <c:xMode val="edge"/>
          <c:yMode val="edge"/>
          <c:x val="0.10765124555160142"/>
          <c:y val="0.95418848167539272"/>
          <c:w val="0.80249110320284711"/>
          <c:h val="3.795811518324609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USGS Sediment Laboratory Quality Assurance Project - Study 1, 2025
Suspended Sediment Concentration Percent Error</a:t>
            </a:r>
            <a:r>
              <a:rPr lang="en-US" baseline="0"/>
              <a:t> (between reported and expected)</a:t>
            </a:r>
            <a:endParaRPr lang="en-US"/>
          </a:p>
        </c:rich>
      </c:tx>
      <c:layout>
        <c:manualLayout>
          <c:xMode val="edge"/>
          <c:yMode val="edge"/>
          <c:x val="0.12593916843136127"/>
          <c:y val="2.219460915597221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2142064372918979E-2"/>
          <c:y val="0.18270799347471453"/>
          <c:w val="0.87014428412874589"/>
          <c:h val="0.5807504078303426"/>
        </c:manualLayout>
      </c:layout>
      <c:lineChart>
        <c:grouping val="standard"/>
        <c:varyColors val="0"/>
        <c:ser>
          <c:idx val="0"/>
          <c:order val="0"/>
          <c:tx>
            <c:v>Results</c:v>
          </c:tx>
          <c:spPr>
            <a:ln w="28575">
              <a:noFill/>
            </a:ln>
          </c:spPr>
          <c:marker>
            <c:symbol val="diamond"/>
            <c:size val="4"/>
            <c:spPr>
              <a:noFill/>
              <a:ln w="12700">
                <a:solidFill>
                  <a:srgbClr val="0070C0"/>
                </a:solidFill>
                <a:prstDash val="solid"/>
              </a:ln>
            </c:spPr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3DB-4E3F-A64B-E66476BB280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3DB-4E3F-A64B-E66476BB2808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B3DB-4E3F-A64B-E66476BB2808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B3DB-4E3F-A64B-E66476BB2808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B3DB-4E3F-A64B-E66476BB2808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B3DB-4E3F-A64B-E66476BB2808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B3DB-4E3F-A64B-E66476BB2808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B3DB-4E3F-A64B-E66476BB2808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B3DB-4E3F-A64B-E66476BB2808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B3DB-4E3F-A64B-E66476BB2808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A-B3DB-4E3F-A64B-E66476BB2808}"/>
              </c:ext>
            </c:extLst>
          </c:dPt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0B-B3DB-4E3F-A64B-E66476BB2808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C-B3DB-4E3F-A64B-E66476BB2808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D-B3DB-4E3F-A64B-E66476BB2808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0E-B3DB-4E3F-A64B-E66476BB2808}"/>
              </c:ext>
            </c:extLst>
          </c:dPt>
          <c:dPt>
            <c:idx val="15"/>
            <c:bubble3D val="0"/>
            <c:extLst>
              <c:ext xmlns:c16="http://schemas.microsoft.com/office/drawing/2014/chart" uri="{C3380CC4-5D6E-409C-BE32-E72D297353CC}">
                <c16:uniqueId val="{0000000F-B3DB-4E3F-A64B-E66476BB2808}"/>
              </c:ext>
            </c:extLst>
          </c:dPt>
          <c:dPt>
            <c:idx val="16"/>
            <c:bubble3D val="0"/>
            <c:extLst>
              <c:ext xmlns:c16="http://schemas.microsoft.com/office/drawing/2014/chart" uri="{C3380CC4-5D6E-409C-BE32-E72D297353CC}">
                <c16:uniqueId val="{00000010-B3DB-4E3F-A64B-E66476BB2808}"/>
              </c:ext>
            </c:extLst>
          </c:dPt>
          <c:dPt>
            <c:idx val="17"/>
            <c:bubble3D val="0"/>
            <c:extLst>
              <c:ext xmlns:c16="http://schemas.microsoft.com/office/drawing/2014/chart" uri="{C3380CC4-5D6E-409C-BE32-E72D297353CC}">
                <c16:uniqueId val="{00000011-B3DB-4E3F-A64B-E66476BB2808}"/>
              </c:ext>
            </c:extLst>
          </c:dPt>
          <c:dPt>
            <c:idx val="18"/>
            <c:bubble3D val="0"/>
            <c:extLst>
              <c:ext xmlns:c16="http://schemas.microsoft.com/office/drawing/2014/chart" uri="{C3380CC4-5D6E-409C-BE32-E72D297353CC}">
                <c16:uniqueId val="{00000012-B3DB-4E3F-A64B-E66476BB2808}"/>
              </c:ext>
            </c:extLst>
          </c:dPt>
          <c:dPt>
            <c:idx val="19"/>
            <c:bubble3D val="0"/>
            <c:extLst>
              <c:ext xmlns:c16="http://schemas.microsoft.com/office/drawing/2014/chart" uri="{C3380CC4-5D6E-409C-BE32-E72D297353CC}">
                <c16:uniqueId val="{00000013-B3DB-4E3F-A64B-E66476BB2808}"/>
              </c:ext>
            </c:extLst>
          </c:dPt>
          <c:dPt>
            <c:idx val="20"/>
            <c:bubble3D val="0"/>
            <c:extLst>
              <c:ext xmlns:c16="http://schemas.microsoft.com/office/drawing/2014/chart" uri="{C3380CC4-5D6E-409C-BE32-E72D297353CC}">
                <c16:uniqueId val="{00000014-B3DB-4E3F-A64B-E66476BB2808}"/>
              </c:ext>
            </c:extLst>
          </c:dPt>
          <c:dPt>
            <c:idx val="21"/>
            <c:bubble3D val="0"/>
            <c:extLst>
              <c:ext xmlns:c16="http://schemas.microsoft.com/office/drawing/2014/chart" uri="{C3380CC4-5D6E-409C-BE32-E72D297353CC}">
                <c16:uniqueId val="{00000015-B3DB-4E3F-A64B-E66476BB2808}"/>
              </c:ext>
            </c:extLst>
          </c:dPt>
          <c:dPt>
            <c:idx val="22"/>
            <c:bubble3D val="0"/>
            <c:extLst>
              <c:ext xmlns:c16="http://schemas.microsoft.com/office/drawing/2014/chart" uri="{C3380CC4-5D6E-409C-BE32-E72D297353CC}">
                <c16:uniqueId val="{00000016-B3DB-4E3F-A64B-E66476BB2808}"/>
              </c:ext>
            </c:extLst>
          </c:dPt>
          <c:dPt>
            <c:idx val="23"/>
            <c:bubble3D val="0"/>
            <c:extLst>
              <c:ext xmlns:c16="http://schemas.microsoft.com/office/drawing/2014/chart" uri="{C3380CC4-5D6E-409C-BE32-E72D297353CC}">
                <c16:uniqueId val="{00000017-B3DB-4E3F-A64B-E66476BB2808}"/>
              </c:ext>
            </c:extLst>
          </c:dPt>
          <c:dPt>
            <c:idx val="24"/>
            <c:bubble3D val="0"/>
            <c:extLst>
              <c:ext xmlns:c16="http://schemas.microsoft.com/office/drawing/2014/chart" uri="{C3380CC4-5D6E-409C-BE32-E72D297353CC}">
                <c16:uniqueId val="{00000018-B3DB-4E3F-A64B-E66476BB2808}"/>
              </c:ext>
            </c:extLst>
          </c:dPt>
          <c:dPt>
            <c:idx val="25"/>
            <c:bubble3D val="0"/>
            <c:extLst>
              <c:ext xmlns:c16="http://schemas.microsoft.com/office/drawing/2014/chart" uri="{C3380CC4-5D6E-409C-BE32-E72D297353CC}">
                <c16:uniqueId val="{00000019-B3DB-4E3F-A64B-E66476BB2808}"/>
              </c:ext>
            </c:extLst>
          </c:dPt>
          <c:dPt>
            <c:idx val="26"/>
            <c:bubble3D val="0"/>
            <c:extLst>
              <c:ext xmlns:c16="http://schemas.microsoft.com/office/drawing/2014/chart" uri="{C3380CC4-5D6E-409C-BE32-E72D297353CC}">
                <c16:uniqueId val="{0000001A-B3DB-4E3F-A64B-E66476BB2808}"/>
              </c:ext>
            </c:extLst>
          </c:dPt>
          <c:dPt>
            <c:idx val="27"/>
            <c:bubble3D val="0"/>
            <c:extLst>
              <c:ext xmlns:c16="http://schemas.microsoft.com/office/drawing/2014/chart" uri="{C3380CC4-5D6E-409C-BE32-E72D297353CC}">
                <c16:uniqueId val="{0000001B-B3DB-4E3F-A64B-E66476BB2808}"/>
              </c:ext>
            </c:extLst>
          </c:dPt>
          <c:dPt>
            <c:idx val="28"/>
            <c:bubble3D val="0"/>
            <c:extLst>
              <c:ext xmlns:c16="http://schemas.microsoft.com/office/drawing/2014/chart" uri="{C3380CC4-5D6E-409C-BE32-E72D297353CC}">
                <c16:uniqueId val="{0000001C-B3DB-4E3F-A64B-E66476BB2808}"/>
              </c:ext>
            </c:extLst>
          </c:dPt>
          <c:dPt>
            <c:idx val="29"/>
            <c:bubble3D val="0"/>
            <c:extLst>
              <c:ext xmlns:c16="http://schemas.microsoft.com/office/drawing/2014/chart" uri="{C3380CC4-5D6E-409C-BE32-E72D297353CC}">
                <c16:uniqueId val="{0000001D-B3DB-4E3F-A64B-E66476BB2808}"/>
              </c:ext>
            </c:extLst>
          </c:dPt>
          <c:dPt>
            <c:idx val="30"/>
            <c:bubble3D val="0"/>
            <c:extLst>
              <c:ext xmlns:c16="http://schemas.microsoft.com/office/drawing/2014/chart" uri="{C3380CC4-5D6E-409C-BE32-E72D297353CC}">
                <c16:uniqueId val="{0000001E-B3DB-4E3F-A64B-E66476BB2808}"/>
              </c:ext>
            </c:extLst>
          </c:dPt>
          <c:dPt>
            <c:idx val="31"/>
            <c:bubble3D val="0"/>
            <c:extLst>
              <c:ext xmlns:c16="http://schemas.microsoft.com/office/drawing/2014/chart" uri="{C3380CC4-5D6E-409C-BE32-E72D297353CC}">
                <c16:uniqueId val="{0000001F-B3DB-4E3F-A64B-E66476BB2808}"/>
              </c:ext>
            </c:extLst>
          </c:dPt>
          <c:dPt>
            <c:idx val="32"/>
            <c:bubble3D val="0"/>
            <c:extLst>
              <c:ext xmlns:c16="http://schemas.microsoft.com/office/drawing/2014/chart" uri="{C3380CC4-5D6E-409C-BE32-E72D297353CC}">
                <c16:uniqueId val="{00000020-B3DB-4E3F-A64B-E66476BB2808}"/>
              </c:ext>
            </c:extLst>
          </c:dPt>
          <c:dPt>
            <c:idx val="33"/>
            <c:bubble3D val="0"/>
            <c:extLst>
              <c:ext xmlns:c16="http://schemas.microsoft.com/office/drawing/2014/chart" uri="{C3380CC4-5D6E-409C-BE32-E72D297353CC}">
                <c16:uniqueId val="{00000021-B3DB-4E3F-A64B-E66476BB2808}"/>
              </c:ext>
            </c:extLst>
          </c:dPt>
          <c:dPt>
            <c:idx val="34"/>
            <c:bubble3D val="0"/>
            <c:extLst>
              <c:ext xmlns:c16="http://schemas.microsoft.com/office/drawing/2014/chart" uri="{C3380CC4-5D6E-409C-BE32-E72D297353CC}">
                <c16:uniqueId val="{00000022-B3DB-4E3F-A64B-E66476BB2808}"/>
              </c:ext>
            </c:extLst>
          </c:dPt>
          <c:dPt>
            <c:idx val="35"/>
            <c:bubble3D val="0"/>
            <c:extLst>
              <c:ext xmlns:c16="http://schemas.microsoft.com/office/drawing/2014/chart" uri="{C3380CC4-5D6E-409C-BE32-E72D297353CC}">
                <c16:uniqueId val="{00000023-B3DB-4E3F-A64B-E66476BB2808}"/>
              </c:ext>
            </c:extLst>
          </c:dPt>
          <c:dPt>
            <c:idx val="36"/>
            <c:bubble3D val="0"/>
            <c:extLst>
              <c:ext xmlns:c16="http://schemas.microsoft.com/office/drawing/2014/chart" uri="{C3380CC4-5D6E-409C-BE32-E72D297353CC}">
                <c16:uniqueId val="{00000024-B3DB-4E3F-A64B-E66476BB2808}"/>
              </c:ext>
            </c:extLst>
          </c:dPt>
          <c:dPt>
            <c:idx val="37"/>
            <c:bubble3D val="0"/>
            <c:extLst>
              <c:ext xmlns:c16="http://schemas.microsoft.com/office/drawing/2014/chart" uri="{C3380CC4-5D6E-409C-BE32-E72D297353CC}">
                <c16:uniqueId val="{00000025-B3DB-4E3F-A64B-E66476BB2808}"/>
              </c:ext>
            </c:extLst>
          </c:dPt>
          <c:dPt>
            <c:idx val="38"/>
            <c:bubble3D val="0"/>
            <c:extLst>
              <c:ext xmlns:c16="http://schemas.microsoft.com/office/drawing/2014/chart" uri="{C3380CC4-5D6E-409C-BE32-E72D297353CC}">
                <c16:uniqueId val="{00000026-B3DB-4E3F-A64B-E66476BB2808}"/>
              </c:ext>
            </c:extLst>
          </c:dPt>
          <c:dPt>
            <c:idx val="39"/>
            <c:bubble3D val="0"/>
            <c:extLst>
              <c:ext xmlns:c16="http://schemas.microsoft.com/office/drawing/2014/chart" uri="{C3380CC4-5D6E-409C-BE32-E72D297353CC}">
                <c16:uniqueId val="{00000027-B3DB-4E3F-A64B-E66476BB2808}"/>
              </c:ext>
            </c:extLst>
          </c:dPt>
          <c:dPt>
            <c:idx val="40"/>
            <c:bubble3D val="0"/>
            <c:extLst>
              <c:ext xmlns:c16="http://schemas.microsoft.com/office/drawing/2014/chart" uri="{C3380CC4-5D6E-409C-BE32-E72D297353CC}">
                <c16:uniqueId val="{00000028-B3DB-4E3F-A64B-E66476BB2808}"/>
              </c:ext>
            </c:extLst>
          </c:dPt>
          <c:dPt>
            <c:idx val="41"/>
            <c:bubble3D val="0"/>
            <c:extLst>
              <c:ext xmlns:c16="http://schemas.microsoft.com/office/drawing/2014/chart" uri="{C3380CC4-5D6E-409C-BE32-E72D297353CC}">
                <c16:uniqueId val="{00000029-B3DB-4E3F-A64B-E66476BB2808}"/>
              </c:ext>
            </c:extLst>
          </c:dPt>
          <c:dPt>
            <c:idx val="42"/>
            <c:bubble3D val="0"/>
            <c:extLst>
              <c:ext xmlns:c16="http://schemas.microsoft.com/office/drawing/2014/chart" uri="{C3380CC4-5D6E-409C-BE32-E72D297353CC}">
                <c16:uniqueId val="{0000002A-B3DB-4E3F-A64B-E66476BB2808}"/>
              </c:ext>
            </c:extLst>
          </c:dPt>
          <c:dPt>
            <c:idx val="43"/>
            <c:bubble3D val="0"/>
            <c:extLst>
              <c:ext xmlns:c16="http://schemas.microsoft.com/office/drawing/2014/chart" uri="{C3380CC4-5D6E-409C-BE32-E72D297353CC}">
                <c16:uniqueId val="{0000002B-B3DB-4E3F-A64B-E66476BB2808}"/>
              </c:ext>
            </c:extLst>
          </c:dPt>
          <c:dPt>
            <c:idx val="44"/>
            <c:bubble3D val="0"/>
            <c:extLst>
              <c:ext xmlns:c16="http://schemas.microsoft.com/office/drawing/2014/chart" uri="{C3380CC4-5D6E-409C-BE32-E72D297353CC}">
                <c16:uniqueId val="{0000002C-B3DB-4E3F-A64B-E66476BB2808}"/>
              </c:ext>
            </c:extLst>
          </c:dPt>
          <c:dPt>
            <c:idx val="45"/>
            <c:bubble3D val="0"/>
            <c:extLst>
              <c:ext xmlns:c16="http://schemas.microsoft.com/office/drawing/2014/chart" uri="{C3380CC4-5D6E-409C-BE32-E72D297353CC}">
                <c16:uniqueId val="{0000002D-B3DB-4E3F-A64B-E66476BB2808}"/>
              </c:ext>
            </c:extLst>
          </c:dPt>
          <c:dPt>
            <c:idx val="46"/>
            <c:bubble3D val="0"/>
            <c:extLst>
              <c:ext xmlns:c16="http://schemas.microsoft.com/office/drawing/2014/chart" uri="{C3380CC4-5D6E-409C-BE32-E72D297353CC}">
                <c16:uniqueId val="{0000002E-B3DB-4E3F-A64B-E66476BB2808}"/>
              </c:ext>
            </c:extLst>
          </c:dPt>
          <c:dPt>
            <c:idx val="47"/>
            <c:bubble3D val="0"/>
            <c:extLst>
              <c:ext xmlns:c16="http://schemas.microsoft.com/office/drawing/2014/chart" uri="{C3380CC4-5D6E-409C-BE32-E72D297353CC}">
                <c16:uniqueId val="{0000002F-B3DB-4E3F-A64B-E66476BB2808}"/>
              </c:ext>
            </c:extLst>
          </c:dPt>
          <c:dPt>
            <c:idx val="48"/>
            <c:bubble3D val="0"/>
            <c:extLst>
              <c:ext xmlns:c16="http://schemas.microsoft.com/office/drawing/2014/chart" uri="{C3380CC4-5D6E-409C-BE32-E72D297353CC}">
                <c16:uniqueId val="{00000030-B3DB-4E3F-A64B-E66476BB2808}"/>
              </c:ext>
            </c:extLst>
          </c:dPt>
          <c:dPt>
            <c:idx val="49"/>
            <c:bubble3D val="0"/>
            <c:extLst>
              <c:ext xmlns:c16="http://schemas.microsoft.com/office/drawing/2014/chart" uri="{C3380CC4-5D6E-409C-BE32-E72D297353CC}">
                <c16:uniqueId val="{00000031-B3DB-4E3F-A64B-E66476BB2808}"/>
              </c:ext>
            </c:extLst>
          </c:dPt>
          <c:dPt>
            <c:idx val="50"/>
            <c:bubble3D val="0"/>
            <c:extLst>
              <c:ext xmlns:c16="http://schemas.microsoft.com/office/drawing/2014/chart" uri="{C3380CC4-5D6E-409C-BE32-E72D297353CC}">
                <c16:uniqueId val="{00000032-B3DB-4E3F-A64B-E66476BB2808}"/>
              </c:ext>
            </c:extLst>
          </c:dPt>
          <c:dPt>
            <c:idx val="51"/>
            <c:bubble3D val="0"/>
            <c:extLst>
              <c:ext xmlns:c16="http://schemas.microsoft.com/office/drawing/2014/chart" uri="{C3380CC4-5D6E-409C-BE32-E72D297353CC}">
                <c16:uniqueId val="{00000033-B3DB-4E3F-A64B-E66476BB2808}"/>
              </c:ext>
            </c:extLst>
          </c:dPt>
          <c:dPt>
            <c:idx val="52"/>
            <c:bubble3D val="0"/>
            <c:extLst>
              <c:ext xmlns:c16="http://schemas.microsoft.com/office/drawing/2014/chart" uri="{C3380CC4-5D6E-409C-BE32-E72D297353CC}">
                <c16:uniqueId val="{00000034-B3DB-4E3F-A64B-E66476BB2808}"/>
              </c:ext>
            </c:extLst>
          </c:dPt>
          <c:dPt>
            <c:idx val="53"/>
            <c:bubble3D val="0"/>
            <c:extLst>
              <c:ext xmlns:c16="http://schemas.microsoft.com/office/drawing/2014/chart" uri="{C3380CC4-5D6E-409C-BE32-E72D297353CC}">
                <c16:uniqueId val="{00000035-B3DB-4E3F-A64B-E66476BB2808}"/>
              </c:ext>
            </c:extLst>
          </c:dPt>
          <c:dPt>
            <c:idx val="54"/>
            <c:bubble3D val="0"/>
            <c:extLst>
              <c:ext xmlns:c16="http://schemas.microsoft.com/office/drawing/2014/chart" uri="{C3380CC4-5D6E-409C-BE32-E72D297353CC}">
                <c16:uniqueId val="{00000036-B3DB-4E3F-A64B-E66476BB2808}"/>
              </c:ext>
            </c:extLst>
          </c:dPt>
          <c:dPt>
            <c:idx val="55"/>
            <c:bubble3D val="0"/>
            <c:extLst>
              <c:ext xmlns:c16="http://schemas.microsoft.com/office/drawing/2014/chart" uri="{C3380CC4-5D6E-409C-BE32-E72D297353CC}">
                <c16:uniqueId val="{00000037-B3DB-4E3F-A64B-E66476BB2808}"/>
              </c:ext>
            </c:extLst>
          </c:dPt>
          <c:dPt>
            <c:idx val="56"/>
            <c:bubble3D val="0"/>
            <c:extLst>
              <c:ext xmlns:c16="http://schemas.microsoft.com/office/drawing/2014/chart" uri="{C3380CC4-5D6E-409C-BE32-E72D297353CC}">
                <c16:uniqueId val="{00000038-B3DB-4E3F-A64B-E66476BB2808}"/>
              </c:ext>
            </c:extLst>
          </c:dPt>
          <c:dPt>
            <c:idx val="57"/>
            <c:bubble3D val="0"/>
            <c:extLst>
              <c:ext xmlns:c16="http://schemas.microsoft.com/office/drawing/2014/chart" uri="{C3380CC4-5D6E-409C-BE32-E72D297353CC}">
                <c16:uniqueId val="{00000039-B3DB-4E3F-A64B-E66476BB2808}"/>
              </c:ext>
            </c:extLst>
          </c:dPt>
          <c:dPt>
            <c:idx val="58"/>
            <c:bubble3D val="0"/>
            <c:extLst>
              <c:ext xmlns:c16="http://schemas.microsoft.com/office/drawing/2014/chart" uri="{C3380CC4-5D6E-409C-BE32-E72D297353CC}">
                <c16:uniqueId val="{0000003A-B3DB-4E3F-A64B-E66476BB2808}"/>
              </c:ext>
            </c:extLst>
          </c:dPt>
          <c:dPt>
            <c:idx val="59"/>
            <c:bubble3D val="0"/>
            <c:extLst>
              <c:ext xmlns:c16="http://schemas.microsoft.com/office/drawing/2014/chart" uri="{C3380CC4-5D6E-409C-BE32-E72D297353CC}">
                <c16:uniqueId val="{0000003B-B3DB-4E3F-A64B-E66476BB2808}"/>
              </c:ext>
            </c:extLst>
          </c:dPt>
          <c:dPt>
            <c:idx val="60"/>
            <c:bubble3D val="0"/>
            <c:extLst>
              <c:ext xmlns:c16="http://schemas.microsoft.com/office/drawing/2014/chart" uri="{C3380CC4-5D6E-409C-BE32-E72D297353CC}">
                <c16:uniqueId val="{0000003C-B3DB-4E3F-A64B-E66476BB2808}"/>
              </c:ext>
            </c:extLst>
          </c:dPt>
          <c:dPt>
            <c:idx val="61"/>
            <c:bubble3D val="0"/>
            <c:extLst>
              <c:ext xmlns:c16="http://schemas.microsoft.com/office/drawing/2014/chart" uri="{C3380CC4-5D6E-409C-BE32-E72D297353CC}">
                <c16:uniqueId val="{0000003D-B3DB-4E3F-A64B-E66476BB2808}"/>
              </c:ext>
            </c:extLst>
          </c:dPt>
          <c:dPt>
            <c:idx val="62"/>
            <c:bubble3D val="0"/>
            <c:extLst>
              <c:ext xmlns:c16="http://schemas.microsoft.com/office/drawing/2014/chart" uri="{C3380CC4-5D6E-409C-BE32-E72D297353CC}">
                <c16:uniqueId val="{0000003E-B3DB-4E3F-A64B-E66476BB2808}"/>
              </c:ext>
            </c:extLst>
          </c:dPt>
          <c:dPt>
            <c:idx val="63"/>
            <c:bubble3D val="0"/>
            <c:extLst>
              <c:ext xmlns:c16="http://schemas.microsoft.com/office/drawing/2014/chart" uri="{C3380CC4-5D6E-409C-BE32-E72D297353CC}">
                <c16:uniqueId val="{0000003F-B3DB-4E3F-A64B-E66476BB2808}"/>
              </c:ext>
            </c:extLst>
          </c:dPt>
          <c:dPt>
            <c:idx val="64"/>
            <c:bubble3D val="0"/>
            <c:extLst>
              <c:ext xmlns:c16="http://schemas.microsoft.com/office/drawing/2014/chart" uri="{C3380CC4-5D6E-409C-BE32-E72D297353CC}">
                <c16:uniqueId val="{00000040-B3DB-4E3F-A64B-E66476BB2808}"/>
              </c:ext>
            </c:extLst>
          </c:dPt>
          <c:dPt>
            <c:idx val="65"/>
            <c:bubble3D val="0"/>
            <c:extLst>
              <c:ext xmlns:c16="http://schemas.microsoft.com/office/drawing/2014/chart" uri="{C3380CC4-5D6E-409C-BE32-E72D297353CC}">
                <c16:uniqueId val="{00000041-B3DB-4E3F-A64B-E66476BB2808}"/>
              </c:ext>
            </c:extLst>
          </c:dPt>
          <c:dPt>
            <c:idx val="66"/>
            <c:bubble3D val="0"/>
            <c:extLst>
              <c:ext xmlns:c16="http://schemas.microsoft.com/office/drawing/2014/chart" uri="{C3380CC4-5D6E-409C-BE32-E72D297353CC}">
                <c16:uniqueId val="{00000042-B3DB-4E3F-A64B-E66476BB2808}"/>
              </c:ext>
            </c:extLst>
          </c:dPt>
          <c:dPt>
            <c:idx val="67"/>
            <c:bubble3D val="0"/>
            <c:extLst>
              <c:ext xmlns:c16="http://schemas.microsoft.com/office/drawing/2014/chart" uri="{C3380CC4-5D6E-409C-BE32-E72D297353CC}">
                <c16:uniqueId val="{00000043-B3DB-4E3F-A64B-E66476BB2808}"/>
              </c:ext>
            </c:extLst>
          </c:dPt>
          <c:dPt>
            <c:idx val="68"/>
            <c:bubble3D val="0"/>
            <c:extLst>
              <c:ext xmlns:c16="http://schemas.microsoft.com/office/drawing/2014/chart" uri="{C3380CC4-5D6E-409C-BE32-E72D297353CC}">
                <c16:uniqueId val="{00000044-B3DB-4E3F-A64B-E66476BB2808}"/>
              </c:ext>
            </c:extLst>
          </c:dPt>
          <c:dPt>
            <c:idx val="69"/>
            <c:bubble3D val="0"/>
            <c:extLst>
              <c:ext xmlns:c16="http://schemas.microsoft.com/office/drawing/2014/chart" uri="{C3380CC4-5D6E-409C-BE32-E72D297353CC}">
                <c16:uniqueId val="{00000045-B3DB-4E3F-A64B-E66476BB2808}"/>
              </c:ext>
            </c:extLst>
          </c:dPt>
          <c:dPt>
            <c:idx val="70"/>
            <c:bubble3D val="0"/>
            <c:extLst>
              <c:ext xmlns:c16="http://schemas.microsoft.com/office/drawing/2014/chart" uri="{C3380CC4-5D6E-409C-BE32-E72D297353CC}">
                <c16:uniqueId val="{00000046-B3DB-4E3F-A64B-E66476BB2808}"/>
              </c:ext>
            </c:extLst>
          </c:dPt>
          <c:dPt>
            <c:idx val="71"/>
            <c:bubble3D val="0"/>
            <c:extLst>
              <c:ext xmlns:c16="http://schemas.microsoft.com/office/drawing/2014/chart" uri="{C3380CC4-5D6E-409C-BE32-E72D297353CC}">
                <c16:uniqueId val="{00000047-B3DB-4E3F-A64B-E66476BB2808}"/>
              </c:ext>
            </c:extLst>
          </c:dPt>
          <c:dPt>
            <c:idx val="72"/>
            <c:bubble3D val="0"/>
            <c:extLst>
              <c:ext xmlns:c16="http://schemas.microsoft.com/office/drawing/2014/chart" uri="{C3380CC4-5D6E-409C-BE32-E72D297353CC}">
                <c16:uniqueId val="{00000048-B3DB-4E3F-A64B-E66476BB2808}"/>
              </c:ext>
            </c:extLst>
          </c:dPt>
          <c:dPt>
            <c:idx val="73"/>
            <c:bubble3D val="0"/>
            <c:extLst>
              <c:ext xmlns:c16="http://schemas.microsoft.com/office/drawing/2014/chart" uri="{C3380CC4-5D6E-409C-BE32-E72D297353CC}">
                <c16:uniqueId val="{00000049-B3DB-4E3F-A64B-E66476BB2808}"/>
              </c:ext>
            </c:extLst>
          </c:dPt>
          <c:dPt>
            <c:idx val="74"/>
            <c:bubble3D val="0"/>
            <c:extLst>
              <c:ext xmlns:c16="http://schemas.microsoft.com/office/drawing/2014/chart" uri="{C3380CC4-5D6E-409C-BE32-E72D297353CC}">
                <c16:uniqueId val="{0000004A-B3DB-4E3F-A64B-E66476BB2808}"/>
              </c:ext>
            </c:extLst>
          </c:dPt>
          <c:dPt>
            <c:idx val="75"/>
            <c:bubble3D val="0"/>
            <c:extLst>
              <c:ext xmlns:c16="http://schemas.microsoft.com/office/drawing/2014/chart" uri="{C3380CC4-5D6E-409C-BE32-E72D297353CC}">
                <c16:uniqueId val="{0000004B-B3DB-4E3F-A64B-E66476BB2808}"/>
              </c:ext>
            </c:extLst>
          </c:dPt>
          <c:dPt>
            <c:idx val="76"/>
            <c:bubble3D val="0"/>
            <c:extLst>
              <c:ext xmlns:c16="http://schemas.microsoft.com/office/drawing/2014/chart" uri="{C3380CC4-5D6E-409C-BE32-E72D297353CC}">
                <c16:uniqueId val="{0000004C-B3DB-4E3F-A64B-E66476BB2808}"/>
              </c:ext>
            </c:extLst>
          </c:dPt>
          <c:dPt>
            <c:idx val="77"/>
            <c:bubble3D val="0"/>
            <c:extLst>
              <c:ext xmlns:c16="http://schemas.microsoft.com/office/drawing/2014/chart" uri="{C3380CC4-5D6E-409C-BE32-E72D297353CC}">
                <c16:uniqueId val="{0000004D-B3DB-4E3F-A64B-E66476BB2808}"/>
              </c:ext>
            </c:extLst>
          </c:dPt>
          <c:cat>
            <c:strRef>
              <c:f>Results!$E$4:$E$147</c:f>
              <c:strCache>
                <c:ptCount val="144"/>
                <c:pt idx="0">
                  <c:v>11-USGS</c:v>
                </c:pt>
                <c:pt idx="1">
                  <c:v>11-USGS</c:v>
                </c:pt>
                <c:pt idx="2">
                  <c:v>11-USGS</c:v>
                </c:pt>
                <c:pt idx="3">
                  <c:v>11-USGS</c:v>
                </c:pt>
                <c:pt idx="4">
                  <c:v>11-USGS</c:v>
                </c:pt>
                <c:pt idx="5">
                  <c:v>11-USGS</c:v>
                </c:pt>
                <c:pt idx="6">
                  <c:v>11-USGS</c:v>
                </c:pt>
                <c:pt idx="7">
                  <c:v>11-USGS</c:v>
                </c:pt>
                <c:pt idx="8">
                  <c:v>11-USGS</c:v>
                </c:pt>
                <c:pt idx="9">
                  <c:v>12-USGS</c:v>
                </c:pt>
                <c:pt idx="10">
                  <c:v>12-USGS</c:v>
                </c:pt>
                <c:pt idx="11">
                  <c:v>12-USGS</c:v>
                </c:pt>
                <c:pt idx="12">
                  <c:v>12-USGS</c:v>
                </c:pt>
                <c:pt idx="13">
                  <c:v>12-USGS</c:v>
                </c:pt>
                <c:pt idx="14">
                  <c:v>12-USGS</c:v>
                </c:pt>
                <c:pt idx="15">
                  <c:v>12-USGS</c:v>
                </c:pt>
                <c:pt idx="16">
                  <c:v>12-USGS</c:v>
                </c:pt>
                <c:pt idx="17">
                  <c:v>12-USGS</c:v>
                </c:pt>
                <c:pt idx="18">
                  <c:v>14-USGS</c:v>
                </c:pt>
                <c:pt idx="19">
                  <c:v>14-USGS</c:v>
                </c:pt>
                <c:pt idx="20">
                  <c:v>14-USGS</c:v>
                </c:pt>
                <c:pt idx="21">
                  <c:v>14-USGS</c:v>
                </c:pt>
                <c:pt idx="22">
                  <c:v>14-USGS</c:v>
                </c:pt>
                <c:pt idx="23">
                  <c:v>14-USGS</c:v>
                </c:pt>
                <c:pt idx="24">
                  <c:v>14-USGS</c:v>
                </c:pt>
                <c:pt idx="25">
                  <c:v>14-USGS</c:v>
                </c:pt>
                <c:pt idx="26">
                  <c:v>14-USGS</c:v>
                </c:pt>
                <c:pt idx="27">
                  <c:v>15-USGS</c:v>
                </c:pt>
                <c:pt idx="28">
                  <c:v>15-USGS</c:v>
                </c:pt>
                <c:pt idx="29">
                  <c:v>15-USGS</c:v>
                </c:pt>
                <c:pt idx="30">
                  <c:v>15-USGS</c:v>
                </c:pt>
                <c:pt idx="31">
                  <c:v>15-USGS</c:v>
                </c:pt>
                <c:pt idx="32">
                  <c:v>15-USGS</c:v>
                </c:pt>
                <c:pt idx="33">
                  <c:v>15-USGS</c:v>
                </c:pt>
                <c:pt idx="34">
                  <c:v>15-USGS</c:v>
                </c:pt>
                <c:pt idx="35">
                  <c:v>15-USGS</c:v>
                </c:pt>
                <c:pt idx="36">
                  <c:v>16-Other</c:v>
                </c:pt>
                <c:pt idx="37">
                  <c:v>16-Other</c:v>
                </c:pt>
                <c:pt idx="38">
                  <c:v>16-Other</c:v>
                </c:pt>
                <c:pt idx="39">
                  <c:v>16-Other</c:v>
                </c:pt>
                <c:pt idx="40">
                  <c:v>16-Other</c:v>
                </c:pt>
                <c:pt idx="41">
                  <c:v>16-Other</c:v>
                </c:pt>
                <c:pt idx="42">
                  <c:v>16-Other</c:v>
                </c:pt>
                <c:pt idx="43">
                  <c:v>16-Other</c:v>
                </c:pt>
                <c:pt idx="44">
                  <c:v>16-Other</c:v>
                </c:pt>
                <c:pt idx="45">
                  <c:v>17-USGS</c:v>
                </c:pt>
                <c:pt idx="46">
                  <c:v>17-USGS</c:v>
                </c:pt>
                <c:pt idx="47">
                  <c:v>17-USGS</c:v>
                </c:pt>
                <c:pt idx="48">
                  <c:v>17-USGS</c:v>
                </c:pt>
                <c:pt idx="49">
                  <c:v>17-USGS</c:v>
                </c:pt>
                <c:pt idx="50">
                  <c:v>17-USGS</c:v>
                </c:pt>
                <c:pt idx="51">
                  <c:v>17-USGS</c:v>
                </c:pt>
                <c:pt idx="52">
                  <c:v>17-USGS</c:v>
                </c:pt>
                <c:pt idx="53">
                  <c:v>17-USGS</c:v>
                </c:pt>
                <c:pt idx="54">
                  <c:v>18-USGS</c:v>
                </c:pt>
                <c:pt idx="55">
                  <c:v>18-USGS</c:v>
                </c:pt>
                <c:pt idx="56">
                  <c:v>18-USGS</c:v>
                </c:pt>
                <c:pt idx="57">
                  <c:v>18-USGS</c:v>
                </c:pt>
                <c:pt idx="58">
                  <c:v>18-USGS</c:v>
                </c:pt>
                <c:pt idx="59">
                  <c:v>18-USGS</c:v>
                </c:pt>
                <c:pt idx="60">
                  <c:v>18-USGS</c:v>
                </c:pt>
                <c:pt idx="61">
                  <c:v>18-USGS</c:v>
                </c:pt>
                <c:pt idx="62">
                  <c:v>18-USGS</c:v>
                </c:pt>
                <c:pt idx="63">
                  <c:v>21-Other</c:v>
                </c:pt>
                <c:pt idx="64">
                  <c:v>21-Other</c:v>
                </c:pt>
                <c:pt idx="65">
                  <c:v>21-Other</c:v>
                </c:pt>
                <c:pt idx="66">
                  <c:v>21-Other</c:v>
                </c:pt>
                <c:pt idx="67">
                  <c:v>21-Other</c:v>
                </c:pt>
                <c:pt idx="68">
                  <c:v>21-Other</c:v>
                </c:pt>
                <c:pt idx="69">
                  <c:v>21-Other</c:v>
                </c:pt>
                <c:pt idx="70">
                  <c:v>21-Other</c:v>
                </c:pt>
                <c:pt idx="71">
                  <c:v>21-Other</c:v>
                </c:pt>
                <c:pt idx="72">
                  <c:v>23-Other</c:v>
                </c:pt>
                <c:pt idx="73">
                  <c:v>23-Other</c:v>
                </c:pt>
                <c:pt idx="74">
                  <c:v>23-Other</c:v>
                </c:pt>
                <c:pt idx="75">
                  <c:v>23-Other</c:v>
                </c:pt>
                <c:pt idx="76">
                  <c:v>23-Other</c:v>
                </c:pt>
                <c:pt idx="77">
                  <c:v>23-Other</c:v>
                </c:pt>
                <c:pt idx="78">
                  <c:v>23-Other</c:v>
                </c:pt>
                <c:pt idx="79">
                  <c:v>23-Other</c:v>
                </c:pt>
                <c:pt idx="80">
                  <c:v>23-Other</c:v>
                </c:pt>
                <c:pt idx="81">
                  <c:v>25-USGS</c:v>
                </c:pt>
                <c:pt idx="82">
                  <c:v>25-USGS</c:v>
                </c:pt>
                <c:pt idx="83">
                  <c:v>25-USGS</c:v>
                </c:pt>
                <c:pt idx="84">
                  <c:v>25-USGS</c:v>
                </c:pt>
                <c:pt idx="85">
                  <c:v>25-USGS</c:v>
                </c:pt>
                <c:pt idx="86">
                  <c:v>25-USGS</c:v>
                </c:pt>
                <c:pt idx="87">
                  <c:v>25-USGS</c:v>
                </c:pt>
                <c:pt idx="88">
                  <c:v>25-USGS</c:v>
                </c:pt>
                <c:pt idx="89">
                  <c:v>25-USGS</c:v>
                </c:pt>
                <c:pt idx="90">
                  <c:v>28-Other</c:v>
                </c:pt>
                <c:pt idx="91">
                  <c:v>28-Other</c:v>
                </c:pt>
                <c:pt idx="92">
                  <c:v>28-Other</c:v>
                </c:pt>
                <c:pt idx="93">
                  <c:v>28-Other</c:v>
                </c:pt>
                <c:pt idx="94">
                  <c:v>28-Other</c:v>
                </c:pt>
                <c:pt idx="95">
                  <c:v>28-Other</c:v>
                </c:pt>
                <c:pt idx="96">
                  <c:v>28-Other</c:v>
                </c:pt>
                <c:pt idx="97">
                  <c:v>28-Other</c:v>
                </c:pt>
                <c:pt idx="98">
                  <c:v>28-Other</c:v>
                </c:pt>
                <c:pt idx="99">
                  <c:v>29-Other</c:v>
                </c:pt>
                <c:pt idx="100">
                  <c:v>29-Other</c:v>
                </c:pt>
                <c:pt idx="101">
                  <c:v>29-Other</c:v>
                </c:pt>
                <c:pt idx="102">
                  <c:v>29-Other</c:v>
                </c:pt>
                <c:pt idx="103">
                  <c:v>29-Other</c:v>
                </c:pt>
                <c:pt idx="104">
                  <c:v>29-Other</c:v>
                </c:pt>
                <c:pt idx="105">
                  <c:v>29-Other</c:v>
                </c:pt>
                <c:pt idx="106">
                  <c:v>29-Other</c:v>
                </c:pt>
                <c:pt idx="107">
                  <c:v>29-Other</c:v>
                </c:pt>
                <c:pt idx="108">
                  <c:v>30-Other</c:v>
                </c:pt>
                <c:pt idx="109">
                  <c:v>30-Other</c:v>
                </c:pt>
                <c:pt idx="110">
                  <c:v>30-Other</c:v>
                </c:pt>
                <c:pt idx="111">
                  <c:v>30-Other</c:v>
                </c:pt>
                <c:pt idx="112">
                  <c:v>30-Other</c:v>
                </c:pt>
                <c:pt idx="113">
                  <c:v>30-Other</c:v>
                </c:pt>
                <c:pt idx="114">
                  <c:v>30-Other</c:v>
                </c:pt>
                <c:pt idx="115">
                  <c:v>30-Other</c:v>
                </c:pt>
                <c:pt idx="116">
                  <c:v>30-Other</c:v>
                </c:pt>
                <c:pt idx="117">
                  <c:v>31-Other</c:v>
                </c:pt>
                <c:pt idx="118">
                  <c:v>31-Other</c:v>
                </c:pt>
                <c:pt idx="119">
                  <c:v>31-Other</c:v>
                </c:pt>
                <c:pt idx="120">
                  <c:v>31-Other</c:v>
                </c:pt>
                <c:pt idx="121">
                  <c:v>31-Other</c:v>
                </c:pt>
                <c:pt idx="122">
                  <c:v>31-Other</c:v>
                </c:pt>
                <c:pt idx="123">
                  <c:v>31-Other</c:v>
                </c:pt>
                <c:pt idx="124">
                  <c:v>31-Other</c:v>
                </c:pt>
                <c:pt idx="125">
                  <c:v>31-Other</c:v>
                </c:pt>
                <c:pt idx="126">
                  <c:v>34-Other</c:v>
                </c:pt>
                <c:pt idx="127">
                  <c:v>34-Other</c:v>
                </c:pt>
                <c:pt idx="128">
                  <c:v>34-Other</c:v>
                </c:pt>
                <c:pt idx="129">
                  <c:v>34-Other</c:v>
                </c:pt>
                <c:pt idx="130">
                  <c:v>34-Other</c:v>
                </c:pt>
                <c:pt idx="131">
                  <c:v>34-Other</c:v>
                </c:pt>
                <c:pt idx="132">
                  <c:v>34-Other</c:v>
                </c:pt>
                <c:pt idx="133">
                  <c:v>34-Other</c:v>
                </c:pt>
                <c:pt idx="134">
                  <c:v>34-Other</c:v>
                </c:pt>
                <c:pt idx="135">
                  <c:v>36-Other</c:v>
                </c:pt>
                <c:pt idx="136">
                  <c:v>36-Other</c:v>
                </c:pt>
                <c:pt idx="137">
                  <c:v>36-Other</c:v>
                </c:pt>
                <c:pt idx="138">
                  <c:v>36-Other</c:v>
                </c:pt>
                <c:pt idx="139">
                  <c:v>36-Other</c:v>
                </c:pt>
                <c:pt idx="140">
                  <c:v>36-Other</c:v>
                </c:pt>
                <c:pt idx="141">
                  <c:v>36-Other</c:v>
                </c:pt>
                <c:pt idx="142">
                  <c:v>36-Other</c:v>
                </c:pt>
                <c:pt idx="143">
                  <c:v>36-Other</c:v>
                </c:pt>
              </c:strCache>
            </c:strRef>
          </c:cat>
          <c:val>
            <c:numRef>
              <c:f>Results!$X$4:$X$147</c:f>
              <c:numCache>
                <c:formatCode>0.00</c:formatCode>
                <c:ptCount val="144"/>
                <c:pt idx="0">
                  <c:v>-9.5027092943179827</c:v>
                </c:pt>
                <c:pt idx="1">
                  <c:v>-3.9044282224155928</c:v>
                </c:pt>
                <c:pt idx="2">
                  <c:v>-12.955276722662051</c:v>
                </c:pt>
                <c:pt idx="3">
                  <c:v>-3.7479923767686927</c:v>
                </c:pt>
                <c:pt idx="4">
                  <c:v>-2.8763549273574585</c:v>
                </c:pt>
                <c:pt idx="5">
                  <c:v>-2.1321714858016763</c:v>
                </c:pt>
                <c:pt idx="6">
                  <c:v>-0.71724602456089848</c:v>
                </c:pt>
                <c:pt idx="7">
                  <c:v>-0.43961704751148123</c:v>
                </c:pt>
                <c:pt idx="8">
                  <c:v>0.14569899905895742</c:v>
                </c:pt>
                <c:pt idx="9">
                  <c:v>-8.3029141254142882</c:v>
                </c:pt>
                <c:pt idx="10">
                  <c:v>-21.211163021015075</c:v>
                </c:pt>
                <c:pt idx="11">
                  <c:v>-10.024536388246842</c:v>
                </c:pt>
                <c:pt idx="12">
                  <c:v>-3.0118257428689166</c:v>
                </c:pt>
                <c:pt idx="13">
                  <c:v>-1.7395235739542332</c:v>
                </c:pt>
                <c:pt idx="14">
                  <c:v>-1.5509604536882313</c:v>
                </c:pt>
                <c:pt idx="15">
                  <c:v>0.55376784003551804</c:v>
                </c:pt>
                <c:pt idx="16">
                  <c:v>1.4321112550903035</c:v>
                </c:pt>
                <c:pt idx="17">
                  <c:v>0.64207214045867289</c:v>
                </c:pt>
                <c:pt idx="18">
                  <c:v>-4.3303657622216472</c:v>
                </c:pt>
                <c:pt idx="19">
                  <c:v>-5.6456210741754909</c:v>
                </c:pt>
                <c:pt idx="20">
                  <c:v>-3.0136728833407749</c:v>
                </c:pt>
                <c:pt idx="21">
                  <c:v>-5.4526948790842402</c:v>
                </c:pt>
                <c:pt idx="22">
                  <c:v>3.0192736064983603E-2</c:v>
                </c:pt>
                <c:pt idx="23">
                  <c:v>-1.9296419833664342</c:v>
                </c:pt>
                <c:pt idx="24">
                  <c:v>-3.4177074974878074</c:v>
                </c:pt>
                <c:pt idx="25">
                  <c:v>-2.5963388215070755</c:v>
                </c:pt>
                <c:pt idx="26">
                  <c:v>-2.5463456511859341</c:v>
                </c:pt>
                <c:pt idx="27">
                  <c:v>-23.954063457321546</c:v>
                </c:pt>
                <c:pt idx="28">
                  <c:v>-9.4011432490941491</c:v>
                </c:pt>
                <c:pt idx="29">
                  <c:v>-5.9057977767226539</c:v>
                </c:pt>
                <c:pt idx="30">
                  <c:v>-3.9608868025376101</c:v>
                </c:pt>
                <c:pt idx="31">
                  <c:v>-1.6095170938675445</c:v>
                </c:pt>
                <c:pt idx="32">
                  <c:v>-1.5918514058716347</c:v>
                </c:pt>
                <c:pt idx="33">
                  <c:v>-3.0062485336015006</c:v>
                </c:pt>
                <c:pt idx="34">
                  <c:v>-2.4489642491433239</c:v>
                </c:pt>
                <c:pt idx="35">
                  <c:v>-0.88563027266427652</c:v>
                </c:pt>
                <c:pt idx="36">
                  <c:v>-2.4908945880152418</c:v>
                </c:pt>
                <c:pt idx="37">
                  <c:v>-1.9447544310196088</c:v>
                </c:pt>
                <c:pt idx="38">
                  <c:v>-7.3452777198000048</c:v>
                </c:pt>
                <c:pt idx="39">
                  <c:v>-4.3770880988202032</c:v>
                </c:pt>
                <c:pt idx="40">
                  <c:v>-62.041993341051018</c:v>
                </c:pt>
                <c:pt idx="41">
                  <c:v>-2.9700093379403594</c:v>
                </c:pt>
                <c:pt idx="42">
                  <c:v>-2.2424327393374459</c:v>
                </c:pt>
                <c:pt idx="43">
                  <c:v>-1.7563960045285825</c:v>
                </c:pt>
                <c:pt idx="44">
                  <c:v>-1.2766420164436203</c:v>
                </c:pt>
                <c:pt idx="45">
                  <c:v>-3.6445046866775326</c:v>
                </c:pt>
                <c:pt idx="46">
                  <c:v>-9.5948807822560855</c:v>
                </c:pt>
                <c:pt idx="47">
                  <c:v>-6.0484209778486235</c:v>
                </c:pt>
                <c:pt idx="48">
                  <c:v>-3.4864525535181801</c:v>
                </c:pt>
                <c:pt idx="49">
                  <c:v>-1.5889365974864664</c:v>
                </c:pt>
                <c:pt idx="50">
                  <c:v>-1.4558878727429005</c:v>
                </c:pt>
                <c:pt idx="54">
                  <c:v>-4.496710569030447</c:v>
                </c:pt>
                <c:pt idx="55">
                  <c:v>-2.1946241146866616</c:v>
                </c:pt>
                <c:pt idx="56">
                  <c:v>-5.1619207715362618</c:v>
                </c:pt>
                <c:pt idx="57">
                  <c:v>-2.6686624390349585</c:v>
                </c:pt>
                <c:pt idx="58">
                  <c:v>-2.4395205933728676</c:v>
                </c:pt>
                <c:pt idx="59">
                  <c:v>-1.9073018388261445</c:v>
                </c:pt>
                <c:pt idx="60">
                  <c:v>-1.0552361667242443</c:v>
                </c:pt>
                <c:pt idx="61">
                  <c:v>-0.63210846409649579</c:v>
                </c:pt>
                <c:pt idx="62">
                  <c:v>-0.72728513431558361</c:v>
                </c:pt>
                <c:pt idx="63">
                  <c:v>-9.1085553070998291</c:v>
                </c:pt>
                <c:pt idx="64">
                  <c:v>-6.8149216908342263</c:v>
                </c:pt>
                <c:pt idx="65">
                  <c:v>-3.3549914362804989</c:v>
                </c:pt>
                <c:pt idx="66">
                  <c:v>-1.9843344235527958</c:v>
                </c:pt>
                <c:pt idx="67">
                  <c:v>-1.6134303590249823</c:v>
                </c:pt>
                <c:pt idx="68">
                  <c:v>-1.4685337421851716</c:v>
                </c:pt>
                <c:pt idx="69">
                  <c:v>-0.77562738224808836</c:v>
                </c:pt>
                <c:pt idx="70">
                  <c:v>-0.78699284076186937</c:v>
                </c:pt>
                <c:pt idx="71">
                  <c:v>-6.3132462430745075</c:v>
                </c:pt>
                <c:pt idx="72">
                  <c:v>-5.6393943641060007</c:v>
                </c:pt>
                <c:pt idx="73">
                  <c:v>-11.25926828421783</c:v>
                </c:pt>
                <c:pt idx="74">
                  <c:v>-6.2835746157814825</c:v>
                </c:pt>
                <c:pt idx="75">
                  <c:v>-2.3672761102916962</c:v>
                </c:pt>
                <c:pt idx="76">
                  <c:v>-1.7440479667075202</c:v>
                </c:pt>
                <c:pt idx="77">
                  <c:v>-1.9183590494848437</c:v>
                </c:pt>
                <c:pt idx="78">
                  <c:v>-0.4238260849659653</c:v>
                </c:pt>
                <c:pt idx="79">
                  <c:v>-0.29342923980300734</c:v>
                </c:pt>
                <c:pt idx="80">
                  <c:v>-0.74081117469503666</c:v>
                </c:pt>
                <c:pt idx="81">
                  <c:v>-1.6778369778021471</c:v>
                </c:pt>
                <c:pt idx="82">
                  <c:v>-11.892388895788326</c:v>
                </c:pt>
                <c:pt idx="83">
                  <c:v>-3.5061933609416776</c:v>
                </c:pt>
                <c:pt idx="84">
                  <c:v>-2.8727839243320097</c:v>
                </c:pt>
                <c:pt idx="85">
                  <c:v>-3.0455472735051385</c:v>
                </c:pt>
                <c:pt idx="86">
                  <c:v>-2.1243680468361448</c:v>
                </c:pt>
                <c:pt idx="87">
                  <c:v>-1.4041642611174003</c:v>
                </c:pt>
                <c:pt idx="88">
                  <c:v>-0.73149391960978261</c:v>
                </c:pt>
                <c:pt idx="89">
                  <c:v>-0.93161600865077843</c:v>
                </c:pt>
                <c:pt idx="90">
                  <c:v>-12.900002624436915</c:v>
                </c:pt>
                <c:pt idx="91">
                  <c:v>-15.097956836898204</c:v>
                </c:pt>
                <c:pt idx="92">
                  <c:v>-8.8835229663130573</c:v>
                </c:pt>
                <c:pt idx="93">
                  <c:v>-4.5249793056202305</c:v>
                </c:pt>
                <c:pt idx="94">
                  <c:v>-3.0709223362418445</c:v>
                </c:pt>
                <c:pt idx="95">
                  <c:v>-2.2041272664859468</c:v>
                </c:pt>
                <c:pt idx="96">
                  <c:v>-1.0199496688385934</c:v>
                </c:pt>
                <c:pt idx="97">
                  <c:v>-0.88092867966678523</c:v>
                </c:pt>
                <c:pt idx="98">
                  <c:v>-0.87142366284561568</c:v>
                </c:pt>
                <c:pt idx="99">
                  <c:v>-9.1699060716567171</c:v>
                </c:pt>
                <c:pt idx="100">
                  <c:v>-7.4010665236245901</c:v>
                </c:pt>
                <c:pt idx="101">
                  <c:v>-5.2467765363333347</c:v>
                </c:pt>
                <c:pt idx="102">
                  <c:v>-1.8604335242918613</c:v>
                </c:pt>
                <c:pt idx="103">
                  <c:v>-2.1513942781353736</c:v>
                </c:pt>
                <c:pt idx="104">
                  <c:v>-1.9999250528957755</c:v>
                </c:pt>
                <c:pt idx="105">
                  <c:v>-0.41188655002046776</c:v>
                </c:pt>
                <c:pt idx="106">
                  <c:v>-1.4804682049152151</c:v>
                </c:pt>
                <c:pt idx="107">
                  <c:v>-1.2517834165070163</c:v>
                </c:pt>
                <c:pt idx="108">
                  <c:v>-22.832456691862728</c:v>
                </c:pt>
                <c:pt idx="109">
                  <c:v>-20.103912483041071</c:v>
                </c:pt>
                <c:pt idx="110">
                  <c:v>-18.607278887191807</c:v>
                </c:pt>
                <c:pt idx="111">
                  <c:v>-5.1075574966159749</c:v>
                </c:pt>
                <c:pt idx="112">
                  <c:v>-4.4996611225210277</c:v>
                </c:pt>
                <c:pt idx="113">
                  <c:v>-2.5190621301642993</c:v>
                </c:pt>
                <c:pt idx="114">
                  <c:v>-1.2727146890433736</c:v>
                </c:pt>
                <c:pt idx="115">
                  <c:v>-1.5287065337484635</c:v>
                </c:pt>
                <c:pt idx="116">
                  <c:v>-1.2979279943770348</c:v>
                </c:pt>
                <c:pt idx="117">
                  <c:v>-6.3500298474711796</c:v>
                </c:pt>
                <c:pt idx="118">
                  <c:v>-5.4299458173336275</c:v>
                </c:pt>
                <c:pt idx="119">
                  <c:v>-4.9599936437761176</c:v>
                </c:pt>
                <c:pt idx="120">
                  <c:v>-3.5476146979358094</c:v>
                </c:pt>
                <c:pt idx="121">
                  <c:v>-2.9225211805697651</c:v>
                </c:pt>
                <c:pt idx="122">
                  <c:v>-2.8191861589757448</c:v>
                </c:pt>
                <c:pt idx="123">
                  <c:v>-0.87564799498485635</c:v>
                </c:pt>
                <c:pt idx="124">
                  <c:v>-1.6461062021082657</c:v>
                </c:pt>
                <c:pt idx="125">
                  <c:v>-2.4186466951489747</c:v>
                </c:pt>
                <c:pt idx="126">
                  <c:v>-17.242550437273383</c:v>
                </c:pt>
                <c:pt idx="127">
                  <c:v>-21.324979786853454</c:v>
                </c:pt>
                <c:pt idx="128">
                  <c:v>-25.474318769880259</c:v>
                </c:pt>
                <c:pt idx="129">
                  <c:v>-5.9392565450931265</c:v>
                </c:pt>
                <c:pt idx="130">
                  <c:v>-1.3214032929880282</c:v>
                </c:pt>
                <c:pt idx="131">
                  <c:v>-1.5952404739695094</c:v>
                </c:pt>
                <c:pt idx="132">
                  <c:v>-0.37892009969848772</c:v>
                </c:pt>
                <c:pt idx="133">
                  <c:v>-0.57551933148285084</c:v>
                </c:pt>
                <c:pt idx="134">
                  <c:v>-0.77385087570206856</c:v>
                </c:pt>
                <c:pt idx="135">
                  <c:v>-10.918532461987288</c:v>
                </c:pt>
                <c:pt idx="136">
                  <c:v>-2.9117221650340275</c:v>
                </c:pt>
                <c:pt idx="137">
                  <c:v>-6.7468165906600612</c:v>
                </c:pt>
                <c:pt idx="138">
                  <c:v>-3.1100196979179571</c:v>
                </c:pt>
                <c:pt idx="139">
                  <c:v>-2.0309149668105175</c:v>
                </c:pt>
                <c:pt idx="140">
                  <c:v>-1.4773951599973358</c:v>
                </c:pt>
                <c:pt idx="141">
                  <c:v>20.258665962018284</c:v>
                </c:pt>
                <c:pt idx="142">
                  <c:v>-0.44684955784991176</c:v>
                </c:pt>
                <c:pt idx="143">
                  <c:v>-0.12292315761487503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4E-B3DB-4E3F-A64B-E66476BB2808}"/>
            </c:ext>
          </c:extLst>
        </c:ser>
        <c:ser>
          <c:idx val="1"/>
          <c:order val="1"/>
          <c:tx>
            <c:v>Median (-2.52%)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Results!$E$4:$E$147</c:f>
              <c:strCache>
                <c:ptCount val="144"/>
                <c:pt idx="0">
                  <c:v>11-USGS</c:v>
                </c:pt>
                <c:pt idx="1">
                  <c:v>11-USGS</c:v>
                </c:pt>
                <c:pt idx="2">
                  <c:v>11-USGS</c:v>
                </c:pt>
                <c:pt idx="3">
                  <c:v>11-USGS</c:v>
                </c:pt>
                <c:pt idx="4">
                  <c:v>11-USGS</c:v>
                </c:pt>
                <c:pt idx="5">
                  <c:v>11-USGS</c:v>
                </c:pt>
                <c:pt idx="6">
                  <c:v>11-USGS</c:v>
                </c:pt>
                <c:pt idx="7">
                  <c:v>11-USGS</c:v>
                </c:pt>
                <c:pt idx="8">
                  <c:v>11-USGS</c:v>
                </c:pt>
                <c:pt idx="9">
                  <c:v>12-USGS</c:v>
                </c:pt>
                <c:pt idx="10">
                  <c:v>12-USGS</c:v>
                </c:pt>
                <c:pt idx="11">
                  <c:v>12-USGS</c:v>
                </c:pt>
                <c:pt idx="12">
                  <c:v>12-USGS</c:v>
                </c:pt>
                <c:pt idx="13">
                  <c:v>12-USGS</c:v>
                </c:pt>
                <c:pt idx="14">
                  <c:v>12-USGS</c:v>
                </c:pt>
                <c:pt idx="15">
                  <c:v>12-USGS</c:v>
                </c:pt>
                <c:pt idx="16">
                  <c:v>12-USGS</c:v>
                </c:pt>
                <c:pt idx="17">
                  <c:v>12-USGS</c:v>
                </c:pt>
                <c:pt idx="18">
                  <c:v>14-USGS</c:v>
                </c:pt>
                <c:pt idx="19">
                  <c:v>14-USGS</c:v>
                </c:pt>
                <c:pt idx="20">
                  <c:v>14-USGS</c:v>
                </c:pt>
                <c:pt idx="21">
                  <c:v>14-USGS</c:v>
                </c:pt>
                <c:pt idx="22">
                  <c:v>14-USGS</c:v>
                </c:pt>
                <c:pt idx="23">
                  <c:v>14-USGS</c:v>
                </c:pt>
                <c:pt idx="24">
                  <c:v>14-USGS</c:v>
                </c:pt>
                <c:pt idx="25">
                  <c:v>14-USGS</c:v>
                </c:pt>
                <c:pt idx="26">
                  <c:v>14-USGS</c:v>
                </c:pt>
                <c:pt idx="27">
                  <c:v>15-USGS</c:v>
                </c:pt>
                <c:pt idx="28">
                  <c:v>15-USGS</c:v>
                </c:pt>
                <c:pt idx="29">
                  <c:v>15-USGS</c:v>
                </c:pt>
                <c:pt idx="30">
                  <c:v>15-USGS</c:v>
                </c:pt>
                <c:pt idx="31">
                  <c:v>15-USGS</c:v>
                </c:pt>
                <c:pt idx="32">
                  <c:v>15-USGS</c:v>
                </c:pt>
                <c:pt idx="33">
                  <c:v>15-USGS</c:v>
                </c:pt>
                <c:pt idx="34">
                  <c:v>15-USGS</c:v>
                </c:pt>
                <c:pt idx="35">
                  <c:v>15-USGS</c:v>
                </c:pt>
                <c:pt idx="36">
                  <c:v>16-Other</c:v>
                </c:pt>
                <c:pt idx="37">
                  <c:v>16-Other</c:v>
                </c:pt>
                <c:pt idx="38">
                  <c:v>16-Other</c:v>
                </c:pt>
                <c:pt idx="39">
                  <c:v>16-Other</c:v>
                </c:pt>
                <c:pt idx="40">
                  <c:v>16-Other</c:v>
                </c:pt>
                <c:pt idx="41">
                  <c:v>16-Other</c:v>
                </c:pt>
                <c:pt idx="42">
                  <c:v>16-Other</c:v>
                </c:pt>
                <c:pt idx="43">
                  <c:v>16-Other</c:v>
                </c:pt>
                <c:pt idx="44">
                  <c:v>16-Other</c:v>
                </c:pt>
                <c:pt idx="45">
                  <c:v>17-USGS</c:v>
                </c:pt>
                <c:pt idx="46">
                  <c:v>17-USGS</c:v>
                </c:pt>
                <c:pt idx="47">
                  <c:v>17-USGS</c:v>
                </c:pt>
                <c:pt idx="48">
                  <c:v>17-USGS</c:v>
                </c:pt>
                <c:pt idx="49">
                  <c:v>17-USGS</c:v>
                </c:pt>
                <c:pt idx="50">
                  <c:v>17-USGS</c:v>
                </c:pt>
                <c:pt idx="51">
                  <c:v>17-USGS</c:v>
                </c:pt>
                <c:pt idx="52">
                  <c:v>17-USGS</c:v>
                </c:pt>
                <c:pt idx="53">
                  <c:v>17-USGS</c:v>
                </c:pt>
                <c:pt idx="54">
                  <c:v>18-USGS</c:v>
                </c:pt>
                <c:pt idx="55">
                  <c:v>18-USGS</c:v>
                </c:pt>
                <c:pt idx="56">
                  <c:v>18-USGS</c:v>
                </c:pt>
                <c:pt idx="57">
                  <c:v>18-USGS</c:v>
                </c:pt>
                <c:pt idx="58">
                  <c:v>18-USGS</c:v>
                </c:pt>
                <c:pt idx="59">
                  <c:v>18-USGS</c:v>
                </c:pt>
                <c:pt idx="60">
                  <c:v>18-USGS</c:v>
                </c:pt>
                <c:pt idx="61">
                  <c:v>18-USGS</c:v>
                </c:pt>
                <c:pt idx="62">
                  <c:v>18-USGS</c:v>
                </c:pt>
                <c:pt idx="63">
                  <c:v>21-Other</c:v>
                </c:pt>
                <c:pt idx="64">
                  <c:v>21-Other</c:v>
                </c:pt>
                <c:pt idx="65">
                  <c:v>21-Other</c:v>
                </c:pt>
                <c:pt idx="66">
                  <c:v>21-Other</c:v>
                </c:pt>
                <c:pt idx="67">
                  <c:v>21-Other</c:v>
                </c:pt>
                <c:pt idx="68">
                  <c:v>21-Other</c:v>
                </c:pt>
                <c:pt idx="69">
                  <c:v>21-Other</c:v>
                </c:pt>
                <c:pt idx="70">
                  <c:v>21-Other</c:v>
                </c:pt>
                <c:pt idx="71">
                  <c:v>21-Other</c:v>
                </c:pt>
                <c:pt idx="72">
                  <c:v>23-Other</c:v>
                </c:pt>
                <c:pt idx="73">
                  <c:v>23-Other</c:v>
                </c:pt>
                <c:pt idx="74">
                  <c:v>23-Other</c:v>
                </c:pt>
                <c:pt idx="75">
                  <c:v>23-Other</c:v>
                </c:pt>
                <c:pt idx="76">
                  <c:v>23-Other</c:v>
                </c:pt>
                <c:pt idx="77">
                  <c:v>23-Other</c:v>
                </c:pt>
                <c:pt idx="78">
                  <c:v>23-Other</c:v>
                </c:pt>
                <c:pt idx="79">
                  <c:v>23-Other</c:v>
                </c:pt>
                <c:pt idx="80">
                  <c:v>23-Other</c:v>
                </c:pt>
                <c:pt idx="81">
                  <c:v>25-USGS</c:v>
                </c:pt>
                <c:pt idx="82">
                  <c:v>25-USGS</c:v>
                </c:pt>
                <c:pt idx="83">
                  <c:v>25-USGS</c:v>
                </c:pt>
                <c:pt idx="84">
                  <c:v>25-USGS</c:v>
                </c:pt>
                <c:pt idx="85">
                  <c:v>25-USGS</c:v>
                </c:pt>
                <c:pt idx="86">
                  <c:v>25-USGS</c:v>
                </c:pt>
                <c:pt idx="87">
                  <c:v>25-USGS</c:v>
                </c:pt>
                <c:pt idx="88">
                  <c:v>25-USGS</c:v>
                </c:pt>
                <c:pt idx="89">
                  <c:v>25-USGS</c:v>
                </c:pt>
                <c:pt idx="90">
                  <c:v>28-Other</c:v>
                </c:pt>
                <c:pt idx="91">
                  <c:v>28-Other</c:v>
                </c:pt>
                <c:pt idx="92">
                  <c:v>28-Other</c:v>
                </c:pt>
                <c:pt idx="93">
                  <c:v>28-Other</c:v>
                </c:pt>
                <c:pt idx="94">
                  <c:v>28-Other</c:v>
                </c:pt>
                <c:pt idx="95">
                  <c:v>28-Other</c:v>
                </c:pt>
                <c:pt idx="96">
                  <c:v>28-Other</c:v>
                </c:pt>
                <c:pt idx="97">
                  <c:v>28-Other</c:v>
                </c:pt>
                <c:pt idx="98">
                  <c:v>28-Other</c:v>
                </c:pt>
                <c:pt idx="99">
                  <c:v>29-Other</c:v>
                </c:pt>
                <c:pt idx="100">
                  <c:v>29-Other</c:v>
                </c:pt>
                <c:pt idx="101">
                  <c:v>29-Other</c:v>
                </c:pt>
                <c:pt idx="102">
                  <c:v>29-Other</c:v>
                </c:pt>
                <c:pt idx="103">
                  <c:v>29-Other</c:v>
                </c:pt>
                <c:pt idx="104">
                  <c:v>29-Other</c:v>
                </c:pt>
                <c:pt idx="105">
                  <c:v>29-Other</c:v>
                </c:pt>
                <c:pt idx="106">
                  <c:v>29-Other</c:v>
                </c:pt>
                <c:pt idx="107">
                  <c:v>29-Other</c:v>
                </c:pt>
                <c:pt idx="108">
                  <c:v>30-Other</c:v>
                </c:pt>
                <c:pt idx="109">
                  <c:v>30-Other</c:v>
                </c:pt>
                <c:pt idx="110">
                  <c:v>30-Other</c:v>
                </c:pt>
                <c:pt idx="111">
                  <c:v>30-Other</c:v>
                </c:pt>
                <c:pt idx="112">
                  <c:v>30-Other</c:v>
                </c:pt>
                <c:pt idx="113">
                  <c:v>30-Other</c:v>
                </c:pt>
                <c:pt idx="114">
                  <c:v>30-Other</c:v>
                </c:pt>
                <c:pt idx="115">
                  <c:v>30-Other</c:v>
                </c:pt>
                <c:pt idx="116">
                  <c:v>30-Other</c:v>
                </c:pt>
                <c:pt idx="117">
                  <c:v>31-Other</c:v>
                </c:pt>
                <c:pt idx="118">
                  <c:v>31-Other</c:v>
                </c:pt>
                <c:pt idx="119">
                  <c:v>31-Other</c:v>
                </c:pt>
                <c:pt idx="120">
                  <c:v>31-Other</c:v>
                </c:pt>
                <c:pt idx="121">
                  <c:v>31-Other</c:v>
                </c:pt>
                <c:pt idx="122">
                  <c:v>31-Other</c:v>
                </c:pt>
                <c:pt idx="123">
                  <c:v>31-Other</c:v>
                </c:pt>
                <c:pt idx="124">
                  <c:v>31-Other</c:v>
                </c:pt>
                <c:pt idx="125">
                  <c:v>31-Other</c:v>
                </c:pt>
                <c:pt idx="126">
                  <c:v>34-Other</c:v>
                </c:pt>
                <c:pt idx="127">
                  <c:v>34-Other</c:v>
                </c:pt>
                <c:pt idx="128">
                  <c:v>34-Other</c:v>
                </c:pt>
                <c:pt idx="129">
                  <c:v>34-Other</c:v>
                </c:pt>
                <c:pt idx="130">
                  <c:v>34-Other</c:v>
                </c:pt>
                <c:pt idx="131">
                  <c:v>34-Other</c:v>
                </c:pt>
                <c:pt idx="132">
                  <c:v>34-Other</c:v>
                </c:pt>
                <c:pt idx="133">
                  <c:v>34-Other</c:v>
                </c:pt>
                <c:pt idx="134">
                  <c:v>34-Other</c:v>
                </c:pt>
                <c:pt idx="135">
                  <c:v>36-Other</c:v>
                </c:pt>
                <c:pt idx="136">
                  <c:v>36-Other</c:v>
                </c:pt>
                <c:pt idx="137">
                  <c:v>36-Other</c:v>
                </c:pt>
                <c:pt idx="138">
                  <c:v>36-Other</c:v>
                </c:pt>
                <c:pt idx="139">
                  <c:v>36-Other</c:v>
                </c:pt>
                <c:pt idx="140">
                  <c:v>36-Other</c:v>
                </c:pt>
                <c:pt idx="141">
                  <c:v>36-Other</c:v>
                </c:pt>
                <c:pt idx="142">
                  <c:v>36-Other</c:v>
                </c:pt>
                <c:pt idx="143">
                  <c:v>36-Other</c:v>
                </c:pt>
              </c:strCache>
            </c:strRef>
          </c:cat>
          <c:val>
            <c:numRef>
              <c:f>Results!$AO$4:$AO$147</c:f>
              <c:numCache>
                <c:formatCode>0.00</c:formatCode>
                <c:ptCount val="144"/>
                <c:pt idx="0">
                  <c:v>-2.5190621301642993</c:v>
                </c:pt>
                <c:pt idx="1">
                  <c:v>-2.5190621301642993</c:v>
                </c:pt>
                <c:pt idx="2">
                  <c:v>-2.5190621301642993</c:v>
                </c:pt>
                <c:pt idx="3">
                  <c:v>-2.5190621301642993</c:v>
                </c:pt>
                <c:pt idx="4">
                  <c:v>-2.5190621301642993</c:v>
                </c:pt>
                <c:pt idx="5">
                  <c:v>-2.5190621301642993</c:v>
                </c:pt>
                <c:pt idx="6">
                  <c:v>-2.5190621301642993</c:v>
                </c:pt>
                <c:pt idx="7">
                  <c:v>-2.5190621301642993</c:v>
                </c:pt>
                <c:pt idx="8">
                  <c:v>-2.5190621301642993</c:v>
                </c:pt>
                <c:pt idx="9">
                  <c:v>-2.5190621301642993</c:v>
                </c:pt>
                <c:pt idx="10">
                  <c:v>-2.5190621301642993</c:v>
                </c:pt>
                <c:pt idx="11">
                  <c:v>-2.5190621301642993</c:v>
                </c:pt>
                <c:pt idx="12">
                  <c:v>-2.5190621301642993</c:v>
                </c:pt>
                <c:pt idx="13">
                  <c:v>-2.5190621301642993</c:v>
                </c:pt>
                <c:pt idx="14">
                  <c:v>-2.5190621301642993</c:v>
                </c:pt>
                <c:pt idx="15">
                  <c:v>-2.5190621301642993</c:v>
                </c:pt>
                <c:pt idx="16">
                  <c:v>-2.5190621301642993</c:v>
                </c:pt>
                <c:pt idx="17">
                  <c:v>-2.5190621301642993</c:v>
                </c:pt>
                <c:pt idx="18">
                  <c:v>-2.5190621301642993</c:v>
                </c:pt>
                <c:pt idx="19">
                  <c:v>-2.5190621301642993</c:v>
                </c:pt>
                <c:pt idx="20">
                  <c:v>-2.5190621301642993</c:v>
                </c:pt>
                <c:pt idx="21">
                  <c:v>-2.5190621301642993</c:v>
                </c:pt>
                <c:pt idx="22">
                  <c:v>-2.5190621301642993</c:v>
                </c:pt>
                <c:pt idx="23">
                  <c:v>-2.5190621301642993</c:v>
                </c:pt>
                <c:pt idx="24">
                  <c:v>-2.5190621301642993</c:v>
                </c:pt>
                <c:pt idx="25">
                  <c:v>-2.5190621301642993</c:v>
                </c:pt>
                <c:pt idx="26">
                  <c:v>-2.5190621301642993</c:v>
                </c:pt>
                <c:pt idx="27">
                  <c:v>-2.5190621301642993</c:v>
                </c:pt>
                <c:pt idx="28">
                  <c:v>-2.5190621301642993</c:v>
                </c:pt>
                <c:pt idx="29">
                  <c:v>-2.5190621301642993</c:v>
                </c:pt>
                <c:pt idx="30">
                  <c:v>-2.5190621301642993</c:v>
                </c:pt>
                <c:pt idx="31">
                  <c:v>-2.5190621301642993</c:v>
                </c:pt>
                <c:pt idx="32">
                  <c:v>-2.5190621301642993</c:v>
                </c:pt>
                <c:pt idx="33">
                  <c:v>-2.5190621301642993</c:v>
                </c:pt>
                <c:pt idx="34">
                  <c:v>-2.5190621301642993</c:v>
                </c:pt>
                <c:pt idx="35">
                  <c:v>-2.5190621301642993</c:v>
                </c:pt>
                <c:pt idx="36">
                  <c:v>-2.5190621301642993</c:v>
                </c:pt>
                <c:pt idx="37">
                  <c:v>-2.5190621301642993</c:v>
                </c:pt>
                <c:pt idx="38">
                  <c:v>-2.5190621301642993</c:v>
                </c:pt>
                <c:pt idx="39">
                  <c:v>-2.5190621301642993</c:v>
                </c:pt>
                <c:pt idx="40">
                  <c:v>-2.5190621301642993</c:v>
                </c:pt>
                <c:pt idx="41">
                  <c:v>-2.5190621301642993</c:v>
                </c:pt>
                <c:pt idx="42">
                  <c:v>-2.5190621301642993</c:v>
                </c:pt>
                <c:pt idx="43">
                  <c:v>-2.5190621301642993</c:v>
                </c:pt>
                <c:pt idx="44">
                  <c:v>-2.5190621301642993</c:v>
                </c:pt>
                <c:pt idx="45">
                  <c:v>-2.5190621301642993</c:v>
                </c:pt>
                <c:pt idx="46">
                  <c:v>-2.5190621301642993</c:v>
                </c:pt>
                <c:pt idx="47">
                  <c:v>-2.5190621301642993</c:v>
                </c:pt>
                <c:pt idx="48">
                  <c:v>-2.5190621301642993</c:v>
                </c:pt>
                <c:pt idx="49">
                  <c:v>-2.5190621301642993</c:v>
                </c:pt>
                <c:pt idx="50">
                  <c:v>-2.5190621301642993</c:v>
                </c:pt>
                <c:pt idx="51">
                  <c:v>-2.5190621301642993</c:v>
                </c:pt>
                <c:pt idx="52">
                  <c:v>-2.5190621301642993</c:v>
                </c:pt>
                <c:pt idx="53">
                  <c:v>-2.5190621301642993</c:v>
                </c:pt>
                <c:pt idx="54">
                  <c:v>-2.5190621301642993</c:v>
                </c:pt>
                <c:pt idx="55">
                  <c:v>-2.5190621301642993</c:v>
                </c:pt>
                <c:pt idx="56">
                  <c:v>-2.5190621301642993</c:v>
                </c:pt>
                <c:pt idx="57">
                  <c:v>-2.5190621301642993</c:v>
                </c:pt>
                <c:pt idx="58">
                  <c:v>-2.5190621301642993</c:v>
                </c:pt>
                <c:pt idx="59">
                  <c:v>-2.5190621301642993</c:v>
                </c:pt>
                <c:pt idx="60">
                  <c:v>-2.5190621301642993</c:v>
                </c:pt>
                <c:pt idx="61">
                  <c:v>-2.5190621301642993</c:v>
                </c:pt>
                <c:pt idx="62">
                  <c:v>-2.5190621301642993</c:v>
                </c:pt>
                <c:pt idx="63">
                  <c:v>-2.5190621301642993</c:v>
                </c:pt>
                <c:pt idx="64">
                  <c:v>-2.5190621301642993</c:v>
                </c:pt>
                <c:pt idx="65">
                  <c:v>-2.5190621301642993</c:v>
                </c:pt>
                <c:pt idx="66">
                  <c:v>-2.5190621301642993</c:v>
                </c:pt>
                <c:pt idx="67">
                  <c:v>-2.5190621301642993</c:v>
                </c:pt>
                <c:pt idx="68">
                  <c:v>-2.5190621301642993</c:v>
                </c:pt>
                <c:pt idx="69">
                  <c:v>-2.5190621301642993</c:v>
                </c:pt>
                <c:pt idx="70">
                  <c:v>-2.5190621301642993</c:v>
                </c:pt>
                <c:pt idx="71">
                  <c:v>-2.5190621301642993</c:v>
                </c:pt>
                <c:pt idx="72">
                  <c:v>-2.5190621301642993</c:v>
                </c:pt>
                <c:pt idx="73">
                  <c:v>-2.5190621301642993</c:v>
                </c:pt>
                <c:pt idx="74">
                  <c:v>-2.5190621301642993</c:v>
                </c:pt>
                <c:pt idx="75">
                  <c:v>-2.5190621301642993</c:v>
                </c:pt>
                <c:pt idx="76">
                  <c:v>-2.5190621301642993</c:v>
                </c:pt>
                <c:pt idx="77">
                  <c:v>-2.5190621301642993</c:v>
                </c:pt>
                <c:pt idx="78">
                  <c:v>-2.5190621301642993</c:v>
                </c:pt>
                <c:pt idx="79">
                  <c:v>-2.5190621301642993</c:v>
                </c:pt>
                <c:pt idx="80">
                  <c:v>-2.5190621301642993</c:v>
                </c:pt>
                <c:pt idx="81">
                  <c:v>-2.5190621301642993</c:v>
                </c:pt>
                <c:pt idx="82">
                  <c:v>-2.5190621301642993</c:v>
                </c:pt>
                <c:pt idx="83">
                  <c:v>-2.5190621301642993</c:v>
                </c:pt>
                <c:pt idx="84">
                  <c:v>-2.5190621301642993</c:v>
                </c:pt>
                <c:pt idx="85">
                  <c:v>-2.5190621301642993</c:v>
                </c:pt>
                <c:pt idx="86">
                  <c:v>-2.5190621301642993</c:v>
                </c:pt>
                <c:pt idx="87">
                  <c:v>-2.5190621301642993</c:v>
                </c:pt>
                <c:pt idx="88">
                  <c:v>-2.5190621301642993</c:v>
                </c:pt>
                <c:pt idx="89">
                  <c:v>-2.5190621301642993</c:v>
                </c:pt>
                <c:pt idx="90">
                  <c:v>-2.5190621301642993</c:v>
                </c:pt>
                <c:pt idx="91">
                  <c:v>-2.5190621301642993</c:v>
                </c:pt>
                <c:pt idx="92">
                  <c:v>-2.5190621301642993</c:v>
                </c:pt>
                <c:pt idx="93">
                  <c:v>-2.5190621301642993</c:v>
                </c:pt>
                <c:pt idx="94">
                  <c:v>-2.5190621301642993</c:v>
                </c:pt>
                <c:pt idx="95">
                  <c:v>-2.5190621301642993</c:v>
                </c:pt>
                <c:pt idx="96">
                  <c:v>-2.5190621301642993</c:v>
                </c:pt>
                <c:pt idx="97">
                  <c:v>-2.5190621301642993</c:v>
                </c:pt>
                <c:pt idx="98">
                  <c:v>-2.5190621301642993</c:v>
                </c:pt>
                <c:pt idx="99">
                  <c:v>-2.5190621301642993</c:v>
                </c:pt>
                <c:pt idx="100">
                  <c:v>-2.5190621301642993</c:v>
                </c:pt>
                <c:pt idx="101">
                  <c:v>-2.5190621301642993</c:v>
                </c:pt>
                <c:pt idx="102">
                  <c:v>-2.5190621301642993</c:v>
                </c:pt>
                <c:pt idx="103">
                  <c:v>-2.5190621301642993</c:v>
                </c:pt>
                <c:pt idx="104">
                  <c:v>-2.5190621301642993</c:v>
                </c:pt>
                <c:pt idx="105">
                  <c:v>-2.5190621301642993</c:v>
                </c:pt>
                <c:pt idx="106">
                  <c:v>-2.5190621301642993</c:v>
                </c:pt>
                <c:pt idx="107">
                  <c:v>-2.5190621301642993</c:v>
                </c:pt>
                <c:pt idx="108">
                  <c:v>-2.5190621301642993</c:v>
                </c:pt>
                <c:pt idx="109">
                  <c:v>-2.5190621301642993</c:v>
                </c:pt>
                <c:pt idx="110">
                  <c:v>-2.5190621301642993</c:v>
                </c:pt>
                <c:pt idx="111">
                  <c:v>-2.5190621301642993</c:v>
                </c:pt>
                <c:pt idx="112">
                  <c:v>-2.5190621301642993</c:v>
                </c:pt>
                <c:pt idx="113">
                  <c:v>-2.5190621301642993</c:v>
                </c:pt>
                <c:pt idx="114">
                  <c:v>-2.5190621301642993</c:v>
                </c:pt>
                <c:pt idx="115">
                  <c:v>-2.5190621301642993</c:v>
                </c:pt>
                <c:pt idx="116">
                  <c:v>-2.5190621301642993</c:v>
                </c:pt>
                <c:pt idx="117">
                  <c:v>-2.5190621301642993</c:v>
                </c:pt>
                <c:pt idx="118">
                  <c:v>-2.5190621301642993</c:v>
                </c:pt>
                <c:pt idx="119">
                  <c:v>-2.5190621301642993</c:v>
                </c:pt>
                <c:pt idx="120">
                  <c:v>-2.5190621301642993</c:v>
                </c:pt>
                <c:pt idx="121">
                  <c:v>-2.5190621301642993</c:v>
                </c:pt>
                <c:pt idx="122">
                  <c:v>-2.5190621301642993</c:v>
                </c:pt>
                <c:pt idx="123">
                  <c:v>-2.5190621301642993</c:v>
                </c:pt>
                <c:pt idx="124">
                  <c:v>-2.5190621301642993</c:v>
                </c:pt>
                <c:pt idx="125">
                  <c:v>-2.5190621301642993</c:v>
                </c:pt>
                <c:pt idx="126">
                  <c:v>-2.5190621301642993</c:v>
                </c:pt>
                <c:pt idx="127">
                  <c:v>-2.5190621301642993</c:v>
                </c:pt>
                <c:pt idx="128">
                  <c:v>-2.5190621301642993</c:v>
                </c:pt>
                <c:pt idx="129">
                  <c:v>-2.5190621301642993</c:v>
                </c:pt>
                <c:pt idx="130">
                  <c:v>-2.5190621301642993</c:v>
                </c:pt>
                <c:pt idx="131">
                  <c:v>-2.5190621301642993</c:v>
                </c:pt>
                <c:pt idx="132">
                  <c:v>-2.5190621301642993</c:v>
                </c:pt>
                <c:pt idx="133">
                  <c:v>-2.5190621301642993</c:v>
                </c:pt>
                <c:pt idx="134">
                  <c:v>-2.5190621301642993</c:v>
                </c:pt>
                <c:pt idx="135">
                  <c:v>-2.5190621301642993</c:v>
                </c:pt>
                <c:pt idx="136">
                  <c:v>-2.5190621301642993</c:v>
                </c:pt>
                <c:pt idx="137">
                  <c:v>-2.5190621301642993</c:v>
                </c:pt>
                <c:pt idx="138">
                  <c:v>-2.5190621301642993</c:v>
                </c:pt>
                <c:pt idx="139">
                  <c:v>-2.5190621301642993</c:v>
                </c:pt>
                <c:pt idx="140">
                  <c:v>-2.5190621301642993</c:v>
                </c:pt>
                <c:pt idx="141">
                  <c:v>-2.5190621301642993</c:v>
                </c:pt>
                <c:pt idx="142">
                  <c:v>-2.5190621301642993</c:v>
                </c:pt>
                <c:pt idx="143">
                  <c:v>-2.5190621301642993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4F-B3DB-4E3F-A64B-E66476BB2808}"/>
            </c:ext>
          </c:extLst>
        </c:ser>
        <c:ser>
          <c:idx val="2"/>
          <c:order val="2"/>
          <c:tx>
            <c:v>Median +/- 5%</c:v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Results!$E$4:$E$147</c:f>
              <c:strCache>
                <c:ptCount val="144"/>
                <c:pt idx="0">
                  <c:v>11-USGS</c:v>
                </c:pt>
                <c:pt idx="1">
                  <c:v>11-USGS</c:v>
                </c:pt>
                <c:pt idx="2">
                  <c:v>11-USGS</c:v>
                </c:pt>
                <c:pt idx="3">
                  <c:v>11-USGS</c:v>
                </c:pt>
                <c:pt idx="4">
                  <c:v>11-USGS</c:v>
                </c:pt>
                <c:pt idx="5">
                  <c:v>11-USGS</c:v>
                </c:pt>
                <c:pt idx="6">
                  <c:v>11-USGS</c:v>
                </c:pt>
                <c:pt idx="7">
                  <c:v>11-USGS</c:v>
                </c:pt>
                <c:pt idx="8">
                  <c:v>11-USGS</c:v>
                </c:pt>
                <c:pt idx="9">
                  <c:v>12-USGS</c:v>
                </c:pt>
                <c:pt idx="10">
                  <c:v>12-USGS</c:v>
                </c:pt>
                <c:pt idx="11">
                  <c:v>12-USGS</c:v>
                </c:pt>
                <c:pt idx="12">
                  <c:v>12-USGS</c:v>
                </c:pt>
                <c:pt idx="13">
                  <c:v>12-USGS</c:v>
                </c:pt>
                <c:pt idx="14">
                  <c:v>12-USGS</c:v>
                </c:pt>
                <c:pt idx="15">
                  <c:v>12-USGS</c:v>
                </c:pt>
                <c:pt idx="16">
                  <c:v>12-USGS</c:v>
                </c:pt>
                <c:pt idx="17">
                  <c:v>12-USGS</c:v>
                </c:pt>
                <c:pt idx="18">
                  <c:v>14-USGS</c:v>
                </c:pt>
                <c:pt idx="19">
                  <c:v>14-USGS</c:v>
                </c:pt>
                <c:pt idx="20">
                  <c:v>14-USGS</c:v>
                </c:pt>
                <c:pt idx="21">
                  <c:v>14-USGS</c:v>
                </c:pt>
                <c:pt idx="22">
                  <c:v>14-USGS</c:v>
                </c:pt>
                <c:pt idx="23">
                  <c:v>14-USGS</c:v>
                </c:pt>
                <c:pt idx="24">
                  <c:v>14-USGS</c:v>
                </c:pt>
                <c:pt idx="25">
                  <c:v>14-USGS</c:v>
                </c:pt>
                <c:pt idx="26">
                  <c:v>14-USGS</c:v>
                </c:pt>
                <c:pt idx="27">
                  <c:v>15-USGS</c:v>
                </c:pt>
                <c:pt idx="28">
                  <c:v>15-USGS</c:v>
                </c:pt>
                <c:pt idx="29">
                  <c:v>15-USGS</c:v>
                </c:pt>
                <c:pt idx="30">
                  <c:v>15-USGS</c:v>
                </c:pt>
                <c:pt idx="31">
                  <c:v>15-USGS</c:v>
                </c:pt>
                <c:pt idx="32">
                  <c:v>15-USGS</c:v>
                </c:pt>
                <c:pt idx="33">
                  <c:v>15-USGS</c:v>
                </c:pt>
                <c:pt idx="34">
                  <c:v>15-USGS</c:v>
                </c:pt>
                <c:pt idx="35">
                  <c:v>15-USGS</c:v>
                </c:pt>
                <c:pt idx="36">
                  <c:v>16-Other</c:v>
                </c:pt>
                <c:pt idx="37">
                  <c:v>16-Other</c:v>
                </c:pt>
                <c:pt idx="38">
                  <c:v>16-Other</c:v>
                </c:pt>
                <c:pt idx="39">
                  <c:v>16-Other</c:v>
                </c:pt>
                <c:pt idx="40">
                  <c:v>16-Other</c:v>
                </c:pt>
                <c:pt idx="41">
                  <c:v>16-Other</c:v>
                </c:pt>
                <c:pt idx="42">
                  <c:v>16-Other</c:v>
                </c:pt>
                <c:pt idx="43">
                  <c:v>16-Other</c:v>
                </c:pt>
                <c:pt idx="44">
                  <c:v>16-Other</c:v>
                </c:pt>
                <c:pt idx="45">
                  <c:v>17-USGS</c:v>
                </c:pt>
                <c:pt idx="46">
                  <c:v>17-USGS</c:v>
                </c:pt>
                <c:pt idx="47">
                  <c:v>17-USGS</c:v>
                </c:pt>
                <c:pt idx="48">
                  <c:v>17-USGS</c:v>
                </c:pt>
                <c:pt idx="49">
                  <c:v>17-USGS</c:v>
                </c:pt>
                <c:pt idx="50">
                  <c:v>17-USGS</c:v>
                </c:pt>
                <c:pt idx="51">
                  <c:v>17-USGS</c:v>
                </c:pt>
                <c:pt idx="52">
                  <c:v>17-USGS</c:v>
                </c:pt>
                <c:pt idx="53">
                  <c:v>17-USGS</c:v>
                </c:pt>
                <c:pt idx="54">
                  <c:v>18-USGS</c:v>
                </c:pt>
                <c:pt idx="55">
                  <c:v>18-USGS</c:v>
                </c:pt>
                <c:pt idx="56">
                  <c:v>18-USGS</c:v>
                </c:pt>
                <c:pt idx="57">
                  <c:v>18-USGS</c:v>
                </c:pt>
                <c:pt idx="58">
                  <c:v>18-USGS</c:v>
                </c:pt>
                <c:pt idx="59">
                  <c:v>18-USGS</c:v>
                </c:pt>
                <c:pt idx="60">
                  <c:v>18-USGS</c:v>
                </c:pt>
                <c:pt idx="61">
                  <c:v>18-USGS</c:v>
                </c:pt>
                <c:pt idx="62">
                  <c:v>18-USGS</c:v>
                </c:pt>
                <c:pt idx="63">
                  <c:v>21-Other</c:v>
                </c:pt>
                <c:pt idx="64">
                  <c:v>21-Other</c:v>
                </c:pt>
                <c:pt idx="65">
                  <c:v>21-Other</c:v>
                </c:pt>
                <c:pt idx="66">
                  <c:v>21-Other</c:v>
                </c:pt>
                <c:pt idx="67">
                  <c:v>21-Other</c:v>
                </c:pt>
                <c:pt idx="68">
                  <c:v>21-Other</c:v>
                </c:pt>
                <c:pt idx="69">
                  <c:v>21-Other</c:v>
                </c:pt>
                <c:pt idx="70">
                  <c:v>21-Other</c:v>
                </c:pt>
                <c:pt idx="71">
                  <c:v>21-Other</c:v>
                </c:pt>
                <c:pt idx="72">
                  <c:v>23-Other</c:v>
                </c:pt>
                <c:pt idx="73">
                  <c:v>23-Other</c:v>
                </c:pt>
                <c:pt idx="74">
                  <c:v>23-Other</c:v>
                </c:pt>
                <c:pt idx="75">
                  <c:v>23-Other</c:v>
                </c:pt>
                <c:pt idx="76">
                  <c:v>23-Other</c:v>
                </c:pt>
                <c:pt idx="77">
                  <c:v>23-Other</c:v>
                </c:pt>
                <c:pt idx="78">
                  <c:v>23-Other</c:v>
                </c:pt>
                <c:pt idx="79">
                  <c:v>23-Other</c:v>
                </c:pt>
                <c:pt idx="80">
                  <c:v>23-Other</c:v>
                </c:pt>
                <c:pt idx="81">
                  <c:v>25-USGS</c:v>
                </c:pt>
                <c:pt idx="82">
                  <c:v>25-USGS</c:v>
                </c:pt>
                <c:pt idx="83">
                  <c:v>25-USGS</c:v>
                </c:pt>
                <c:pt idx="84">
                  <c:v>25-USGS</c:v>
                </c:pt>
                <c:pt idx="85">
                  <c:v>25-USGS</c:v>
                </c:pt>
                <c:pt idx="86">
                  <c:v>25-USGS</c:v>
                </c:pt>
                <c:pt idx="87">
                  <c:v>25-USGS</c:v>
                </c:pt>
                <c:pt idx="88">
                  <c:v>25-USGS</c:v>
                </c:pt>
                <c:pt idx="89">
                  <c:v>25-USGS</c:v>
                </c:pt>
                <c:pt idx="90">
                  <c:v>28-Other</c:v>
                </c:pt>
                <c:pt idx="91">
                  <c:v>28-Other</c:v>
                </c:pt>
                <c:pt idx="92">
                  <c:v>28-Other</c:v>
                </c:pt>
                <c:pt idx="93">
                  <c:v>28-Other</c:v>
                </c:pt>
                <c:pt idx="94">
                  <c:v>28-Other</c:v>
                </c:pt>
                <c:pt idx="95">
                  <c:v>28-Other</c:v>
                </c:pt>
                <c:pt idx="96">
                  <c:v>28-Other</c:v>
                </c:pt>
                <c:pt idx="97">
                  <c:v>28-Other</c:v>
                </c:pt>
                <c:pt idx="98">
                  <c:v>28-Other</c:v>
                </c:pt>
                <c:pt idx="99">
                  <c:v>29-Other</c:v>
                </c:pt>
                <c:pt idx="100">
                  <c:v>29-Other</c:v>
                </c:pt>
                <c:pt idx="101">
                  <c:v>29-Other</c:v>
                </c:pt>
                <c:pt idx="102">
                  <c:v>29-Other</c:v>
                </c:pt>
                <c:pt idx="103">
                  <c:v>29-Other</c:v>
                </c:pt>
                <c:pt idx="104">
                  <c:v>29-Other</c:v>
                </c:pt>
                <c:pt idx="105">
                  <c:v>29-Other</c:v>
                </c:pt>
                <c:pt idx="106">
                  <c:v>29-Other</c:v>
                </c:pt>
                <c:pt idx="107">
                  <c:v>29-Other</c:v>
                </c:pt>
                <c:pt idx="108">
                  <c:v>30-Other</c:v>
                </c:pt>
                <c:pt idx="109">
                  <c:v>30-Other</c:v>
                </c:pt>
                <c:pt idx="110">
                  <c:v>30-Other</c:v>
                </c:pt>
                <c:pt idx="111">
                  <c:v>30-Other</c:v>
                </c:pt>
                <c:pt idx="112">
                  <c:v>30-Other</c:v>
                </c:pt>
                <c:pt idx="113">
                  <c:v>30-Other</c:v>
                </c:pt>
                <c:pt idx="114">
                  <c:v>30-Other</c:v>
                </c:pt>
                <c:pt idx="115">
                  <c:v>30-Other</c:v>
                </c:pt>
                <c:pt idx="116">
                  <c:v>30-Other</c:v>
                </c:pt>
                <c:pt idx="117">
                  <c:v>31-Other</c:v>
                </c:pt>
                <c:pt idx="118">
                  <c:v>31-Other</c:v>
                </c:pt>
                <c:pt idx="119">
                  <c:v>31-Other</c:v>
                </c:pt>
                <c:pt idx="120">
                  <c:v>31-Other</c:v>
                </c:pt>
                <c:pt idx="121">
                  <c:v>31-Other</c:v>
                </c:pt>
                <c:pt idx="122">
                  <c:v>31-Other</c:v>
                </c:pt>
                <c:pt idx="123">
                  <c:v>31-Other</c:v>
                </c:pt>
                <c:pt idx="124">
                  <c:v>31-Other</c:v>
                </c:pt>
                <c:pt idx="125">
                  <c:v>31-Other</c:v>
                </c:pt>
                <c:pt idx="126">
                  <c:v>34-Other</c:v>
                </c:pt>
                <c:pt idx="127">
                  <c:v>34-Other</c:v>
                </c:pt>
                <c:pt idx="128">
                  <c:v>34-Other</c:v>
                </c:pt>
                <c:pt idx="129">
                  <c:v>34-Other</c:v>
                </c:pt>
                <c:pt idx="130">
                  <c:v>34-Other</c:v>
                </c:pt>
                <c:pt idx="131">
                  <c:v>34-Other</c:v>
                </c:pt>
                <c:pt idx="132">
                  <c:v>34-Other</c:v>
                </c:pt>
                <c:pt idx="133">
                  <c:v>34-Other</c:v>
                </c:pt>
                <c:pt idx="134">
                  <c:v>34-Other</c:v>
                </c:pt>
                <c:pt idx="135">
                  <c:v>36-Other</c:v>
                </c:pt>
                <c:pt idx="136">
                  <c:v>36-Other</c:v>
                </c:pt>
                <c:pt idx="137">
                  <c:v>36-Other</c:v>
                </c:pt>
                <c:pt idx="138">
                  <c:v>36-Other</c:v>
                </c:pt>
                <c:pt idx="139">
                  <c:v>36-Other</c:v>
                </c:pt>
                <c:pt idx="140">
                  <c:v>36-Other</c:v>
                </c:pt>
                <c:pt idx="141">
                  <c:v>36-Other</c:v>
                </c:pt>
                <c:pt idx="142">
                  <c:v>36-Other</c:v>
                </c:pt>
                <c:pt idx="143">
                  <c:v>36-Other</c:v>
                </c:pt>
              </c:strCache>
            </c:strRef>
          </c:cat>
          <c:val>
            <c:numRef>
              <c:f>Results!$AP$4:$AP$147</c:f>
              <c:numCache>
                <c:formatCode>0.00</c:formatCode>
                <c:ptCount val="144"/>
                <c:pt idx="0">
                  <c:v>-7.5190621301642988</c:v>
                </c:pt>
                <c:pt idx="1">
                  <c:v>-7.5190621301642988</c:v>
                </c:pt>
                <c:pt idx="2">
                  <c:v>-7.5190621301642988</c:v>
                </c:pt>
                <c:pt idx="3">
                  <c:v>-7.5190621301642988</c:v>
                </c:pt>
                <c:pt idx="4">
                  <c:v>-7.5190621301642988</c:v>
                </c:pt>
                <c:pt idx="5">
                  <c:v>-7.5190621301642988</c:v>
                </c:pt>
                <c:pt idx="6">
                  <c:v>-7.5190621301642988</c:v>
                </c:pt>
                <c:pt idx="7">
                  <c:v>-7.5190621301642988</c:v>
                </c:pt>
                <c:pt idx="8">
                  <c:v>-7.5190621301642988</c:v>
                </c:pt>
                <c:pt idx="9">
                  <c:v>-7.5190621301642988</c:v>
                </c:pt>
                <c:pt idx="10">
                  <c:v>-7.5190621301642988</c:v>
                </c:pt>
                <c:pt idx="11">
                  <c:v>-7.5190621301642988</c:v>
                </c:pt>
                <c:pt idx="12">
                  <c:v>-7.5190621301642988</c:v>
                </c:pt>
                <c:pt idx="13">
                  <c:v>-7.5190621301642988</c:v>
                </c:pt>
                <c:pt idx="14">
                  <c:v>-7.5190621301642988</c:v>
                </c:pt>
                <c:pt idx="15">
                  <c:v>-7.5190621301642988</c:v>
                </c:pt>
                <c:pt idx="16">
                  <c:v>-7.5190621301642988</c:v>
                </c:pt>
                <c:pt idx="17">
                  <c:v>-7.5190621301642988</c:v>
                </c:pt>
                <c:pt idx="18">
                  <c:v>-7.5190621301642988</c:v>
                </c:pt>
                <c:pt idx="19">
                  <c:v>-7.5190621301642988</c:v>
                </c:pt>
                <c:pt idx="20">
                  <c:v>-7.5190621301642988</c:v>
                </c:pt>
                <c:pt idx="21">
                  <c:v>-7.5190621301642988</c:v>
                </c:pt>
                <c:pt idx="22">
                  <c:v>-7.5190621301642988</c:v>
                </c:pt>
                <c:pt idx="23">
                  <c:v>-7.5190621301642988</c:v>
                </c:pt>
                <c:pt idx="24">
                  <c:v>-7.5190621301642988</c:v>
                </c:pt>
                <c:pt idx="25">
                  <c:v>-7.5190621301642988</c:v>
                </c:pt>
                <c:pt idx="26">
                  <c:v>-7.5190621301642988</c:v>
                </c:pt>
                <c:pt idx="27">
                  <c:v>-7.5190621301642988</c:v>
                </c:pt>
                <c:pt idx="28">
                  <c:v>-7.5190621301642988</c:v>
                </c:pt>
                <c:pt idx="29">
                  <c:v>-7.5190621301642988</c:v>
                </c:pt>
                <c:pt idx="30">
                  <c:v>-7.5190621301642988</c:v>
                </c:pt>
                <c:pt idx="31">
                  <c:v>-7.5190621301642988</c:v>
                </c:pt>
                <c:pt idx="32">
                  <c:v>-7.5190621301642988</c:v>
                </c:pt>
                <c:pt idx="33">
                  <c:v>-7.5190621301642988</c:v>
                </c:pt>
                <c:pt idx="34">
                  <c:v>-7.5190621301642988</c:v>
                </c:pt>
                <c:pt idx="35">
                  <c:v>-7.5190621301642988</c:v>
                </c:pt>
                <c:pt idx="36">
                  <c:v>-7.5190621301642988</c:v>
                </c:pt>
                <c:pt idx="37">
                  <c:v>-7.5190621301642988</c:v>
                </c:pt>
                <c:pt idx="38">
                  <c:v>-7.5190621301642988</c:v>
                </c:pt>
                <c:pt idx="39">
                  <c:v>-7.5190621301642988</c:v>
                </c:pt>
                <c:pt idx="40">
                  <c:v>-7.5190621301642988</c:v>
                </c:pt>
                <c:pt idx="41">
                  <c:v>-7.5190621301642988</c:v>
                </c:pt>
                <c:pt idx="42">
                  <c:v>-7.5190621301642988</c:v>
                </c:pt>
                <c:pt idx="43">
                  <c:v>-7.5190621301642988</c:v>
                </c:pt>
                <c:pt idx="44">
                  <c:v>-7.5190621301642988</c:v>
                </c:pt>
                <c:pt idx="45">
                  <c:v>-7.5190621301642988</c:v>
                </c:pt>
                <c:pt idx="46">
                  <c:v>-7.5190621301642988</c:v>
                </c:pt>
                <c:pt idx="47">
                  <c:v>-7.5190621301642988</c:v>
                </c:pt>
                <c:pt idx="48">
                  <c:v>-7.5190621301642988</c:v>
                </c:pt>
                <c:pt idx="49">
                  <c:v>-7.5190621301642988</c:v>
                </c:pt>
                <c:pt idx="50">
                  <c:v>-7.5190621301642988</c:v>
                </c:pt>
                <c:pt idx="51">
                  <c:v>-7.5190621301642988</c:v>
                </c:pt>
                <c:pt idx="52">
                  <c:v>-7.5190621301642988</c:v>
                </c:pt>
                <c:pt idx="53">
                  <c:v>-7.5190621301642988</c:v>
                </c:pt>
                <c:pt idx="54">
                  <c:v>-7.5190621301642988</c:v>
                </c:pt>
                <c:pt idx="55">
                  <c:v>-7.5190621301642988</c:v>
                </c:pt>
                <c:pt idx="56">
                  <c:v>-7.5190621301642988</c:v>
                </c:pt>
                <c:pt idx="57">
                  <c:v>-7.5190621301642988</c:v>
                </c:pt>
                <c:pt idx="58">
                  <c:v>-7.5190621301642988</c:v>
                </c:pt>
                <c:pt idx="59">
                  <c:v>-7.5190621301642988</c:v>
                </c:pt>
                <c:pt idx="60">
                  <c:v>-7.5190621301642988</c:v>
                </c:pt>
                <c:pt idx="61">
                  <c:v>-7.5190621301642988</c:v>
                </c:pt>
                <c:pt idx="62">
                  <c:v>-7.5190621301642988</c:v>
                </c:pt>
                <c:pt idx="63">
                  <c:v>-7.5190621301642988</c:v>
                </c:pt>
                <c:pt idx="64">
                  <c:v>-7.5190621301642988</c:v>
                </c:pt>
                <c:pt idx="65">
                  <c:v>-7.5190621301642988</c:v>
                </c:pt>
                <c:pt idx="66">
                  <c:v>-7.5190621301642988</c:v>
                </c:pt>
                <c:pt idx="67">
                  <c:v>-7.5190621301642988</c:v>
                </c:pt>
                <c:pt idx="68">
                  <c:v>-7.5190621301642988</c:v>
                </c:pt>
                <c:pt idx="69">
                  <c:v>-7.5190621301642988</c:v>
                </c:pt>
                <c:pt idx="70">
                  <c:v>-7.5190621301642988</c:v>
                </c:pt>
                <c:pt idx="71">
                  <c:v>-7.5190621301642988</c:v>
                </c:pt>
                <c:pt idx="72">
                  <c:v>-7.5190621301642988</c:v>
                </c:pt>
                <c:pt idx="73">
                  <c:v>-7.5190621301642988</c:v>
                </c:pt>
                <c:pt idx="74">
                  <c:v>-7.5190621301642988</c:v>
                </c:pt>
                <c:pt idx="75">
                  <c:v>-7.5190621301642988</c:v>
                </c:pt>
                <c:pt idx="76">
                  <c:v>-7.5190621301642988</c:v>
                </c:pt>
                <c:pt idx="77">
                  <c:v>-7.5190621301642988</c:v>
                </c:pt>
                <c:pt idx="78">
                  <c:v>-7.5190621301642988</c:v>
                </c:pt>
                <c:pt idx="79">
                  <c:v>-7.5190621301642988</c:v>
                </c:pt>
                <c:pt idx="80">
                  <c:v>-7.5190621301642988</c:v>
                </c:pt>
                <c:pt idx="81">
                  <c:v>-7.5190621301642988</c:v>
                </c:pt>
                <c:pt idx="82">
                  <c:v>-7.5190621301642988</c:v>
                </c:pt>
                <c:pt idx="83">
                  <c:v>-7.5190621301642988</c:v>
                </c:pt>
                <c:pt idx="84">
                  <c:v>-7.5190621301642988</c:v>
                </c:pt>
                <c:pt idx="85">
                  <c:v>-7.5190621301642988</c:v>
                </c:pt>
                <c:pt idx="86">
                  <c:v>-7.5190621301642988</c:v>
                </c:pt>
                <c:pt idx="87">
                  <c:v>-7.5190621301642988</c:v>
                </c:pt>
                <c:pt idx="88">
                  <c:v>-7.5190621301642988</c:v>
                </c:pt>
                <c:pt idx="89">
                  <c:v>-7.5190621301642988</c:v>
                </c:pt>
                <c:pt idx="90">
                  <c:v>-7.5190621301642988</c:v>
                </c:pt>
                <c:pt idx="91">
                  <c:v>-7.5190621301642988</c:v>
                </c:pt>
                <c:pt idx="92">
                  <c:v>-7.5190621301642988</c:v>
                </c:pt>
                <c:pt idx="93">
                  <c:v>-7.5190621301642988</c:v>
                </c:pt>
                <c:pt idx="94">
                  <c:v>-7.5190621301642988</c:v>
                </c:pt>
                <c:pt idx="95">
                  <c:v>-7.5190621301642988</c:v>
                </c:pt>
                <c:pt idx="96">
                  <c:v>-7.5190621301642988</c:v>
                </c:pt>
                <c:pt idx="97">
                  <c:v>-7.5190621301642988</c:v>
                </c:pt>
                <c:pt idx="98">
                  <c:v>-7.5190621301642988</c:v>
                </c:pt>
                <c:pt idx="99">
                  <c:v>-7.5190621301642988</c:v>
                </c:pt>
                <c:pt idx="100">
                  <c:v>-7.5190621301642988</c:v>
                </c:pt>
                <c:pt idx="101">
                  <c:v>-7.5190621301642988</c:v>
                </c:pt>
                <c:pt idx="102">
                  <c:v>-7.5190621301642988</c:v>
                </c:pt>
                <c:pt idx="103">
                  <c:v>-7.5190621301642988</c:v>
                </c:pt>
                <c:pt idx="104">
                  <c:v>-7.5190621301642988</c:v>
                </c:pt>
                <c:pt idx="105">
                  <c:v>-7.5190621301642988</c:v>
                </c:pt>
                <c:pt idx="106">
                  <c:v>-7.5190621301642988</c:v>
                </c:pt>
                <c:pt idx="107">
                  <c:v>-7.5190621301642988</c:v>
                </c:pt>
                <c:pt idx="108">
                  <c:v>-7.5190621301642988</c:v>
                </c:pt>
                <c:pt idx="109">
                  <c:v>-7.5190621301642988</c:v>
                </c:pt>
                <c:pt idx="110">
                  <c:v>-7.5190621301642988</c:v>
                </c:pt>
                <c:pt idx="111">
                  <c:v>-7.5190621301642988</c:v>
                </c:pt>
                <c:pt idx="112">
                  <c:v>-7.5190621301642988</c:v>
                </c:pt>
                <c:pt idx="113">
                  <c:v>-7.5190621301642988</c:v>
                </c:pt>
                <c:pt idx="114">
                  <c:v>-7.5190621301642988</c:v>
                </c:pt>
                <c:pt idx="115">
                  <c:v>-7.5190621301642988</c:v>
                </c:pt>
                <c:pt idx="116">
                  <c:v>-7.5190621301642988</c:v>
                </c:pt>
                <c:pt idx="117">
                  <c:v>-7.5190621301642988</c:v>
                </c:pt>
                <c:pt idx="118">
                  <c:v>-7.5190621301642988</c:v>
                </c:pt>
                <c:pt idx="119">
                  <c:v>-7.5190621301642988</c:v>
                </c:pt>
                <c:pt idx="120">
                  <c:v>-7.5190621301642988</c:v>
                </c:pt>
                <c:pt idx="121">
                  <c:v>-7.5190621301642988</c:v>
                </c:pt>
                <c:pt idx="122">
                  <c:v>-7.5190621301642988</c:v>
                </c:pt>
                <c:pt idx="123">
                  <c:v>-7.5190621301642988</c:v>
                </c:pt>
                <c:pt idx="124">
                  <c:v>-7.5190621301642988</c:v>
                </c:pt>
                <c:pt idx="125">
                  <c:v>-7.5190621301642988</c:v>
                </c:pt>
                <c:pt idx="126">
                  <c:v>-7.5190621301642988</c:v>
                </c:pt>
                <c:pt idx="127">
                  <c:v>-7.5190621301642988</c:v>
                </c:pt>
                <c:pt idx="128">
                  <c:v>-7.5190621301642988</c:v>
                </c:pt>
                <c:pt idx="129">
                  <c:v>-7.5190621301642988</c:v>
                </c:pt>
                <c:pt idx="130">
                  <c:v>-7.5190621301642988</c:v>
                </c:pt>
                <c:pt idx="131">
                  <c:v>-7.5190621301642988</c:v>
                </c:pt>
                <c:pt idx="132">
                  <c:v>-7.5190621301642988</c:v>
                </c:pt>
                <c:pt idx="133">
                  <c:v>-7.5190621301642988</c:v>
                </c:pt>
                <c:pt idx="134">
                  <c:v>-7.5190621301642988</c:v>
                </c:pt>
                <c:pt idx="135">
                  <c:v>-7.5190621301642988</c:v>
                </c:pt>
                <c:pt idx="136">
                  <c:v>-7.5190621301642988</c:v>
                </c:pt>
                <c:pt idx="137">
                  <c:v>-7.5190621301642988</c:v>
                </c:pt>
                <c:pt idx="138">
                  <c:v>-7.5190621301642988</c:v>
                </c:pt>
                <c:pt idx="139">
                  <c:v>-7.5190621301642988</c:v>
                </c:pt>
                <c:pt idx="140">
                  <c:v>-7.5190621301642988</c:v>
                </c:pt>
                <c:pt idx="141">
                  <c:v>-7.5190621301642988</c:v>
                </c:pt>
                <c:pt idx="142">
                  <c:v>-7.5190621301642988</c:v>
                </c:pt>
                <c:pt idx="143">
                  <c:v>-7.5190621301642988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50-B3DB-4E3F-A64B-E66476BB2808}"/>
            </c:ext>
          </c:extLst>
        </c:ser>
        <c:ser>
          <c:idx val="3"/>
          <c:order val="3"/>
          <c:tx>
            <c:v>Median +/- 5%</c:v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Results!$E$4:$E$147</c:f>
              <c:strCache>
                <c:ptCount val="144"/>
                <c:pt idx="0">
                  <c:v>11-USGS</c:v>
                </c:pt>
                <c:pt idx="1">
                  <c:v>11-USGS</c:v>
                </c:pt>
                <c:pt idx="2">
                  <c:v>11-USGS</c:v>
                </c:pt>
                <c:pt idx="3">
                  <c:v>11-USGS</c:v>
                </c:pt>
                <c:pt idx="4">
                  <c:v>11-USGS</c:v>
                </c:pt>
                <c:pt idx="5">
                  <c:v>11-USGS</c:v>
                </c:pt>
                <c:pt idx="6">
                  <c:v>11-USGS</c:v>
                </c:pt>
                <c:pt idx="7">
                  <c:v>11-USGS</c:v>
                </c:pt>
                <c:pt idx="8">
                  <c:v>11-USGS</c:v>
                </c:pt>
                <c:pt idx="9">
                  <c:v>12-USGS</c:v>
                </c:pt>
                <c:pt idx="10">
                  <c:v>12-USGS</c:v>
                </c:pt>
                <c:pt idx="11">
                  <c:v>12-USGS</c:v>
                </c:pt>
                <c:pt idx="12">
                  <c:v>12-USGS</c:v>
                </c:pt>
                <c:pt idx="13">
                  <c:v>12-USGS</c:v>
                </c:pt>
                <c:pt idx="14">
                  <c:v>12-USGS</c:v>
                </c:pt>
                <c:pt idx="15">
                  <c:v>12-USGS</c:v>
                </c:pt>
                <c:pt idx="16">
                  <c:v>12-USGS</c:v>
                </c:pt>
                <c:pt idx="17">
                  <c:v>12-USGS</c:v>
                </c:pt>
                <c:pt idx="18">
                  <c:v>14-USGS</c:v>
                </c:pt>
                <c:pt idx="19">
                  <c:v>14-USGS</c:v>
                </c:pt>
                <c:pt idx="20">
                  <c:v>14-USGS</c:v>
                </c:pt>
                <c:pt idx="21">
                  <c:v>14-USGS</c:v>
                </c:pt>
                <c:pt idx="22">
                  <c:v>14-USGS</c:v>
                </c:pt>
                <c:pt idx="23">
                  <c:v>14-USGS</c:v>
                </c:pt>
                <c:pt idx="24">
                  <c:v>14-USGS</c:v>
                </c:pt>
                <c:pt idx="25">
                  <c:v>14-USGS</c:v>
                </c:pt>
                <c:pt idx="26">
                  <c:v>14-USGS</c:v>
                </c:pt>
                <c:pt idx="27">
                  <c:v>15-USGS</c:v>
                </c:pt>
                <c:pt idx="28">
                  <c:v>15-USGS</c:v>
                </c:pt>
                <c:pt idx="29">
                  <c:v>15-USGS</c:v>
                </c:pt>
                <c:pt idx="30">
                  <c:v>15-USGS</c:v>
                </c:pt>
                <c:pt idx="31">
                  <c:v>15-USGS</c:v>
                </c:pt>
                <c:pt idx="32">
                  <c:v>15-USGS</c:v>
                </c:pt>
                <c:pt idx="33">
                  <c:v>15-USGS</c:v>
                </c:pt>
                <c:pt idx="34">
                  <c:v>15-USGS</c:v>
                </c:pt>
                <c:pt idx="35">
                  <c:v>15-USGS</c:v>
                </c:pt>
                <c:pt idx="36">
                  <c:v>16-Other</c:v>
                </c:pt>
                <c:pt idx="37">
                  <c:v>16-Other</c:v>
                </c:pt>
                <c:pt idx="38">
                  <c:v>16-Other</c:v>
                </c:pt>
                <c:pt idx="39">
                  <c:v>16-Other</c:v>
                </c:pt>
                <c:pt idx="40">
                  <c:v>16-Other</c:v>
                </c:pt>
                <c:pt idx="41">
                  <c:v>16-Other</c:v>
                </c:pt>
                <c:pt idx="42">
                  <c:v>16-Other</c:v>
                </c:pt>
                <c:pt idx="43">
                  <c:v>16-Other</c:v>
                </c:pt>
                <c:pt idx="44">
                  <c:v>16-Other</c:v>
                </c:pt>
                <c:pt idx="45">
                  <c:v>17-USGS</c:v>
                </c:pt>
                <c:pt idx="46">
                  <c:v>17-USGS</c:v>
                </c:pt>
                <c:pt idx="47">
                  <c:v>17-USGS</c:v>
                </c:pt>
                <c:pt idx="48">
                  <c:v>17-USGS</c:v>
                </c:pt>
                <c:pt idx="49">
                  <c:v>17-USGS</c:v>
                </c:pt>
                <c:pt idx="50">
                  <c:v>17-USGS</c:v>
                </c:pt>
                <c:pt idx="51">
                  <c:v>17-USGS</c:v>
                </c:pt>
                <c:pt idx="52">
                  <c:v>17-USGS</c:v>
                </c:pt>
                <c:pt idx="53">
                  <c:v>17-USGS</c:v>
                </c:pt>
                <c:pt idx="54">
                  <c:v>18-USGS</c:v>
                </c:pt>
                <c:pt idx="55">
                  <c:v>18-USGS</c:v>
                </c:pt>
                <c:pt idx="56">
                  <c:v>18-USGS</c:v>
                </c:pt>
                <c:pt idx="57">
                  <c:v>18-USGS</c:v>
                </c:pt>
                <c:pt idx="58">
                  <c:v>18-USGS</c:v>
                </c:pt>
                <c:pt idx="59">
                  <c:v>18-USGS</c:v>
                </c:pt>
                <c:pt idx="60">
                  <c:v>18-USGS</c:v>
                </c:pt>
                <c:pt idx="61">
                  <c:v>18-USGS</c:v>
                </c:pt>
                <c:pt idx="62">
                  <c:v>18-USGS</c:v>
                </c:pt>
                <c:pt idx="63">
                  <c:v>21-Other</c:v>
                </c:pt>
                <c:pt idx="64">
                  <c:v>21-Other</c:v>
                </c:pt>
                <c:pt idx="65">
                  <c:v>21-Other</c:v>
                </c:pt>
                <c:pt idx="66">
                  <c:v>21-Other</c:v>
                </c:pt>
                <c:pt idx="67">
                  <c:v>21-Other</c:v>
                </c:pt>
                <c:pt idx="68">
                  <c:v>21-Other</c:v>
                </c:pt>
                <c:pt idx="69">
                  <c:v>21-Other</c:v>
                </c:pt>
                <c:pt idx="70">
                  <c:v>21-Other</c:v>
                </c:pt>
                <c:pt idx="71">
                  <c:v>21-Other</c:v>
                </c:pt>
                <c:pt idx="72">
                  <c:v>23-Other</c:v>
                </c:pt>
                <c:pt idx="73">
                  <c:v>23-Other</c:v>
                </c:pt>
                <c:pt idx="74">
                  <c:v>23-Other</c:v>
                </c:pt>
                <c:pt idx="75">
                  <c:v>23-Other</c:v>
                </c:pt>
                <c:pt idx="76">
                  <c:v>23-Other</c:v>
                </c:pt>
                <c:pt idx="77">
                  <c:v>23-Other</c:v>
                </c:pt>
                <c:pt idx="78">
                  <c:v>23-Other</c:v>
                </c:pt>
                <c:pt idx="79">
                  <c:v>23-Other</c:v>
                </c:pt>
                <c:pt idx="80">
                  <c:v>23-Other</c:v>
                </c:pt>
                <c:pt idx="81">
                  <c:v>25-USGS</c:v>
                </c:pt>
                <c:pt idx="82">
                  <c:v>25-USGS</c:v>
                </c:pt>
                <c:pt idx="83">
                  <c:v>25-USGS</c:v>
                </c:pt>
                <c:pt idx="84">
                  <c:v>25-USGS</c:v>
                </c:pt>
                <c:pt idx="85">
                  <c:v>25-USGS</c:v>
                </c:pt>
                <c:pt idx="86">
                  <c:v>25-USGS</c:v>
                </c:pt>
                <c:pt idx="87">
                  <c:v>25-USGS</c:v>
                </c:pt>
                <c:pt idx="88">
                  <c:v>25-USGS</c:v>
                </c:pt>
                <c:pt idx="89">
                  <c:v>25-USGS</c:v>
                </c:pt>
                <c:pt idx="90">
                  <c:v>28-Other</c:v>
                </c:pt>
                <c:pt idx="91">
                  <c:v>28-Other</c:v>
                </c:pt>
                <c:pt idx="92">
                  <c:v>28-Other</c:v>
                </c:pt>
                <c:pt idx="93">
                  <c:v>28-Other</c:v>
                </c:pt>
                <c:pt idx="94">
                  <c:v>28-Other</c:v>
                </c:pt>
                <c:pt idx="95">
                  <c:v>28-Other</c:v>
                </c:pt>
                <c:pt idx="96">
                  <c:v>28-Other</c:v>
                </c:pt>
                <c:pt idx="97">
                  <c:v>28-Other</c:v>
                </c:pt>
                <c:pt idx="98">
                  <c:v>28-Other</c:v>
                </c:pt>
                <c:pt idx="99">
                  <c:v>29-Other</c:v>
                </c:pt>
                <c:pt idx="100">
                  <c:v>29-Other</c:v>
                </c:pt>
                <c:pt idx="101">
                  <c:v>29-Other</c:v>
                </c:pt>
                <c:pt idx="102">
                  <c:v>29-Other</c:v>
                </c:pt>
                <c:pt idx="103">
                  <c:v>29-Other</c:v>
                </c:pt>
                <c:pt idx="104">
                  <c:v>29-Other</c:v>
                </c:pt>
                <c:pt idx="105">
                  <c:v>29-Other</c:v>
                </c:pt>
                <c:pt idx="106">
                  <c:v>29-Other</c:v>
                </c:pt>
                <c:pt idx="107">
                  <c:v>29-Other</c:v>
                </c:pt>
                <c:pt idx="108">
                  <c:v>30-Other</c:v>
                </c:pt>
                <c:pt idx="109">
                  <c:v>30-Other</c:v>
                </c:pt>
                <c:pt idx="110">
                  <c:v>30-Other</c:v>
                </c:pt>
                <c:pt idx="111">
                  <c:v>30-Other</c:v>
                </c:pt>
                <c:pt idx="112">
                  <c:v>30-Other</c:v>
                </c:pt>
                <c:pt idx="113">
                  <c:v>30-Other</c:v>
                </c:pt>
                <c:pt idx="114">
                  <c:v>30-Other</c:v>
                </c:pt>
                <c:pt idx="115">
                  <c:v>30-Other</c:v>
                </c:pt>
                <c:pt idx="116">
                  <c:v>30-Other</c:v>
                </c:pt>
                <c:pt idx="117">
                  <c:v>31-Other</c:v>
                </c:pt>
                <c:pt idx="118">
                  <c:v>31-Other</c:v>
                </c:pt>
                <c:pt idx="119">
                  <c:v>31-Other</c:v>
                </c:pt>
                <c:pt idx="120">
                  <c:v>31-Other</c:v>
                </c:pt>
                <c:pt idx="121">
                  <c:v>31-Other</c:v>
                </c:pt>
                <c:pt idx="122">
                  <c:v>31-Other</c:v>
                </c:pt>
                <c:pt idx="123">
                  <c:v>31-Other</c:v>
                </c:pt>
                <c:pt idx="124">
                  <c:v>31-Other</c:v>
                </c:pt>
                <c:pt idx="125">
                  <c:v>31-Other</c:v>
                </c:pt>
                <c:pt idx="126">
                  <c:v>34-Other</c:v>
                </c:pt>
                <c:pt idx="127">
                  <c:v>34-Other</c:v>
                </c:pt>
                <c:pt idx="128">
                  <c:v>34-Other</c:v>
                </c:pt>
                <c:pt idx="129">
                  <c:v>34-Other</c:v>
                </c:pt>
                <c:pt idx="130">
                  <c:v>34-Other</c:v>
                </c:pt>
                <c:pt idx="131">
                  <c:v>34-Other</c:v>
                </c:pt>
                <c:pt idx="132">
                  <c:v>34-Other</c:v>
                </c:pt>
                <c:pt idx="133">
                  <c:v>34-Other</c:v>
                </c:pt>
                <c:pt idx="134">
                  <c:v>34-Other</c:v>
                </c:pt>
                <c:pt idx="135">
                  <c:v>36-Other</c:v>
                </c:pt>
                <c:pt idx="136">
                  <c:v>36-Other</c:v>
                </c:pt>
                <c:pt idx="137">
                  <c:v>36-Other</c:v>
                </c:pt>
                <c:pt idx="138">
                  <c:v>36-Other</c:v>
                </c:pt>
                <c:pt idx="139">
                  <c:v>36-Other</c:v>
                </c:pt>
                <c:pt idx="140">
                  <c:v>36-Other</c:v>
                </c:pt>
                <c:pt idx="141">
                  <c:v>36-Other</c:v>
                </c:pt>
                <c:pt idx="142">
                  <c:v>36-Other</c:v>
                </c:pt>
                <c:pt idx="143">
                  <c:v>36-Other</c:v>
                </c:pt>
              </c:strCache>
            </c:strRef>
          </c:cat>
          <c:val>
            <c:numRef>
              <c:f>Results!$AQ$4:$AQ$147</c:f>
              <c:numCache>
                <c:formatCode>0.00</c:formatCode>
                <c:ptCount val="144"/>
                <c:pt idx="0">
                  <c:v>2.4809378698357007</c:v>
                </c:pt>
                <c:pt idx="1">
                  <c:v>2.4809378698357007</c:v>
                </c:pt>
                <c:pt idx="2">
                  <c:v>2.4809378698357007</c:v>
                </c:pt>
                <c:pt idx="3">
                  <c:v>2.4809378698357007</c:v>
                </c:pt>
                <c:pt idx="4">
                  <c:v>2.4809378698357007</c:v>
                </c:pt>
                <c:pt idx="5">
                  <c:v>2.4809378698357007</c:v>
                </c:pt>
                <c:pt idx="6">
                  <c:v>2.4809378698357007</c:v>
                </c:pt>
                <c:pt idx="7">
                  <c:v>2.4809378698357007</c:v>
                </c:pt>
                <c:pt idx="8">
                  <c:v>2.4809378698357007</c:v>
                </c:pt>
                <c:pt idx="9">
                  <c:v>2.4809378698357007</c:v>
                </c:pt>
                <c:pt idx="10">
                  <c:v>2.4809378698357007</c:v>
                </c:pt>
                <c:pt idx="11">
                  <c:v>2.4809378698357007</c:v>
                </c:pt>
                <c:pt idx="12">
                  <c:v>2.4809378698357007</c:v>
                </c:pt>
                <c:pt idx="13">
                  <c:v>2.4809378698357007</c:v>
                </c:pt>
                <c:pt idx="14">
                  <c:v>2.4809378698357007</c:v>
                </c:pt>
                <c:pt idx="15">
                  <c:v>2.4809378698357007</c:v>
                </c:pt>
                <c:pt idx="16">
                  <c:v>2.4809378698357007</c:v>
                </c:pt>
                <c:pt idx="17">
                  <c:v>2.4809378698357007</c:v>
                </c:pt>
                <c:pt idx="18">
                  <c:v>2.4809378698357007</c:v>
                </c:pt>
                <c:pt idx="19">
                  <c:v>2.4809378698357007</c:v>
                </c:pt>
                <c:pt idx="20">
                  <c:v>2.4809378698357007</c:v>
                </c:pt>
                <c:pt idx="21">
                  <c:v>2.4809378698357007</c:v>
                </c:pt>
                <c:pt idx="22">
                  <c:v>2.4809378698357007</c:v>
                </c:pt>
                <c:pt idx="23">
                  <c:v>2.4809378698357007</c:v>
                </c:pt>
                <c:pt idx="24">
                  <c:v>2.4809378698357007</c:v>
                </c:pt>
                <c:pt idx="25">
                  <c:v>2.4809378698357007</c:v>
                </c:pt>
                <c:pt idx="26">
                  <c:v>2.4809378698357007</c:v>
                </c:pt>
                <c:pt idx="27">
                  <c:v>2.4809378698357007</c:v>
                </c:pt>
                <c:pt idx="28">
                  <c:v>2.4809378698357007</c:v>
                </c:pt>
                <c:pt idx="29">
                  <c:v>2.4809378698357007</c:v>
                </c:pt>
                <c:pt idx="30">
                  <c:v>2.4809378698357007</c:v>
                </c:pt>
                <c:pt idx="31">
                  <c:v>2.4809378698357007</c:v>
                </c:pt>
                <c:pt idx="32">
                  <c:v>2.4809378698357007</c:v>
                </c:pt>
                <c:pt idx="33">
                  <c:v>2.4809378698357007</c:v>
                </c:pt>
                <c:pt idx="34">
                  <c:v>2.4809378698357007</c:v>
                </c:pt>
                <c:pt idx="35">
                  <c:v>2.4809378698357007</c:v>
                </c:pt>
                <c:pt idx="36">
                  <c:v>2.4809378698357007</c:v>
                </c:pt>
                <c:pt idx="37">
                  <c:v>2.4809378698357007</c:v>
                </c:pt>
                <c:pt idx="38">
                  <c:v>2.4809378698357007</c:v>
                </c:pt>
                <c:pt idx="39">
                  <c:v>2.4809378698357007</c:v>
                </c:pt>
                <c:pt idx="40">
                  <c:v>2.4809378698357007</c:v>
                </c:pt>
                <c:pt idx="41">
                  <c:v>2.4809378698357007</c:v>
                </c:pt>
                <c:pt idx="42">
                  <c:v>2.4809378698357007</c:v>
                </c:pt>
                <c:pt idx="43">
                  <c:v>2.4809378698357007</c:v>
                </c:pt>
                <c:pt idx="44">
                  <c:v>2.4809378698357007</c:v>
                </c:pt>
                <c:pt idx="45">
                  <c:v>2.4809378698357007</c:v>
                </c:pt>
                <c:pt idx="46">
                  <c:v>2.4809378698357007</c:v>
                </c:pt>
                <c:pt idx="47">
                  <c:v>2.4809378698357007</c:v>
                </c:pt>
                <c:pt idx="48">
                  <c:v>2.4809378698357007</c:v>
                </c:pt>
                <c:pt idx="49">
                  <c:v>2.4809378698357007</c:v>
                </c:pt>
                <c:pt idx="50">
                  <c:v>2.4809378698357007</c:v>
                </c:pt>
                <c:pt idx="51">
                  <c:v>2.4809378698357007</c:v>
                </c:pt>
                <c:pt idx="52">
                  <c:v>2.4809378698357007</c:v>
                </c:pt>
                <c:pt idx="53">
                  <c:v>2.4809378698357007</c:v>
                </c:pt>
                <c:pt idx="54">
                  <c:v>2.4809378698357007</c:v>
                </c:pt>
                <c:pt idx="55">
                  <c:v>2.4809378698357007</c:v>
                </c:pt>
                <c:pt idx="56">
                  <c:v>2.4809378698357007</c:v>
                </c:pt>
                <c:pt idx="57">
                  <c:v>2.4809378698357007</c:v>
                </c:pt>
                <c:pt idx="58">
                  <c:v>2.4809378698357007</c:v>
                </c:pt>
                <c:pt idx="59">
                  <c:v>2.4809378698357007</c:v>
                </c:pt>
                <c:pt idx="60">
                  <c:v>2.4809378698357007</c:v>
                </c:pt>
                <c:pt idx="61">
                  <c:v>2.4809378698357007</c:v>
                </c:pt>
                <c:pt idx="62">
                  <c:v>2.4809378698357007</c:v>
                </c:pt>
                <c:pt idx="63">
                  <c:v>2.4809378698357007</c:v>
                </c:pt>
                <c:pt idx="64">
                  <c:v>2.4809378698357007</c:v>
                </c:pt>
                <c:pt idx="65">
                  <c:v>2.4809378698357007</c:v>
                </c:pt>
                <c:pt idx="66">
                  <c:v>2.4809378698357007</c:v>
                </c:pt>
                <c:pt idx="67">
                  <c:v>2.4809378698357007</c:v>
                </c:pt>
                <c:pt idx="68">
                  <c:v>2.4809378698357007</c:v>
                </c:pt>
                <c:pt idx="69">
                  <c:v>2.4809378698357007</c:v>
                </c:pt>
                <c:pt idx="70">
                  <c:v>2.4809378698357007</c:v>
                </c:pt>
                <c:pt idx="71">
                  <c:v>2.4809378698357007</c:v>
                </c:pt>
                <c:pt idx="72">
                  <c:v>2.4809378698357007</c:v>
                </c:pt>
                <c:pt idx="73">
                  <c:v>2.4809378698357007</c:v>
                </c:pt>
                <c:pt idx="74">
                  <c:v>2.4809378698357007</c:v>
                </c:pt>
                <c:pt idx="75">
                  <c:v>2.4809378698357007</c:v>
                </c:pt>
                <c:pt idx="76">
                  <c:v>2.4809378698357007</c:v>
                </c:pt>
                <c:pt idx="77">
                  <c:v>2.4809378698357007</c:v>
                </c:pt>
                <c:pt idx="78">
                  <c:v>2.4809378698357007</c:v>
                </c:pt>
                <c:pt idx="79">
                  <c:v>2.4809378698357007</c:v>
                </c:pt>
                <c:pt idx="80">
                  <c:v>2.4809378698357007</c:v>
                </c:pt>
                <c:pt idx="81">
                  <c:v>2.4809378698357007</c:v>
                </c:pt>
                <c:pt idx="82">
                  <c:v>2.4809378698357007</c:v>
                </c:pt>
                <c:pt idx="83">
                  <c:v>2.4809378698357007</c:v>
                </c:pt>
                <c:pt idx="84">
                  <c:v>2.4809378698357007</c:v>
                </c:pt>
                <c:pt idx="85">
                  <c:v>2.4809378698357007</c:v>
                </c:pt>
                <c:pt idx="86">
                  <c:v>2.4809378698357007</c:v>
                </c:pt>
                <c:pt idx="87">
                  <c:v>2.4809378698357007</c:v>
                </c:pt>
                <c:pt idx="88">
                  <c:v>2.4809378698357007</c:v>
                </c:pt>
                <c:pt idx="89">
                  <c:v>2.4809378698357007</c:v>
                </c:pt>
                <c:pt idx="90">
                  <c:v>2.4809378698357007</c:v>
                </c:pt>
                <c:pt idx="91">
                  <c:v>2.4809378698357007</c:v>
                </c:pt>
                <c:pt idx="92">
                  <c:v>2.4809378698357007</c:v>
                </c:pt>
                <c:pt idx="93">
                  <c:v>2.4809378698357007</c:v>
                </c:pt>
                <c:pt idx="94">
                  <c:v>2.4809378698357007</c:v>
                </c:pt>
                <c:pt idx="95">
                  <c:v>2.4809378698357007</c:v>
                </c:pt>
                <c:pt idx="96">
                  <c:v>2.4809378698357007</c:v>
                </c:pt>
                <c:pt idx="97">
                  <c:v>2.4809378698357007</c:v>
                </c:pt>
                <c:pt idx="98">
                  <c:v>2.4809378698357007</c:v>
                </c:pt>
                <c:pt idx="99">
                  <c:v>2.4809378698357007</c:v>
                </c:pt>
                <c:pt idx="100">
                  <c:v>2.4809378698357007</c:v>
                </c:pt>
                <c:pt idx="101">
                  <c:v>2.4809378698357007</c:v>
                </c:pt>
                <c:pt idx="102">
                  <c:v>2.4809378698357007</c:v>
                </c:pt>
                <c:pt idx="103">
                  <c:v>2.4809378698357007</c:v>
                </c:pt>
                <c:pt idx="104">
                  <c:v>2.4809378698357007</c:v>
                </c:pt>
                <c:pt idx="105">
                  <c:v>2.4809378698357007</c:v>
                </c:pt>
                <c:pt idx="106">
                  <c:v>2.4809378698357007</c:v>
                </c:pt>
                <c:pt idx="107">
                  <c:v>2.4809378698357007</c:v>
                </c:pt>
                <c:pt idx="108">
                  <c:v>2.4809378698357007</c:v>
                </c:pt>
                <c:pt idx="109">
                  <c:v>2.4809378698357007</c:v>
                </c:pt>
                <c:pt idx="110">
                  <c:v>2.4809378698357007</c:v>
                </c:pt>
                <c:pt idx="111">
                  <c:v>2.4809378698357007</c:v>
                </c:pt>
                <c:pt idx="112">
                  <c:v>2.4809378698357007</c:v>
                </c:pt>
                <c:pt idx="113">
                  <c:v>2.4809378698357007</c:v>
                </c:pt>
                <c:pt idx="114">
                  <c:v>2.4809378698357007</c:v>
                </c:pt>
                <c:pt idx="115">
                  <c:v>2.4809378698357007</c:v>
                </c:pt>
                <c:pt idx="116">
                  <c:v>2.4809378698357007</c:v>
                </c:pt>
                <c:pt idx="117">
                  <c:v>2.4809378698357007</c:v>
                </c:pt>
                <c:pt idx="118">
                  <c:v>2.4809378698357007</c:v>
                </c:pt>
                <c:pt idx="119">
                  <c:v>2.4809378698357007</c:v>
                </c:pt>
                <c:pt idx="120">
                  <c:v>2.4809378698357007</c:v>
                </c:pt>
                <c:pt idx="121">
                  <c:v>2.4809378698357007</c:v>
                </c:pt>
                <c:pt idx="122">
                  <c:v>2.4809378698357007</c:v>
                </c:pt>
                <c:pt idx="123">
                  <c:v>2.4809378698357007</c:v>
                </c:pt>
                <c:pt idx="124">
                  <c:v>2.4809378698357007</c:v>
                </c:pt>
                <c:pt idx="125">
                  <c:v>2.4809378698357007</c:v>
                </c:pt>
                <c:pt idx="126">
                  <c:v>2.4809378698357007</c:v>
                </c:pt>
                <c:pt idx="127">
                  <c:v>2.4809378698357007</c:v>
                </c:pt>
                <c:pt idx="128">
                  <c:v>2.4809378698357007</c:v>
                </c:pt>
                <c:pt idx="129">
                  <c:v>2.4809378698357007</c:v>
                </c:pt>
                <c:pt idx="130">
                  <c:v>2.4809378698357007</c:v>
                </c:pt>
                <c:pt idx="131">
                  <c:v>2.4809378698357007</c:v>
                </c:pt>
                <c:pt idx="132">
                  <c:v>2.4809378698357007</c:v>
                </c:pt>
                <c:pt idx="133">
                  <c:v>2.4809378698357007</c:v>
                </c:pt>
                <c:pt idx="134">
                  <c:v>2.4809378698357007</c:v>
                </c:pt>
                <c:pt idx="135">
                  <c:v>2.4809378698357007</c:v>
                </c:pt>
                <c:pt idx="136">
                  <c:v>2.4809378698357007</c:v>
                </c:pt>
                <c:pt idx="137">
                  <c:v>2.4809378698357007</c:v>
                </c:pt>
                <c:pt idx="138">
                  <c:v>2.4809378698357007</c:v>
                </c:pt>
                <c:pt idx="139">
                  <c:v>2.4809378698357007</c:v>
                </c:pt>
                <c:pt idx="140">
                  <c:v>2.4809378698357007</c:v>
                </c:pt>
                <c:pt idx="141">
                  <c:v>2.4809378698357007</c:v>
                </c:pt>
                <c:pt idx="142">
                  <c:v>2.4809378698357007</c:v>
                </c:pt>
                <c:pt idx="143">
                  <c:v>2.4809378698357007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51-B3DB-4E3F-A64B-E66476BB2808}"/>
            </c:ext>
          </c:extLst>
        </c:ser>
        <c:ser>
          <c:idx val="4"/>
          <c:order val="4"/>
          <c:tx>
            <c:v>Median +/- 3 F-pseudosigma</c:v>
          </c:tx>
          <c:spPr>
            <a:ln w="12700">
              <a:solidFill>
                <a:srgbClr val="000000"/>
              </a:solidFill>
              <a:prstDash val="lgDash"/>
            </a:ln>
          </c:spPr>
          <c:marker>
            <c:symbol val="none"/>
          </c:marker>
          <c:cat>
            <c:strRef>
              <c:f>Results!$E$4:$E$147</c:f>
              <c:strCache>
                <c:ptCount val="144"/>
                <c:pt idx="0">
                  <c:v>11-USGS</c:v>
                </c:pt>
                <c:pt idx="1">
                  <c:v>11-USGS</c:v>
                </c:pt>
                <c:pt idx="2">
                  <c:v>11-USGS</c:v>
                </c:pt>
                <c:pt idx="3">
                  <c:v>11-USGS</c:v>
                </c:pt>
                <c:pt idx="4">
                  <c:v>11-USGS</c:v>
                </c:pt>
                <c:pt idx="5">
                  <c:v>11-USGS</c:v>
                </c:pt>
                <c:pt idx="6">
                  <c:v>11-USGS</c:v>
                </c:pt>
                <c:pt idx="7">
                  <c:v>11-USGS</c:v>
                </c:pt>
                <c:pt idx="8">
                  <c:v>11-USGS</c:v>
                </c:pt>
                <c:pt idx="9">
                  <c:v>12-USGS</c:v>
                </c:pt>
                <c:pt idx="10">
                  <c:v>12-USGS</c:v>
                </c:pt>
                <c:pt idx="11">
                  <c:v>12-USGS</c:v>
                </c:pt>
                <c:pt idx="12">
                  <c:v>12-USGS</c:v>
                </c:pt>
                <c:pt idx="13">
                  <c:v>12-USGS</c:v>
                </c:pt>
                <c:pt idx="14">
                  <c:v>12-USGS</c:v>
                </c:pt>
                <c:pt idx="15">
                  <c:v>12-USGS</c:v>
                </c:pt>
                <c:pt idx="16">
                  <c:v>12-USGS</c:v>
                </c:pt>
                <c:pt idx="17">
                  <c:v>12-USGS</c:v>
                </c:pt>
                <c:pt idx="18">
                  <c:v>14-USGS</c:v>
                </c:pt>
                <c:pt idx="19">
                  <c:v>14-USGS</c:v>
                </c:pt>
                <c:pt idx="20">
                  <c:v>14-USGS</c:v>
                </c:pt>
                <c:pt idx="21">
                  <c:v>14-USGS</c:v>
                </c:pt>
                <c:pt idx="22">
                  <c:v>14-USGS</c:v>
                </c:pt>
                <c:pt idx="23">
                  <c:v>14-USGS</c:v>
                </c:pt>
                <c:pt idx="24">
                  <c:v>14-USGS</c:v>
                </c:pt>
                <c:pt idx="25">
                  <c:v>14-USGS</c:v>
                </c:pt>
                <c:pt idx="26">
                  <c:v>14-USGS</c:v>
                </c:pt>
                <c:pt idx="27">
                  <c:v>15-USGS</c:v>
                </c:pt>
                <c:pt idx="28">
                  <c:v>15-USGS</c:v>
                </c:pt>
                <c:pt idx="29">
                  <c:v>15-USGS</c:v>
                </c:pt>
                <c:pt idx="30">
                  <c:v>15-USGS</c:v>
                </c:pt>
                <c:pt idx="31">
                  <c:v>15-USGS</c:v>
                </c:pt>
                <c:pt idx="32">
                  <c:v>15-USGS</c:v>
                </c:pt>
                <c:pt idx="33">
                  <c:v>15-USGS</c:v>
                </c:pt>
                <c:pt idx="34">
                  <c:v>15-USGS</c:v>
                </c:pt>
                <c:pt idx="35">
                  <c:v>15-USGS</c:v>
                </c:pt>
                <c:pt idx="36">
                  <c:v>16-Other</c:v>
                </c:pt>
                <c:pt idx="37">
                  <c:v>16-Other</c:v>
                </c:pt>
                <c:pt idx="38">
                  <c:v>16-Other</c:v>
                </c:pt>
                <c:pt idx="39">
                  <c:v>16-Other</c:v>
                </c:pt>
                <c:pt idx="40">
                  <c:v>16-Other</c:v>
                </c:pt>
                <c:pt idx="41">
                  <c:v>16-Other</c:v>
                </c:pt>
                <c:pt idx="42">
                  <c:v>16-Other</c:v>
                </c:pt>
                <c:pt idx="43">
                  <c:v>16-Other</c:v>
                </c:pt>
                <c:pt idx="44">
                  <c:v>16-Other</c:v>
                </c:pt>
                <c:pt idx="45">
                  <c:v>17-USGS</c:v>
                </c:pt>
                <c:pt idx="46">
                  <c:v>17-USGS</c:v>
                </c:pt>
                <c:pt idx="47">
                  <c:v>17-USGS</c:v>
                </c:pt>
                <c:pt idx="48">
                  <c:v>17-USGS</c:v>
                </c:pt>
                <c:pt idx="49">
                  <c:v>17-USGS</c:v>
                </c:pt>
                <c:pt idx="50">
                  <c:v>17-USGS</c:v>
                </c:pt>
                <c:pt idx="51">
                  <c:v>17-USGS</c:v>
                </c:pt>
                <c:pt idx="52">
                  <c:v>17-USGS</c:v>
                </c:pt>
                <c:pt idx="53">
                  <c:v>17-USGS</c:v>
                </c:pt>
                <c:pt idx="54">
                  <c:v>18-USGS</c:v>
                </c:pt>
                <c:pt idx="55">
                  <c:v>18-USGS</c:v>
                </c:pt>
                <c:pt idx="56">
                  <c:v>18-USGS</c:v>
                </c:pt>
                <c:pt idx="57">
                  <c:v>18-USGS</c:v>
                </c:pt>
                <c:pt idx="58">
                  <c:v>18-USGS</c:v>
                </c:pt>
                <c:pt idx="59">
                  <c:v>18-USGS</c:v>
                </c:pt>
                <c:pt idx="60">
                  <c:v>18-USGS</c:v>
                </c:pt>
                <c:pt idx="61">
                  <c:v>18-USGS</c:v>
                </c:pt>
                <c:pt idx="62">
                  <c:v>18-USGS</c:v>
                </c:pt>
                <c:pt idx="63">
                  <c:v>21-Other</c:v>
                </c:pt>
                <c:pt idx="64">
                  <c:v>21-Other</c:v>
                </c:pt>
                <c:pt idx="65">
                  <c:v>21-Other</c:v>
                </c:pt>
                <c:pt idx="66">
                  <c:v>21-Other</c:v>
                </c:pt>
                <c:pt idx="67">
                  <c:v>21-Other</c:v>
                </c:pt>
                <c:pt idx="68">
                  <c:v>21-Other</c:v>
                </c:pt>
                <c:pt idx="69">
                  <c:v>21-Other</c:v>
                </c:pt>
                <c:pt idx="70">
                  <c:v>21-Other</c:v>
                </c:pt>
                <c:pt idx="71">
                  <c:v>21-Other</c:v>
                </c:pt>
                <c:pt idx="72">
                  <c:v>23-Other</c:v>
                </c:pt>
                <c:pt idx="73">
                  <c:v>23-Other</c:v>
                </c:pt>
                <c:pt idx="74">
                  <c:v>23-Other</c:v>
                </c:pt>
                <c:pt idx="75">
                  <c:v>23-Other</c:v>
                </c:pt>
                <c:pt idx="76">
                  <c:v>23-Other</c:v>
                </c:pt>
                <c:pt idx="77">
                  <c:v>23-Other</c:v>
                </c:pt>
                <c:pt idx="78">
                  <c:v>23-Other</c:v>
                </c:pt>
                <c:pt idx="79">
                  <c:v>23-Other</c:v>
                </c:pt>
                <c:pt idx="80">
                  <c:v>23-Other</c:v>
                </c:pt>
                <c:pt idx="81">
                  <c:v>25-USGS</c:v>
                </c:pt>
                <c:pt idx="82">
                  <c:v>25-USGS</c:v>
                </c:pt>
                <c:pt idx="83">
                  <c:v>25-USGS</c:v>
                </c:pt>
                <c:pt idx="84">
                  <c:v>25-USGS</c:v>
                </c:pt>
                <c:pt idx="85">
                  <c:v>25-USGS</c:v>
                </c:pt>
                <c:pt idx="86">
                  <c:v>25-USGS</c:v>
                </c:pt>
                <c:pt idx="87">
                  <c:v>25-USGS</c:v>
                </c:pt>
                <c:pt idx="88">
                  <c:v>25-USGS</c:v>
                </c:pt>
                <c:pt idx="89">
                  <c:v>25-USGS</c:v>
                </c:pt>
                <c:pt idx="90">
                  <c:v>28-Other</c:v>
                </c:pt>
                <c:pt idx="91">
                  <c:v>28-Other</c:v>
                </c:pt>
                <c:pt idx="92">
                  <c:v>28-Other</c:v>
                </c:pt>
                <c:pt idx="93">
                  <c:v>28-Other</c:v>
                </c:pt>
                <c:pt idx="94">
                  <c:v>28-Other</c:v>
                </c:pt>
                <c:pt idx="95">
                  <c:v>28-Other</c:v>
                </c:pt>
                <c:pt idx="96">
                  <c:v>28-Other</c:v>
                </c:pt>
                <c:pt idx="97">
                  <c:v>28-Other</c:v>
                </c:pt>
                <c:pt idx="98">
                  <c:v>28-Other</c:v>
                </c:pt>
                <c:pt idx="99">
                  <c:v>29-Other</c:v>
                </c:pt>
                <c:pt idx="100">
                  <c:v>29-Other</c:v>
                </c:pt>
                <c:pt idx="101">
                  <c:v>29-Other</c:v>
                </c:pt>
                <c:pt idx="102">
                  <c:v>29-Other</c:v>
                </c:pt>
                <c:pt idx="103">
                  <c:v>29-Other</c:v>
                </c:pt>
                <c:pt idx="104">
                  <c:v>29-Other</c:v>
                </c:pt>
                <c:pt idx="105">
                  <c:v>29-Other</c:v>
                </c:pt>
                <c:pt idx="106">
                  <c:v>29-Other</c:v>
                </c:pt>
                <c:pt idx="107">
                  <c:v>29-Other</c:v>
                </c:pt>
                <c:pt idx="108">
                  <c:v>30-Other</c:v>
                </c:pt>
                <c:pt idx="109">
                  <c:v>30-Other</c:v>
                </c:pt>
                <c:pt idx="110">
                  <c:v>30-Other</c:v>
                </c:pt>
                <c:pt idx="111">
                  <c:v>30-Other</c:v>
                </c:pt>
                <c:pt idx="112">
                  <c:v>30-Other</c:v>
                </c:pt>
                <c:pt idx="113">
                  <c:v>30-Other</c:v>
                </c:pt>
                <c:pt idx="114">
                  <c:v>30-Other</c:v>
                </c:pt>
                <c:pt idx="115">
                  <c:v>30-Other</c:v>
                </c:pt>
                <c:pt idx="116">
                  <c:v>30-Other</c:v>
                </c:pt>
                <c:pt idx="117">
                  <c:v>31-Other</c:v>
                </c:pt>
                <c:pt idx="118">
                  <c:v>31-Other</c:v>
                </c:pt>
                <c:pt idx="119">
                  <c:v>31-Other</c:v>
                </c:pt>
                <c:pt idx="120">
                  <c:v>31-Other</c:v>
                </c:pt>
                <c:pt idx="121">
                  <c:v>31-Other</c:v>
                </c:pt>
                <c:pt idx="122">
                  <c:v>31-Other</c:v>
                </c:pt>
                <c:pt idx="123">
                  <c:v>31-Other</c:v>
                </c:pt>
                <c:pt idx="124">
                  <c:v>31-Other</c:v>
                </c:pt>
                <c:pt idx="125">
                  <c:v>31-Other</c:v>
                </c:pt>
                <c:pt idx="126">
                  <c:v>34-Other</c:v>
                </c:pt>
                <c:pt idx="127">
                  <c:v>34-Other</c:v>
                </c:pt>
                <c:pt idx="128">
                  <c:v>34-Other</c:v>
                </c:pt>
                <c:pt idx="129">
                  <c:v>34-Other</c:v>
                </c:pt>
                <c:pt idx="130">
                  <c:v>34-Other</c:v>
                </c:pt>
                <c:pt idx="131">
                  <c:v>34-Other</c:v>
                </c:pt>
                <c:pt idx="132">
                  <c:v>34-Other</c:v>
                </c:pt>
                <c:pt idx="133">
                  <c:v>34-Other</c:v>
                </c:pt>
                <c:pt idx="134">
                  <c:v>34-Other</c:v>
                </c:pt>
                <c:pt idx="135">
                  <c:v>36-Other</c:v>
                </c:pt>
                <c:pt idx="136">
                  <c:v>36-Other</c:v>
                </c:pt>
                <c:pt idx="137">
                  <c:v>36-Other</c:v>
                </c:pt>
                <c:pt idx="138">
                  <c:v>36-Other</c:v>
                </c:pt>
                <c:pt idx="139">
                  <c:v>36-Other</c:v>
                </c:pt>
                <c:pt idx="140">
                  <c:v>36-Other</c:v>
                </c:pt>
                <c:pt idx="141">
                  <c:v>36-Other</c:v>
                </c:pt>
                <c:pt idx="142">
                  <c:v>36-Other</c:v>
                </c:pt>
                <c:pt idx="143">
                  <c:v>36-Other</c:v>
                </c:pt>
              </c:strCache>
            </c:strRef>
          </c:cat>
          <c:val>
            <c:numRef>
              <c:f>Results!$AR$4:$AR$147</c:f>
              <c:numCache>
                <c:formatCode>0.00</c:formatCode>
                <c:ptCount val="144"/>
                <c:pt idx="0">
                  <c:v>-11.407439460797374</c:v>
                </c:pt>
                <c:pt idx="1">
                  <c:v>-11.407439460797374</c:v>
                </c:pt>
                <c:pt idx="2">
                  <c:v>-11.407439460797374</c:v>
                </c:pt>
                <c:pt idx="3">
                  <c:v>-11.407439460797374</c:v>
                </c:pt>
                <c:pt idx="4">
                  <c:v>-11.407439460797374</c:v>
                </c:pt>
                <c:pt idx="5">
                  <c:v>-11.407439460797374</c:v>
                </c:pt>
                <c:pt idx="6">
                  <c:v>-11.407439460797374</c:v>
                </c:pt>
                <c:pt idx="7">
                  <c:v>-11.407439460797374</c:v>
                </c:pt>
                <c:pt idx="8">
                  <c:v>-11.407439460797374</c:v>
                </c:pt>
                <c:pt idx="9">
                  <c:v>-11.407439460797374</c:v>
                </c:pt>
                <c:pt idx="10">
                  <c:v>-11.407439460797374</c:v>
                </c:pt>
                <c:pt idx="11">
                  <c:v>-11.407439460797374</c:v>
                </c:pt>
                <c:pt idx="12">
                  <c:v>-11.407439460797374</c:v>
                </c:pt>
                <c:pt idx="13">
                  <c:v>-11.407439460797374</c:v>
                </c:pt>
                <c:pt idx="14">
                  <c:v>-11.407439460797374</c:v>
                </c:pt>
                <c:pt idx="15">
                  <c:v>-11.407439460797374</c:v>
                </c:pt>
                <c:pt idx="16">
                  <c:v>-11.407439460797374</c:v>
                </c:pt>
                <c:pt idx="17">
                  <c:v>-11.407439460797374</c:v>
                </c:pt>
                <c:pt idx="18">
                  <c:v>-11.407439460797374</c:v>
                </c:pt>
                <c:pt idx="19">
                  <c:v>-11.407439460797374</c:v>
                </c:pt>
                <c:pt idx="20">
                  <c:v>-11.407439460797374</c:v>
                </c:pt>
                <c:pt idx="21">
                  <c:v>-11.407439460797374</c:v>
                </c:pt>
                <c:pt idx="22">
                  <c:v>-11.407439460797374</c:v>
                </c:pt>
                <c:pt idx="23">
                  <c:v>-11.407439460797374</c:v>
                </c:pt>
                <c:pt idx="24">
                  <c:v>-11.407439460797374</c:v>
                </c:pt>
                <c:pt idx="25">
                  <c:v>-11.407439460797374</c:v>
                </c:pt>
                <c:pt idx="26">
                  <c:v>-11.407439460797374</c:v>
                </c:pt>
                <c:pt idx="27">
                  <c:v>-11.407439460797374</c:v>
                </c:pt>
                <c:pt idx="28">
                  <c:v>-11.407439460797374</c:v>
                </c:pt>
                <c:pt idx="29">
                  <c:v>-11.407439460797374</c:v>
                </c:pt>
                <c:pt idx="30">
                  <c:v>-11.407439460797374</c:v>
                </c:pt>
                <c:pt idx="31">
                  <c:v>-11.407439460797374</c:v>
                </c:pt>
                <c:pt idx="32">
                  <c:v>-11.407439460797374</c:v>
                </c:pt>
                <c:pt idx="33">
                  <c:v>-11.407439460797374</c:v>
                </c:pt>
                <c:pt idx="34">
                  <c:v>-11.407439460797374</c:v>
                </c:pt>
                <c:pt idx="35">
                  <c:v>-11.407439460797374</c:v>
                </c:pt>
                <c:pt idx="36">
                  <c:v>-11.407439460797374</c:v>
                </c:pt>
                <c:pt idx="37">
                  <c:v>-11.407439460797374</c:v>
                </c:pt>
                <c:pt idx="38">
                  <c:v>-11.407439460797374</c:v>
                </c:pt>
                <c:pt idx="39">
                  <c:v>-11.407439460797374</c:v>
                </c:pt>
                <c:pt idx="40">
                  <c:v>-11.407439460797374</c:v>
                </c:pt>
                <c:pt idx="41">
                  <c:v>-11.407439460797374</c:v>
                </c:pt>
                <c:pt idx="42">
                  <c:v>-11.407439460797374</c:v>
                </c:pt>
                <c:pt idx="43">
                  <c:v>-11.407439460797374</c:v>
                </c:pt>
                <c:pt idx="44">
                  <c:v>-11.407439460797374</c:v>
                </c:pt>
                <c:pt idx="45">
                  <c:v>-11.407439460797374</c:v>
                </c:pt>
                <c:pt idx="46">
                  <c:v>-11.407439460797374</c:v>
                </c:pt>
                <c:pt idx="47">
                  <c:v>-11.407439460797374</c:v>
                </c:pt>
                <c:pt idx="48">
                  <c:v>-11.407439460797374</c:v>
                </c:pt>
                <c:pt idx="49">
                  <c:v>-11.407439460797374</c:v>
                </c:pt>
                <c:pt idx="50">
                  <c:v>-11.407439460797374</c:v>
                </c:pt>
                <c:pt idx="51">
                  <c:v>-11.407439460797374</c:v>
                </c:pt>
                <c:pt idx="52">
                  <c:v>-11.407439460797374</c:v>
                </c:pt>
                <c:pt idx="53">
                  <c:v>-11.407439460797374</c:v>
                </c:pt>
                <c:pt idx="54">
                  <c:v>-11.407439460797374</c:v>
                </c:pt>
                <c:pt idx="55">
                  <c:v>-11.407439460797374</c:v>
                </c:pt>
                <c:pt idx="56">
                  <c:v>-11.407439460797374</c:v>
                </c:pt>
                <c:pt idx="57">
                  <c:v>-11.407439460797374</c:v>
                </c:pt>
                <c:pt idx="58">
                  <c:v>-11.407439460797374</c:v>
                </c:pt>
                <c:pt idx="59">
                  <c:v>-11.407439460797374</c:v>
                </c:pt>
                <c:pt idx="60">
                  <c:v>-11.407439460797374</c:v>
                </c:pt>
                <c:pt idx="61">
                  <c:v>-11.407439460797374</c:v>
                </c:pt>
                <c:pt idx="62">
                  <c:v>-11.407439460797374</c:v>
                </c:pt>
                <c:pt idx="63">
                  <c:v>-11.407439460797374</c:v>
                </c:pt>
                <c:pt idx="64">
                  <c:v>-11.407439460797374</c:v>
                </c:pt>
                <c:pt idx="65">
                  <c:v>-11.407439460797374</c:v>
                </c:pt>
                <c:pt idx="66">
                  <c:v>-11.407439460797374</c:v>
                </c:pt>
                <c:pt idx="67">
                  <c:v>-11.407439460797374</c:v>
                </c:pt>
                <c:pt idx="68">
                  <c:v>-11.407439460797374</c:v>
                </c:pt>
                <c:pt idx="69">
                  <c:v>-11.407439460797374</c:v>
                </c:pt>
                <c:pt idx="70">
                  <c:v>-11.407439460797374</c:v>
                </c:pt>
                <c:pt idx="71">
                  <c:v>-11.407439460797374</c:v>
                </c:pt>
                <c:pt idx="72">
                  <c:v>-11.407439460797374</c:v>
                </c:pt>
                <c:pt idx="73">
                  <c:v>-11.407439460797374</c:v>
                </c:pt>
                <c:pt idx="74">
                  <c:v>-11.407439460797374</c:v>
                </c:pt>
                <c:pt idx="75">
                  <c:v>-11.407439460797374</c:v>
                </c:pt>
                <c:pt idx="76">
                  <c:v>-11.407439460797374</c:v>
                </c:pt>
                <c:pt idx="77">
                  <c:v>-11.407439460797374</c:v>
                </c:pt>
                <c:pt idx="78">
                  <c:v>-11.407439460797374</c:v>
                </c:pt>
                <c:pt idx="79">
                  <c:v>-11.407439460797374</c:v>
                </c:pt>
                <c:pt idx="80">
                  <c:v>-11.407439460797374</c:v>
                </c:pt>
                <c:pt idx="81">
                  <c:v>-11.407439460797374</c:v>
                </c:pt>
                <c:pt idx="82">
                  <c:v>-11.407439460797374</c:v>
                </c:pt>
                <c:pt idx="83">
                  <c:v>-11.407439460797374</c:v>
                </c:pt>
                <c:pt idx="84">
                  <c:v>-11.407439460797374</c:v>
                </c:pt>
                <c:pt idx="85">
                  <c:v>-11.407439460797374</c:v>
                </c:pt>
                <c:pt idx="86">
                  <c:v>-11.407439460797374</c:v>
                </c:pt>
                <c:pt idx="87">
                  <c:v>-11.407439460797374</c:v>
                </c:pt>
                <c:pt idx="88">
                  <c:v>-11.407439460797374</c:v>
                </c:pt>
                <c:pt idx="89">
                  <c:v>-11.407439460797374</c:v>
                </c:pt>
                <c:pt idx="90">
                  <c:v>-11.407439460797374</c:v>
                </c:pt>
                <c:pt idx="91">
                  <c:v>-11.407439460797374</c:v>
                </c:pt>
                <c:pt idx="92">
                  <c:v>-11.407439460797374</c:v>
                </c:pt>
                <c:pt idx="93">
                  <c:v>-11.407439460797374</c:v>
                </c:pt>
                <c:pt idx="94">
                  <c:v>-11.407439460797374</c:v>
                </c:pt>
                <c:pt idx="95">
                  <c:v>-11.407439460797374</c:v>
                </c:pt>
                <c:pt idx="96">
                  <c:v>-11.407439460797374</c:v>
                </c:pt>
                <c:pt idx="97">
                  <c:v>-11.407439460797374</c:v>
                </c:pt>
                <c:pt idx="98">
                  <c:v>-11.407439460797374</c:v>
                </c:pt>
                <c:pt idx="99">
                  <c:v>-11.407439460797374</c:v>
                </c:pt>
                <c:pt idx="100">
                  <c:v>-11.407439460797374</c:v>
                </c:pt>
                <c:pt idx="101">
                  <c:v>-11.407439460797374</c:v>
                </c:pt>
                <c:pt idx="102">
                  <c:v>-11.407439460797374</c:v>
                </c:pt>
                <c:pt idx="103">
                  <c:v>-11.407439460797374</c:v>
                </c:pt>
                <c:pt idx="104">
                  <c:v>-11.407439460797374</c:v>
                </c:pt>
                <c:pt idx="105">
                  <c:v>-11.407439460797374</c:v>
                </c:pt>
                <c:pt idx="106">
                  <c:v>-11.407439460797374</c:v>
                </c:pt>
                <c:pt idx="107">
                  <c:v>-11.407439460797374</c:v>
                </c:pt>
                <c:pt idx="108">
                  <c:v>-11.407439460797374</c:v>
                </c:pt>
                <c:pt idx="109">
                  <c:v>-11.407439460797374</c:v>
                </c:pt>
                <c:pt idx="110">
                  <c:v>-11.407439460797374</c:v>
                </c:pt>
                <c:pt idx="111">
                  <c:v>-11.407439460797374</c:v>
                </c:pt>
                <c:pt idx="112">
                  <c:v>-11.407439460797374</c:v>
                </c:pt>
                <c:pt idx="113">
                  <c:v>-11.407439460797374</c:v>
                </c:pt>
                <c:pt idx="114">
                  <c:v>-11.407439460797374</c:v>
                </c:pt>
                <c:pt idx="115">
                  <c:v>-11.407439460797374</c:v>
                </c:pt>
                <c:pt idx="116">
                  <c:v>-11.407439460797374</c:v>
                </c:pt>
                <c:pt idx="117">
                  <c:v>-11.407439460797374</c:v>
                </c:pt>
                <c:pt idx="118">
                  <c:v>-11.407439460797374</c:v>
                </c:pt>
                <c:pt idx="119">
                  <c:v>-11.407439460797374</c:v>
                </c:pt>
                <c:pt idx="120">
                  <c:v>-11.407439460797374</c:v>
                </c:pt>
                <c:pt idx="121">
                  <c:v>-11.407439460797374</c:v>
                </c:pt>
                <c:pt idx="122">
                  <c:v>-11.407439460797374</c:v>
                </c:pt>
                <c:pt idx="123">
                  <c:v>-11.407439460797374</c:v>
                </c:pt>
                <c:pt idx="124">
                  <c:v>-11.407439460797374</c:v>
                </c:pt>
                <c:pt idx="125">
                  <c:v>-11.407439460797374</c:v>
                </c:pt>
                <c:pt idx="126">
                  <c:v>-11.407439460797374</c:v>
                </c:pt>
                <c:pt idx="127">
                  <c:v>-11.407439460797374</c:v>
                </c:pt>
                <c:pt idx="128">
                  <c:v>-11.407439460797374</c:v>
                </c:pt>
                <c:pt idx="129">
                  <c:v>-11.407439460797374</c:v>
                </c:pt>
                <c:pt idx="130">
                  <c:v>-11.407439460797374</c:v>
                </c:pt>
                <c:pt idx="131">
                  <c:v>-11.407439460797374</c:v>
                </c:pt>
                <c:pt idx="132">
                  <c:v>-11.407439460797374</c:v>
                </c:pt>
                <c:pt idx="133">
                  <c:v>-11.407439460797374</c:v>
                </c:pt>
                <c:pt idx="134">
                  <c:v>-11.407439460797374</c:v>
                </c:pt>
                <c:pt idx="135">
                  <c:v>-11.407439460797374</c:v>
                </c:pt>
                <c:pt idx="136">
                  <c:v>-11.407439460797374</c:v>
                </c:pt>
                <c:pt idx="137">
                  <c:v>-11.407439460797374</c:v>
                </c:pt>
                <c:pt idx="138">
                  <c:v>-11.407439460797374</c:v>
                </c:pt>
                <c:pt idx="139">
                  <c:v>-11.407439460797374</c:v>
                </c:pt>
                <c:pt idx="140">
                  <c:v>-11.407439460797374</c:v>
                </c:pt>
                <c:pt idx="141">
                  <c:v>-11.407439460797374</c:v>
                </c:pt>
                <c:pt idx="142">
                  <c:v>-11.407439460797374</c:v>
                </c:pt>
                <c:pt idx="143">
                  <c:v>-11.407439460797374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52-B3DB-4E3F-A64B-E66476BB2808}"/>
            </c:ext>
          </c:extLst>
        </c:ser>
        <c:ser>
          <c:idx val="5"/>
          <c:order val="5"/>
          <c:tx>
            <c:v>Median +/- 3 F-pseudosigma</c:v>
          </c:tx>
          <c:spPr>
            <a:ln w="12700">
              <a:solidFill>
                <a:srgbClr val="000000"/>
              </a:solidFill>
              <a:prstDash val="lgDash"/>
            </a:ln>
          </c:spPr>
          <c:marker>
            <c:symbol val="none"/>
          </c:marker>
          <c:cat>
            <c:strRef>
              <c:f>Results!$E$4:$E$147</c:f>
              <c:strCache>
                <c:ptCount val="144"/>
                <c:pt idx="0">
                  <c:v>11-USGS</c:v>
                </c:pt>
                <c:pt idx="1">
                  <c:v>11-USGS</c:v>
                </c:pt>
                <c:pt idx="2">
                  <c:v>11-USGS</c:v>
                </c:pt>
                <c:pt idx="3">
                  <c:v>11-USGS</c:v>
                </c:pt>
                <c:pt idx="4">
                  <c:v>11-USGS</c:v>
                </c:pt>
                <c:pt idx="5">
                  <c:v>11-USGS</c:v>
                </c:pt>
                <c:pt idx="6">
                  <c:v>11-USGS</c:v>
                </c:pt>
                <c:pt idx="7">
                  <c:v>11-USGS</c:v>
                </c:pt>
                <c:pt idx="8">
                  <c:v>11-USGS</c:v>
                </c:pt>
                <c:pt idx="9">
                  <c:v>12-USGS</c:v>
                </c:pt>
                <c:pt idx="10">
                  <c:v>12-USGS</c:v>
                </c:pt>
                <c:pt idx="11">
                  <c:v>12-USGS</c:v>
                </c:pt>
                <c:pt idx="12">
                  <c:v>12-USGS</c:v>
                </c:pt>
                <c:pt idx="13">
                  <c:v>12-USGS</c:v>
                </c:pt>
                <c:pt idx="14">
                  <c:v>12-USGS</c:v>
                </c:pt>
                <c:pt idx="15">
                  <c:v>12-USGS</c:v>
                </c:pt>
                <c:pt idx="16">
                  <c:v>12-USGS</c:v>
                </c:pt>
                <c:pt idx="17">
                  <c:v>12-USGS</c:v>
                </c:pt>
                <c:pt idx="18">
                  <c:v>14-USGS</c:v>
                </c:pt>
                <c:pt idx="19">
                  <c:v>14-USGS</c:v>
                </c:pt>
                <c:pt idx="20">
                  <c:v>14-USGS</c:v>
                </c:pt>
                <c:pt idx="21">
                  <c:v>14-USGS</c:v>
                </c:pt>
                <c:pt idx="22">
                  <c:v>14-USGS</c:v>
                </c:pt>
                <c:pt idx="23">
                  <c:v>14-USGS</c:v>
                </c:pt>
                <c:pt idx="24">
                  <c:v>14-USGS</c:v>
                </c:pt>
                <c:pt idx="25">
                  <c:v>14-USGS</c:v>
                </c:pt>
                <c:pt idx="26">
                  <c:v>14-USGS</c:v>
                </c:pt>
                <c:pt idx="27">
                  <c:v>15-USGS</c:v>
                </c:pt>
                <c:pt idx="28">
                  <c:v>15-USGS</c:v>
                </c:pt>
                <c:pt idx="29">
                  <c:v>15-USGS</c:v>
                </c:pt>
                <c:pt idx="30">
                  <c:v>15-USGS</c:v>
                </c:pt>
                <c:pt idx="31">
                  <c:v>15-USGS</c:v>
                </c:pt>
                <c:pt idx="32">
                  <c:v>15-USGS</c:v>
                </c:pt>
                <c:pt idx="33">
                  <c:v>15-USGS</c:v>
                </c:pt>
                <c:pt idx="34">
                  <c:v>15-USGS</c:v>
                </c:pt>
                <c:pt idx="35">
                  <c:v>15-USGS</c:v>
                </c:pt>
                <c:pt idx="36">
                  <c:v>16-Other</c:v>
                </c:pt>
                <c:pt idx="37">
                  <c:v>16-Other</c:v>
                </c:pt>
                <c:pt idx="38">
                  <c:v>16-Other</c:v>
                </c:pt>
                <c:pt idx="39">
                  <c:v>16-Other</c:v>
                </c:pt>
                <c:pt idx="40">
                  <c:v>16-Other</c:v>
                </c:pt>
                <c:pt idx="41">
                  <c:v>16-Other</c:v>
                </c:pt>
                <c:pt idx="42">
                  <c:v>16-Other</c:v>
                </c:pt>
                <c:pt idx="43">
                  <c:v>16-Other</c:v>
                </c:pt>
                <c:pt idx="44">
                  <c:v>16-Other</c:v>
                </c:pt>
                <c:pt idx="45">
                  <c:v>17-USGS</c:v>
                </c:pt>
                <c:pt idx="46">
                  <c:v>17-USGS</c:v>
                </c:pt>
                <c:pt idx="47">
                  <c:v>17-USGS</c:v>
                </c:pt>
                <c:pt idx="48">
                  <c:v>17-USGS</c:v>
                </c:pt>
                <c:pt idx="49">
                  <c:v>17-USGS</c:v>
                </c:pt>
                <c:pt idx="50">
                  <c:v>17-USGS</c:v>
                </c:pt>
                <c:pt idx="51">
                  <c:v>17-USGS</c:v>
                </c:pt>
                <c:pt idx="52">
                  <c:v>17-USGS</c:v>
                </c:pt>
                <c:pt idx="53">
                  <c:v>17-USGS</c:v>
                </c:pt>
                <c:pt idx="54">
                  <c:v>18-USGS</c:v>
                </c:pt>
                <c:pt idx="55">
                  <c:v>18-USGS</c:v>
                </c:pt>
                <c:pt idx="56">
                  <c:v>18-USGS</c:v>
                </c:pt>
                <c:pt idx="57">
                  <c:v>18-USGS</c:v>
                </c:pt>
                <c:pt idx="58">
                  <c:v>18-USGS</c:v>
                </c:pt>
                <c:pt idx="59">
                  <c:v>18-USGS</c:v>
                </c:pt>
                <c:pt idx="60">
                  <c:v>18-USGS</c:v>
                </c:pt>
                <c:pt idx="61">
                  <c:v>18-USGS</c:v>
                </c:pt>
                <c:pt idx="62">
                  <c:v>18-USGS</c:v>
                </c:pt>
                <c:pt idx="63">
                  <c:v>21-Other</c:v>
                </c:pt>
                <c:pt idx="64">
                  <c:v>21-Other</c:v>
                </c:pt>
                <c:pt idx="65">
                  <c:v>21-Other</c:v>
                </c:pt>
                <c:pt idx="66">
                  <c:v>21-Other</c:v>
                </c:pt>
                <c:pt idx="67">
                  <c:v>21-Other</c:v>
                </c:pt>
                <c:pt idx="68">
                  <c:v>21-Other</c:v>
                </c:pt>
                <c:pt idx="69">
                  <c:v>21-Other</c:v>
                </c:pt>
                <c:pt idx="70">
                  <c:v>21-Other</c:v>
                </c:pt>
                <c:pt idx="71">
                  <c:v>21-Other</c:v>
                </c:pt>
                <c:pt idx="72">
                  <c:v>23-Other</c:v>
                </c:pt>
                <c:pt idx="73">
                  <c:v>23-Other</c:v>
                </c:pt>
                <c:pt idx="74">
                  <c:v>23-Other</c:v>
                </c:pt>
                <c:pt idx="75">
                  <c:v>23-Other</c:v>
                </c:pt>
                <c:pt idx="76">
                  <c:v>23-Other</c:v>
                </c:pt>
                <c:pt idx="77">
                  <c:v>23-Other</c:v>
                </c:pt>
                <c:pt idx="78">
                  <c:v>23-Other</c:v>
                </c:pt>
                <c:pt idx="79">
                  <c:v>23-Other</c:v>
                </c:pt>
                <c:pt idx="80">
                  <c:v>23-Other</c:v>
                </c:pt>
                <c:pt idx="81">
                  <c:v>25-USGS</c:v>
                </c:pt>
                <c:pt idx="82">
                  <c:v>25-USGS</c:v>
                </c:pt>
                <c:pt idx="83">
                  <c:v>25-USGS</c:v>
                </c:pt>
                <c:pt idx="84">
                  <c:v>25-USGS</c:v>
                </c:pt>
                <c:pt idx="85">
                  <c:v>25-USGS</c:v>
                </c:pt>
                <c:pt idx="86">
                  <c:v>25-USGS</c:v>
                </c:pt>
                <c:pt idx="87">
                  <c:v>25-USGS</c:v>
                </c:pt>
                <c:pt idx="88">
                  <c:v>25-USGS</c:v>
                </c:pt>
                <c:pt idx="89">
                  <c:v>25-USGS</c:v>
                </c:pt>
                <c:pt idx="90">
                  <c:v>28-Other</c:v>
                </c:pt>
                <c:pt idx="91">
                  <c:v>28-Other</c:v>
                </c:pt>
                <c:pt idx="92">
                  <c:v>28-Other</c:v>
                </c:pt>
                <c:pt idx="93">
                  <c:v>28-Other</c:v>
                </c:pt>
                <c:pt idx="94">
                  <c:v>28-Other</c:v>
                </c:pt>
                <c:pt idx="95">
                  <c:v>28-Other</c:v>
                </c:pt>
                <c:pt idx="96">
                  <c:v>28-Other</c:v>
                </c:pt>
                <c:pt idx="97">
                  <c:v>28-Other</c:v>
                </c:pt>
                <c:pt idx="98">
                  <c:v>28-Other</c:v>
                </c:pt>
                <c:pt idx="99">
                  <c:v>29-Other</c:v>
                </c:pt>
                <c:pt idx="100">
                  <c:v>29-Other</c:v>
                </c:pt>
                <c:pt idx="101">
                  <c:v>29-Other</c:v>
                </c:pt>
                <c:pt idx="102">
                  <c:v>29-Other</c:v>
                </c:pt>
                <c:pt idx="103">
                  <c:v>29-Other</c:v>
                </c:pt>
                <c:pt idx="104">
                  <c:v>29-Other</c:v>
                </c:pt>
                <c:pt idx="105">
                  <c:v>29-Other</c:v>
                </c:pt>
                <c:pt idx="106">
                  <c:v>29-Other</c:v>
                </c:pt>
                <c:pt idx="107">
                  <c:v>29-Other</c:v>
                </c:pt>
                <c:pt idx="108">
                  <c:v>30-Other</c:v>
                </c:pt>
                <c:pt idx="109">
                  <c:v>30-Other</c:v>
                </c:pt>
                <c:pt idx="110">
                  <c:v>30-Other</c:v>
                </c:pt>
                <c:pt idx="111">
                  <c:v>30-Other</c:v>
                </c:pt>
                <c:pt idx="112">
                  <c:v>30-Other</c:v>
                </c:pt>
                <c:pt idx="113">
                  <c:v>30-Other</c:v>
                </c:pt>
                <c:pt idx="114">
                  <c:v>30-Other</c:v>
                </c:pt>
                <c:pt idx="115">
                  <c:v>30-Other</c:v>
                </c:pt>
                <c:pt idx="116">
                  <c:v>30-Other</c:v>
                </c:pt>
                <c:pt idx="117">
                  <c:v>31-Other</c:v>
                </c:pt>
                <c:pt idx="118">
                  <c:v>31-Other</c:v>
                </c:pt>
                <c:pt idx="119">
                  <c:v>31-Other</c:v>
                </c:pt>
                <c:pt idx="120">
                  <c:v>31-Other</c:v>
                </c:pt>
                <c:pt idx="121">
                  <c:v>31-Other</c:v>
                </c:pt>
                <c:pt idx="122">
                  <c:v>31-Other</c:v>
                </c:pt>
                <c:pt idx="123">
                  <c:v>31-Other</c:v>
                </c:pt>
                <c:pt idx="124">
                  <c:v>31-Other</c:v>
                </c:pt>
                <c:pt idx="125">
                  <c:v>31-Other</c:v>
                </c:pt>
                <c:pt idx="126">
                  <c:v>34-Other</c:v>
                </c:pt>
                <c:pt idx="127">
                  <c:v>34-Other</c:v>
                </c:pt>
                <c:pt idx="128">
                  <c:v>34-Other</c:v>
                </c:pt>
                <c:pt idx="129">
                  <c:v>34-Other</c:v>
                </c:pt>
                <c:pt idx="130">
                  <c:v>34-Other</c:v>
                </c:pt>
                <c:pt idx="131">
                  <c:v>34-Other</c:v>
                </c:pt>
                <c:pt idx="132">
                  <c:v>34-Other</c:v>
                </c:pt>
                <c:pt idx="133">
                  <c:v>34-Other</c:v>
                </c:pt>
                <c:pt idx="134">
                  <c:v>34-Other</c:v>
                </c:pt>
                <c:pt idx="135">
                  <c:v>36-Other</c:v>
                </c:pt>
                <c:pt idx="136">
                  <c:v>36-Other</c:v>
                </c:pt>
                <c:pt idx="137">
                  <c:v>36-Other</c:v>
                </c:pt>
                <c:pt idx="138">
                  <c:v>36-Other</c:v>
                </c:pt>
                <c:pt idx="139">
                  <c:v>36-Other</c:v>
                </c:pt>
                <c:pt idx="140">
                  <c:v>36-Other</c:v>
                </c:pt>
                <c:pt idx="141">
                  <c:v>36-Other</c:v>
                </c:pt>
                <c:pt idx="142">
                  <c:v>36-Other</c:v>
                </c:pt>
                <c:pt idx="143">
                  <c:v>36-Other</c:v>
                </c:pt>
              </c:strCache>
            </c:strRef>
          </c:cat>
          <c:val>
            <c:numRef>
              <c:f>Results!$AS$4:$AS$147</c:f>
              <c:numCache>
                <c:formatCode>0.00</c:formatCode>
                <c:ptCount val="144"/>
                <c:pt idx="0">
                  <c:v>6.3693152004687761</c:v>
                </c:pt>
                <c:pt idx="1">
                  <c:v>6.3693152004687761</c:v>
                </c:pt>
                <c:pt idx="2">
                  <c:v>6.3693152004687761</c:v>
                </c:pt>
                <c:pt idx="3">
                  <c:v>6.3693152004687761</c:v>
                </c:pt>
                <c:pt idx="4">
                  <c:v>6.3693152004687761</c:v>
                </c:pt>
                <c:pt idx="5">
                  <c:v>6.3693152004687761</c:v>
                </c:pt>
                <c:pt idx="6">
                  <c:v>6.3693152004687761</c:v>
                </c:pt>
                <c:pt idx="7">
                  <c:v>6.3693152004687761</c:v>
                </c:pt>
                <c:pt idx="8">
                  <c:v>6.3693152004687761</c:v>
                </c:pt>
                <c:pt idx="9">
                  <c:v>6.3693152004687761</c:v>
                </c:pt>
                <c:pt idx="10">
                  <c:v>6.3693152004687761</c:v>
                </c:pt>
                <c:pt idx="11">
                  <c:v>6.3693152004687761</c:v>
                </c:pt>
                <c:pt idx="12">
                  <c:v>6.3693152004687761</c:v>
                </c:pt>
                <c:pt idx="13">
                  <c:v>6.3693152004687761</c:v>
                </c:pt>
                <c:pt idx="14">
                  <c:v>6.3693152004687761</c:v>
                </c:pt>
                <c:pt idx="15">
                  <c:v>6.3693152004687761</c:v>
                </c:pt>
                <c:pt idx="16">
                  <c:v>6.3693152004687761</c:v>
                </c:pt>
                <c:pt idx="17">
                  <c:v>6.3693152004687761</c:v>
                </c:pt>
                <c:pt idx="18">
                  <c:v>6.3693152004687761</c:v>
                </c:pt>
                <c:pt idx="19">
                  <c:v>6.3693152004687761</c:v>
                </c:pt>
                <c:pt idx="20">
                  <c:v>6.3693152004687761</c:v>
                </c:pt>
                <c:pt idx="21">
                  <c:v>6.3693152004687761</c:v>
                </c:pt>
                <c:pt idx="22">
                  <c:v>6.3693152004687761</c:v>
                </c:pt>
                <c:pt idx="23">
                  <c:v>6.3693152004687761</c:v>
                </c:pt>
                <c:pt idx="24">
                  <c:v>6.3693152004687761</c:v>
                </c:pt>
                <c:pt idx="25">
                  <c:v>6.3693152004687761</c:v>
                </c:pt>
                <c:pt idx="26">
                  <c:v>6.3693152004687761</c:v>
                </c:pt>
                <c:pt idx="27">
                  <c:v>6.3693152004687761</c:v>
                </c:pt>
                <c:pt idx="28">
                  <c:v>6.3693152004687761</c:v>
                </c:pt>
                <c:pt idx="29">
                  <c:v>6.3693152004687761</c:v>
                </c:pt>
                <c:pt idx="30">
                  <c:v>6.3693152004687761</c:v>
                </c:pt>
                <c:pt idx="31">
                  <c:v>6.3693152004687761</c:v>
                </c:pt>
                <c:pt idx="32">
                  <c:v>6.3693152004687761</c:v>
                </c:pt>
                <c:pt idx="33">
                  <c:v>6.3693152004687761</c:v>
                </c:pt>
                <c:pt idx="34">
                  <c:v>6.3693152004687761</c:v>
                </c:pt>
                <c:pt idx="35">
                  <c:v>6.3693152004687761</c:v>
                </c:pt>
                <c:pt idx="36">
                  <c:v>6.3693152004687761</c:v>
                </c:pt>
                <c:pt idx="37">
                  <c:v>6.3693152004687761</c:v>
                </c:pt>
                <c:pt idx="38">
                  <c:v>6.3693152004687761</c:v>
                </c:pt>
                <c:pt idx="39">
                  <c:v>6.3693152004687761</c:v>
                </c:pt>
                <c:pt idx="40">
                  <c:v>6.3693152004687761</c:v>
                </c:pt>
                <c:pt idx="41">
                  <c:v>6.3693152004687761</c:v>
                </c:pt>
                <c:pt idx="42">
                  <c:v>6.3693152004687761</c:v>
                </c:pt>
                <c:pt idx="43">
                  <c:v>6.3693152004687761</c:v>
                </c:pt>
                <c:pt idx="44">
                  <c:v>6.3693152004687761</c:v>
                </c:pt>
                <c:pt idx="45">
                  <c:v>6.3693152004687761</c:v>
                </c:pt>
                <c:pt idx="46">
                  <c:v>6.3693152004687761</c:v>
                </c:pt>
                <c:pt idx="47">
                  <c:v>6.3693152004687761</c:v>
                </c:pt>
                <c:pt idx="48">
                  <c:v>6.3693152004687761</c:v>
                </c:pt>
                <c:pt idx="49">
                  <c:v>6.3693152004687761</c:v>
                </c:pt>
                <c:pt idx="50">
                  <c:v>6.3693152004687761</c:v>
                </c:pt>
                <c:pt idx="51">
                  <c:v>6.3693152004687761</c:v>
                </c:pt>
                <c:pt idx="52">
                  <c:v>6.3693152004687761</c:v>
                </c:pt>
                <c:pt idx="53">
                  <c:v>6.3693152004687761</c:v>
                </c:pt>
                <c:pt idx="54">
                  <c:v>6.3693152004687761</c:v>
                </c:pt>
                <c:pt idx="55">
                  <c:v>6.3693152004687761</c:v>
                </c:pt>
                <c:pt idx="56">
                  <c:v>6.3693152004687761</c:v>
                </c:pt>
                <c:pt idx="57">
                  <c:v>6.3693152004687761</c:v>
                </c:pt>
                <c:pt idx="58">
                  <c:v>6.3693152004687761</c:v>
                </c:pt>
                <c:pt idx="59">
                  <c:v>6.3693152004687761</c:v>
                </c:pt>
                <c:pt idx="60">
                  <c:v>6.3693152004687761</c:v>
                </c:pt>
                <c:pt idx="61">
                  <c:v>6.3693152004687761</c:v>
                </c:pt>
                <c:pt idx="62">
                  <c:v>6.3693152004687761</c:v>
                </c:pt>
                <c:pt idx="63">
                  <c:v>6.3693152004687761</c:v>
                </c:pt>
                <c:pt idx="64">
                  <c:v>6.3693152004687761</c:v>
                </c:pt>
                <c:pt idx="65">
                  <c:v>6.3693152004687761</c:v>
                </c:pt>
                <c:pt idx="66">
                  <c:v>6.3693152004687761</c:v>
                </c:pt>
                <c:pt idx="67">
                  <c:v>6.3693152004687761</c:v>
                </c:pt>
                <c:pt idx="68">
                  <c:v>6.3693152004687761</c:v>
                </c:pt>
                <c:pt idx="69">
                  <c:v>6.3693152004687761</c:v>
                </c:pt>
                <c:pt idx="70">
                  <c:v>6.3693152004687761</c:v>
                </c:pt>
                <c:pt idx="71">
                  <c:v>6.3693152004687761</c:v>
                </c:pt>
                <c:pt idx="72">
                  <c:v>6.3693152004687761</c:v>
                </c:pt>
                <c:pt idx="73">
                  <c:v>6.3693152004687761</c:v>
                </c:pt>
                <c:pt idx="74">
                  <c:v>6.3693152004687761</c:v>
                </c:pt>
                <c:pt idx="75">
                  <c:v>6.3693152004687761</c:v>
                </c:pt>
                <c:pt idx="76">
                  <c:v>6.3693152004687761</c:v>
                </c:pt>
                <c:pt idx="77">
                  <c:v>6.3693152004687761</c:v>
                </c:pt>
                <c:pt idx="78">
                  <c:v>6.3693152004687761</c:v>
                </c:pt>
                <c:pt idx="79">
                  <c:v>6.3693152004687761</c:v>
                </c:pt>
                <c:pt idx="80">
                  <c:v>6.3693152004687761</c:v>
                </c:pt>
                <c:pt idx="81">
                  <c:v>6.3693152004687761</c:v>
                </c:pt>
                <c:pt idx="82">
                  <c:v>6.3693152004687761</c:v>
                </c:pt>
                <c:pt idx="83">
                  <c:v>6.3693152004687761</c:v>
                </c:pt>
                <c:pt idx="84">
                  <c:v>6.3693152004687761</c:v>
                </c:pt>
                <c:pt idx="85">
                  <c:v>6.3693152004687761</c:v>
                </c:pt>
                <c:pt idx="86">
                  <c:v>6.3693152004687761</c:v>
                </c:pt>
                <c:pt idx="87">
                  <c:v>6.3693152004687761</c:v>
                </c:pt>
                <c:pt idx="88">
                  <c:v>6.3693152004687761</c:v>
                </c:pt>
                <c:pt idx="89">
                  <c:v>6.3693152004687761</c:v>
                </c:pt>
                <c:pt idx="90">
                  <c:v>6.3693152004687761</c:v>
                </c:pt>
                <c:pt idx="91">
                  <c:v>6.3693152004687761</c:v>
                </c:pt>
                <c:pt idx="92">
                  <c:v>6.3693152004687761</c:v>
                </c:pt>
                <c:pt idx="93">
                  <c:v>6.3693152004687761</c:v>
                </c:pt>
                <c:pt idx="94">
                  <c:v>6.3693152004687761</c:v>
                </c:pt>
                <c:pt idx="95">
                  <c:v>6.3693152004687761</c:v>
                </c:pt>
                <c:pt idx="96">
                  <c:v>6.3693152004687761</c:v>
                </c:pt>
                <c:pt idx="97">
                  <c:v>6.3693152004687761</c:v>
                </c:pt>
                <c:pt idx="98">
                  <c:v>6.3693152004687761</c:v>
                </c:pt>
                <c:pt idx="99">
                  <c:v>6.3693152004687761</c:v>
                </c:pt>
                <c:pt idx="100">
                  <c:v>6.3693152004687761</c:v>
                </c:pt>
                <c:pt idx="101">
                  <c:v>6.3693152004687761</c:v>
                </c:pt>
                <c:pt idx="102">
                  <c:v>6.3693152004687761</c:v>
                </c:pt>
                <c:pt idx="103">
                  <c:v>6.3693152004687761</c:v>
                </c:pt>
                <c:pt idx="104">
                  <c:v>6.3693152004687761</c:v>
                </c:pt>
                <c:pt idx="105">
                  <c:v>6.3693152004687761</c:v>
                </c:pt>
                <c:pt idx="106">
                  <c:v>6.3693152004687761</c:v>
                </c:pt>
                <c:pt idx="107">
                  <c:v>6.3693152004687761</c:v>
                </c:pt>
                <c:pt idx="108">
                  <c:v>6.3693152004687761</c:v>
                </c:pt>
                <c:pt idx="109">
                  <c:v>6.3693152004687761</c:v>
                </c:pt>
                <c:pt idx="110">
                  <c:v>6.3693152004687761</c:v>
                </c:pt>
                <c:pt idx="111">
                  <c:v>6.3693152004687761</c:v>
                </c:pt>
                <c:pt idx="112">
                  <c:v>6.3693152004687761</c:v>
                </c:pt>
                <c:pt idx="113">
                  <c:v>6.3693152004687761</c:v>
                </c:pt>
                <c:pt idx="114">
                  <c:v>6.3693152004687761</c:v>
                </c:pt>
                <c:pt idx="115">
                  <c:v>6.3693152004687761</c:v>
                </c:pt>
                <c:pt idx="116">
                  <c:v>6.3693152004687761</c:v>
                </c:pt>
                <c:pt idx="117">
                  <c:v>6.3693152004687761</c:v>
                </c:pt>
                <c:pt idx="118">
                  <c:v>6.3693152004687761</c:v>
                </c:pt>
                <c:pt idx="119">
                  <c:v>6.3693152004687761</c:v>
                </c:pt>
                <c:pt idx="120">
                  <c:v>6.3693152004687761</c:v>
                </c:pt>
                <c:pt idx="121">
                  <c:v>6.3693152004687761</c:v>
                </c:pt>
                <c:pt idx="122">
                  <c:v>6.3693152004687761</c:v>
                </c:pt>
                <c:pt idx="123">
                  <c:v>6.3693152004687761</c:v>
                </c:pt>
                <c:pt idx="124">
                  <c:v>6.3693152004687761</c:v>
                </c:pt>
                <c:pt idx="125">
                  <c:v>6.3693152004687761</c:v>
                </c:pt>
                <c:pt idx="126">
                  <c:v>6.3693152004687761</c:v>
                </c:pt>
                <c:pt idx="127">
                  <c:v>6.3693152004687761</c:v>
                </c:pt>
                <c:pt idx="128">
                  <c:v>6.3693152004687761</c:v>
                </c:pt>
                <c:pt idx="129">
                  <c:v>6.3693152004687761</c:v>
                </c:pt>
                <c:pt idx="130">
                  <c:v>6.3693152004687761</c:v>
                </c:pt>
                <c:pt idx="131">
                  <c:v>6.3693152004687761</c:v>
                </c:pt>
                <c:pt idx="132">
                  <c:v>6.3693152004687761</c:v>
                </c:pt>
                <c:pt idx="133">
                  <c:v>6.3693152004687761</c:v>
                </c:pt>
                <c:pt idx="134">
                  <c:v>6.3693152004687761</c:v>
                </c:pt>
                <c:pt idx="135">
                  <c:v>6.3693152004687761</c:v>
                </c:pt>
                <c:pt idx="136">
                  <c:v>6.3693152004687761</c:v>
                </c:pt>
                <c:pt idx="137">
                  <c:v>6.3693152004687761</c:v>
                </c:pt>
                <c:pt idx="138">
                  <c:v>6.3693152004687761</c:v>
                </c:pt>
                <c:pt idx="139">
                  <c:v>6.3693152004687761</c:v>
                </c:pt>
                <c:pt idx="140">
                  <c:v>6.3693152004687761</c:v>
                </c:pt>
                <c:pt idx="141">
                  <c:v>6.3693152004687761</c:v>
                </c:pt>
                <c:pt idx="142">
                  <c:v>6.3693152004687761</c:v>
                </c:pt>
                <c:pt idx="143">
                  <c:v>6.3693152004687761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53-B3DB-4E3F-A64B-E66476BB28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7312384"/>
        <c:axId val="232290384"/>
      </c:lineChart>
      <c:catAx>
        <c:axId val="227312384"/>
        <c:scaling>
          <c:orientation val="minMax"/>
        </c:scaling>
        <c:delete val="0"/>
        <c:axPos val="b"/>
        <c:majorGridlines>
          <c:spPr>
            <a:ln w="12700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Lab ID</a:t>
                </a:r>
              </a:p>
            </c:rich>
          </c:tx>
          <c:layout>
            <c:manualLayout>
              <c:xMode val="edge"/>
              <c:yMode val="edge"/>
              <c:x val="0.4783574317445195"/>
              <c:y val="0.8907014813593326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32290384"/>
        <c:crossesAt val="-30"/>
        <c:auto val="1"/>
        <c:lblAlgn val="ctr"/>
        <c:lblOffset val="100"/>
        <c:tickLblSkip val="9"/>
        <c:tickMarkSkip val="9"/>
        <c:noMultiLvlLbl val="0"/>
      </c:catAx>
      <c:valAx>
        <c:axId val="232290384"/>
        <c:scaling>
          <c:orientation val="minMax"/>
          <c:max val="25"/>
          <c:min val="-30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Sediment Concentration Percent Error  </a:t>
                </a:r>
              </a:p>
            </c:rich>
          </c:tx>
          <c:layout>
            <c:manualLayout>
              <c:xMode val="edge"/>
              <c:yMode val="edge"/>
              <c:x val="7.9813644888955555E-3"/>
              <c:y val="0.2456855844122637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out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27312384"/>
        <c:crosses val="autoZero"/>
        <c:crossBetween val="between"/>
        <c:majorUnit val="10"/>
        <c:minorUnit val="5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egendEntry>
        <c:idx val="3"/>
        <c:delete val="1"/>
      </c:legendEntry>
      <c:legendEntry>
        <c:idx val="5"/>
        <c:delete val="1"/>
      </c:legendEntry>
      <c:layout>
        <c:manualLayout>
          <c:xMode val="edge"/>
          <c:yMode val="edge"/>
          <c:x val="0.10765124555160142"/>
          <c:y val="0.95418848167539272"/>
          <c:w val="0.80249110320284711"/>
          <c:h val="3.795811518324609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USGS Sediment Laboratory Quality Assurance Project - Study 1, 2025</a:t>
            </a:r>
          </a:p>
          <a:p>
            <a:pPr>
              <a:defRPr b="1"/>
            </a:pPr>
            <a:r>
              <a:rPr lang="en-US" sz="1200" b="1"/>
              <a:t>Suspended</a:t>
            </a:r>
            <a:r>
              <a:rPr lang="en-US" sz="1200" b="1" baseline="0"/>
              <a:t> Sediment Concentration</a:t>
            </a:r>
            <a:r>
              <a:rPr lang="en-US" sz="1200" b="1"/>
              <a:t> vs Percent</a:t>
            </a:r>
            <a:r>
              <a:rPr lang="en-US" sz="1200" b="1" baseline="0"/>
              <a:t> Error (between reported and expected)</a:t>
            </a:r>
            <a:endParaRPr lang="en-US" sz="1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0487167063053203E-2"/>
          <c:y val="0.10969777735122863"/>
          <c:w val="0.91332450556482303"/>
          <c:h val="0.8003992308723662"/>
        </c:manualLayout>
      </c:layout>
      <c:scatterChart>
        <c:scatterStyle val="lineMarker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4"/>
            <c:spPr>
              <a:noFill/>
              <a:ln w="15875">
                <a:solidFill>
                  <a:srgbClr val="7030A0"/>
                </a:solidFill>
              </a:ln>
              <a:effectLst/>
            </c:spPr>
          </c:marker>
          <c:xVal>
            <c:numRef>
              <c:f>Results!$N$4:$N$147</c:f>
              <c:numCache>
                <c:formatCode>0.0</c:formatCode>
                <c:ptCount val="144"/>
                <c:pt idx="0">
                  <c:v>78.45538738933999</c:v>
                </c:pt>
                <c:pt idx="1">
                  <c:v>123.8350506675047</c:v>
                </c:pt>
                <c:pt idx="2">
                  <c:v>225.17160445845028</c:v>
                </c:pt>
                <c:pt idx="3">
                  <c:v>772.97089003308099</c:v>
                </c:pt>
                <c:pt idx="4">
                  <c:v>1174.7911635180103</c:v>
                </c:pt>
                <c:pt idx="5">
                  <c:v>1522.4614897671261</c:v>
                </c:pt>
                <c:pt idx="6">
                  <c:v>4805.4670211709335</c:v>
                </c:pt>
                <c:pt idx="7">
                  <c:v>6032.5199862541103</c:v>
                </c:pt>
                <c:pt idx="8">
                  <c:v>7603.9211629763113</c:v>
                </c:pt>
                <c:pt idx="9">
                  <c:v>79.609945402018823</c:v>
                </c:pt>
                <c:pt idx="10">
                  <c:v>123.11388734659515</c:v>
                </c:pt>
                <c:pt idx="11">
                  <c:v>224.50565064230855</c:v>
                </c:pt>
                <c:pt idx="12">
                  <c:v>774.32120539662856</c:v>
                </c:pt>
                <c:pt idx="13">
                  <c:v>1176.4648839964109</c:v>
                </c:pt>
                <c:pt idx="14">
                  <c:v>1524.6466668614976</c:v>
                </c:pt>
                <c:pt idx="15">
                  <c:v>4809.367270745418</c:v>
                </c:pt>
                <c:pt idx="16">
                  <c:v>6029.6487220096906</c:v>
                </c:pt>
                <c:pt idx="17">
                  <c:v>7587.2841621772268</c:v>
                </c:pt>
                <c:pt idx="18">
                  <c:v>79.440044488002087</c:v>
                </c:pt>
                <c:pt idx="19">
                  <c:v>124.00060424538225</c:v>
                </c:pt>
                <c:pt idx="20">
                  <c:v>224.77395162905844</c:v>
                </c:pt>
                <c:pt idx="21">
                  <c:v>775.27328680872756</c:v>
                </c:pt>
                <c:pt idx="22">
                  <c:v>1176.6447387596038</c:v>
                </c:pt>
                <c:pt idx="23">
                  <c:v>1524.4157666340275</c:v>
                </c:pt>
                <c:pt idx="24">
                  <c:v>4808.3348196349816</c:v>
                </c:pt>
                <c:pt idx="25">
                  <c:v>6031.6007929455745</c:v>
                </c:pt>
                <c:pt idx="26">
                  <c:v>7596.4314006148797</c:v>
                </c:pt>
                <c:pt idx="27">
                  <c:v>80.214673884337813</c:v>
                </c:pt>
                <c:pt idx="28">
                  <c:v>123.62186899105674</c:v>
                </c:pt>
                <c:pt idx="29">
                  <c:v>226.36888880206408</c:v>
                </c:pt>
                <c:pt idx="30">
                  <c:v>773.64312857860921</c:v>
                </c:pt>
                <c:pt idx="31">
                  <c:v>1178.9758173122045</c:v>
                </c:pt>
                <c:pt idx="32">
                  <c:v>1524.2640182029593</c:v>
                </c:pt>
                <c:pt idx="33">
                  <c:v>4810.6191682012013</c:v>
                </c:pt>
                <c:pt idx="34">
                  <c:v>6039.9153680418585</c:v>
                </c:pt>
                <c:pt idx="35">
                  <c:v>7587.1944912605195</c:v>
                </c:pt>
                <c:pt idx="36">
                  <c:v>78.723930114699968</c:v>
                </c:pt>
                <c:pt idx="37">
                  <c:v>123.81693533630549</c:v>
                </c:pt>
                <c:pt idx="38">
                  <c:v>225.26104969460548</c:v>
                </c:pt>
                <c:pt idx="39">
                  <c:v>772.71438958436863</c:v>
                </c:pt>
                <c:pt idx="40">
                  <c:v>1176.9585374016845</c:v>
                </c:pt>
                <c:pt idx="41">
                  <c:v>1521.8428755114708</c:v>
                </c:pt>
                <c:pt idx="42">
                  <c:v>4807.7055635684055</c:v>
                </c:pt>
                <c:pt idx="43">
                  <c:v>6033.0828257005041</c:v>
                </c:pt>
                <c:pt idx="44">
                  <c:v>7588.753212028977</c:v>
                </c:pt>
                <c:pt idx="45">
                  <c:v>78.874588058385456</c:v>
                </c:pt>
                <c:pt idx="46">
                  <c:v>124.9929218364676</c:v>
                </c:pt>
                <c:pt idx="47">
                  <c:v>224.58377197710706</c:v>
                </c:pt>
                <c:pt idx="48">
                  <c:v>772.94848209125041</c:v>
                </c:pt>
                <c:pt idx="49">
                  <c:v>1178.7292606070673</c:v>
                </c:pt>
                <c:pt idx="50">
                  <c:v>1522.1609567732896</c:v>
                </c:pt>
                <c:pt idx="51">
                  <c:v>4808.3796601333843</c:v>
                </c:pt>
                <c:pt idx="52">
                  <c:v>6035.1458701295933</c:v>
                </c:pt>
                <c:pt idx="53">
                  <c:v>7591.5138161334535</c:v>
                </c:pt>
                <c:pt idx="54">
                  <c:v>79.578410809539008</c:v>
                </c:pt>
                <c:pt idx="55">
                  <c:v>125.75995837307542</c:v>
                </c:pt>
                <c:pt idx="56">
                  <c:v>227.75661607365404</c:v>
                </c:pt>
                <c:pt idx="57">
                  <c:v>772.61858189195516</c:v>
                </c:pt>
                <c:pt idx="58">
                  <c:v>1177.7309900364739</c:v>
                </c:pt>
                <c:pt idx="59">
                  <c:v>1525.0880320795711</c:v>
                </c:pt>
                <c:pt idx="60">
                  <c:v>4806.7222718465136</c:v>
                </c:pt>
                <c:pt idx="61">
                  <c:v>6035.1486856628835</c:v>
                </c:pt>
                <c:pt idx="62">
                  <c:v>7591.2097399533977</c:v>
                </c:pt>
                <c:pt idx="63">
                  <c:v>79.215376368227268</c:v>
                </c:pt>
                <c:pt idx="64">
                  <c:v>124.4834496088953</c:v>
                </c:pt>
                <c:pt idx="65">
                  <c:v>224.53306510592179</c:v>
                </c:pt>
                <c:pt idx="66">
                  <c:v>774.3660113270555</c:v>
                </c:pt>
                <c:pt idx="67">
                  <c:v>1179.0227103485629</c:v>
                </c:pt>
                <c:pt idx="68">
                  <c:v>1521.3414119685951</c:v>
                </c:pt>
                <c:pt idx="69">
                  <c:v>4803.2553638412528</c:v>
                </c:pt>
                <c:pt idx="70">
                  <c:v>6032.4751475318144</c:v>
                </c:pt>
                <c:pt idx="71">
                  <c:v>7591.2545955561709</c:v>
                </c:pt>
                <c:pt idx="72">
                  <c:v>78.664846899152053</c:v>
                </c:pt>
                <c:pt idx="73">
                  <c:v>124.18690184159398</c:v>
                </c:pt>
                <c:pt idx="74">
                  <c:v>224.80210282883269</c:v>
                </c:pt>
                <c:pt idx="75">
                  <c:v>775.40773487832564</c:v>
                </c:pt>
                <c:pt idx="76">
                  <c:v>1174.947887077366</c:v>
                </c:pt>
                <c:pt idx="77">
                  <c:v>1521.5965994432588</c:v>
                </c:pt>
                <c:pt idx="78">
                  <c:v>4810.8675270474232</c:v>
                </c:pt>
                <c:pt idx="79">
                  <c:v>6030.3176720910633</c:v>
                </c:pt>
                <c:pt idx="80">
                  <c:v>7586.7685545422419</c:v>
                </c:pt>
                <c:pt idx="81">
                  <c:v>79.229339149518907</c:v>
                </c:pt>
                <c:pt idx="82">
                  <c:v>124.84733001090508</c:v>
                </c:pt>
                <c:pt idx="83">
                  <c:v>225.9212353549735</c:v>
                </c:pt>
                <c:pt idx="84">
                  <c:v>772.18315350015234</c:v>
                </c:pt>
                <c:pt idx="85">
                  <c:v>1175.809844665825</c:v>
                </c:pt>
                <c:pt idx="86">
                  <c:v>1522.3401067928792</c:v>
                </c:pt>
                <c:pt idx="87">
                  <c:v>4807.5052708648191</c:v>
                </c:pt>
                <c:pt idx="88">
                  <c:v>6034.1393625377441</c:v>
                </c:pt>
                <c:pt idx="89">
                  <c:v>7590.7163284874578</c:v>
                </c:pt>
                <c:pt idx="90">
                  <c:v>79.793343391648634</c:v>
                </c:pt>
                <c:pt idx="91">
                  <c:v>123.6719354306808</c:v>
                </c:pt>
                <c:pt idx="92">
                  <c:v>224.98674956913538</c:v>
                </c:pt>
                <c:pt idx="93">
                  <c:v>775.0718403809268</c:v>
                </c:pt>
                <c:pt idx="94">
                  <c:v>1176.1176599189355</c:v>
                </c:pt>
                <c:pt idx="95">
                  <c:v>1523.5816792188471</c:v>
                </c:pt>
                <c:pt idx="96">
                  <c:v>4809.0498884111321</c:v>
                </c:pt>
                <c:pt idx="97">
                  <c:v>6033.1477286281506</c:v>
                </c:pt>
                <c:pt idx="98">
                  <c:v>7586.1071326426672</c:v>
                </c:pt>
                <c:pt idx="99">
                  <c:v>79.389987262248411</c:v>
                </c:pt>
                <c:pt idx="100">
                  <c:v>124.14829813275281</c:v>
                </c:pt>
                <c:pt idx="101">
                  <c:v>224.11902438488536</c:v>
                </c:pt>
                <c:pt idx="102">
                  <c:v>773.46989319327213</c:v>
                </c:pt>
                <c:pt idx="103">
                  <c:v>1176.5829380057733</c:v>
                </c:pt>
                <c:pt idx="104">
                  <c:v>1522.8151619327891</c:v>
                </c:pt>
                <c:pt idx="105">
                  <c:v>4806.6981431517252</c:v>
                </c:pt>
                <c:pt idx="106">
                  <c:v>6019.679440149228</c:v>
                </c:pt>
                <c:pt idx="107">
                  <c:v>7591.4788736074515</c:v>
                </c:pt>
                <c:pt idx="108">
                  <c:v>78.8087012021833</c:v>
                </c:pt>
                <c:pt idx="109">
                  <c:v>126.00541061465718</c:v>
                </c:pt>
                <c:pt idx="110">
                  <c:v>225.55168866132411</c:v>
                </c:pt>
                <c:pt idx="111">
                  <c:v>773.24169489594692</c:v>
                </c:pt>
                <c:pt idx="112">
                  <c:v>1176.9307592573291</c:v>
                </c:pt>
                <c:pt idx="113">
                  <c:v>1520.9877272560634</c:v>
                </c:pt>
                <c:pt idx="114">
                  <c:v>4803.4993407961856</c:v>
                </c:pt>
                <c:pt idx="115">
                  <c:v>6028.1444536190002</c:v>
                </c:pt>
                <c:pt idx="116">
                  <c:v>7592.8822176774656</c:v>
                </c:pt>
                <c:pt idx="117">
                  <c:v>78.664846899152067</c:v>
                </c:pt>
                <c:pt idx="118">
                  <c:v>123.68253612838595</c:v>
                </c:pt>
                <c:pt idx="119">
                  <c:v>224.32599836396258</c:v>
                </c:pt>
                <c:pt idx="120">
                  <c:v>773.40872499594457</c:v>
                </c:pt>
                <c:pt idx="121">
                  <c:v>1175.8546429097967</c:v>
                </c:pt>
                <c:pt idx="122">
                  <c:v>1523.3653110626801</c:v>
                </c:pt>
                <c:pt idx="123">
                  <c:v>4801.6901831273972</c:v>
                </c:pt>
                <c:pt idx="124">
                  <c:v>6034.8095038298043</c:v>
                </c:pt>
                <c:pt idx="125">
                  <c:v>7592.2316658343598</c:v>
                </c:pt>
                <c:pt idx="126">
                  <c:v>79.040843725311618</c:v>
                </c:pt>
                <c:pt idx="127">
                  <c:v>126.73491006434908</c:v>
                </c:pt>
                <c:pt idx="128">
                  <c:v>226.18982739328715</c:v>
                </c:pt>
                <c:pt idx="129">
                  <c:v>772.33006924197377</c:v>
                </c:pt>
                <c:pt idx="130">
                  <c:v>1177.908390746715</c:v>
                </c:pt>
                <c:pt idx="131">
                  <c:v>1521.5920876839996</c:v>
                </c:pt>
                <c:pt idx="132">
                  <c:v>4803.2304792336918</c:v>
                </c:pt>
                <c:pt idx="133">
                  <c:v>6030.2539081831892</c:v>
                </c:pt>
                <c:pt idx="134">
                  <c:v>7592.3087029392564</c:v>
                </c:pt>
                <c:pt idx="135">
                  <c:v>78.692012982483732</c:v>
                </c:pt>
                <c:pt idx="136">
                  <c:v>124.62884572500091</c:v>
                </c:pt>
                <c:pt idx="137">
                  <c:v>224.54997496528057</c:v>
                </c:pt>
                <c:pt idx="138">
                  <c:v>774.38347872579448</c:v>
                </c:pt>
                <c:pt idx="139">
                  <c:v>1178.6371176262558</c:v>
                </c:pt>
                <c:pt idx="140">
                  <c:v>1525.4367283941165</c:v>
                </c:pt>
                <c:pt idx="141">
                  <c:v>4808.1358243456752</c:v>
                </c:pt>
                <c:pt idx="142">
                  <c:v>6036.8757526084792</c:v>
                </c:pt>
                <c:pt idx="143">
                  <c:v>7592.5329812835444</c:v>
                </c:pt>
              </c:numCache>
            </c:numRef>
          </c:xVal>
          <c:yVal>
            <c:numRef>
              <c:f>Results!$X$4:$X$147</c:f>
              <c:numCache>
                <c:formatCode>0.00</c:formatCode>
                <c:ptCount val="144"/>
                <c:pt idx="0">
                  <c:v>-9.5027092943179827</c:v>
                </c:pt>
                <c:pt idx="1">
                  <c:v>-3.9044282224155928</c:v>
                </c:pt>
                <c:pt idx="2">
                  <c:v>-12.955276722662051</c:v>
                </c:pt>
                <c:pt idx="3">
                  <c:v>-3.7479923767686927</c:v>
                </c:pt>
                <c:pt idx="4">
                  <c:v>-2.8763549273574585</c:v>
                </c:pt>
                <c:pt idx="5">
                  <c:v>-2.1321714858016763</c:v>
                </c:pt>
                <c:pt idx="6">
                  <c:v>-0.71724602456089848</c:v>
                </c:pt>
                <c:pt idx="7">
                  <c:v>-0.43961704751148123</c:v>
                </c:pt>
                <c:pt idx="8">
                  <c:v>0.14569899905895742</c:v>
                </c:pt>
                <c:pt idx="9">
                  <c:v>-8.3029141254142882</c:v>
                </c:pt>
                <c:pt idx="10">
                  <c:v>-21.211163021015075</c:v>
                </c:pt>
                <c:pt idx="11">
                  <c:v>-10.024536388246842</c:v>
                </c:pt>
                <c:pt idx="12">
                  <c:v>-3.0118257428689166</c:v>
                </c:pt>
                <c:pt idx="13">
                  <c:v>-1.7395235739542332</c:v>
                </c:pt>
                <c:pt idx="14">
                  <c:v>-1.5509604536882313</c:v>
                </c:pt>
                <c:pt idx="15">
                  <c:v>0.55376784003551804</c:v>
                </c:pt>
                <c:pt idx="16">
                  <c:v>1.4321112550903035</c:v>
                </c:pt>
                <c:pt idx="17">
                  <c:v>0.64207214045867289</c:v>
                </c:pt>
                <c:pt idx="18">
                  <c:v>-4.3303657622216472</c:v>
                </c:pt>
                <c:pt idx="19">
                  <c:v>-5.6456210741754909</c:v>
                </c:pt>
                <c:pt idx="20">
                  <c:v>-3.0136728833407749</c:v>
                </c:pt>
                <c:pt idx="21">
                  <c:v>-5.4526948790842402</c:v>
                </c:pt>
                <c:pt idx="22">
                  <c:v>3.0192736064983603E-2</c:v>
                </c:pt>
                <c:pt idx="23">
                  <c:v>-1.9296419833664342</c:v>
                </c:pt>
                <c:pt idx="24">
                  <c:v>-3.4177074974878074</c:v>
                </c:pt>
                <c:pt idx="25">
                  <c:v>-2.5963388215070755</c:v>
                </c:pt>
                <c:pt idx="26">
                  <c:v>-2.5463456511859341</c:v>
                </c:pt>
                <c:pt idx="27">
                  <c:v>-23.954063457321546</c:v>
                </c:pt>
                <c:pt idx="28">
                  <c:v>-9.4011432490941491</c:v>
                </c:pt>
                <c:pt idx="29">
                  <c:v>-5.9057977767226539</c:v>
                </c:pt>
                <c:pt idx="30">
                  <c:v>-3.9608868025376101</c:v>
                </c:pt>
                <c:pt idx="31">
                  <c:v>-1.6095170938675445</c:v>
                </c:pt>
                <c:pt idx="32">
                  <c:v>-1.5918514058716347</c:v>
                </c:pt>
                <c:pt idx="33">
                  <c:v>-3.0062485336015006</c:v>
                </c:pt>
                <c:pt idx="34">
                  <c:v>-2.4489642491433239</c:v>
                </c:pt>
                <c:pt idx="35">
                  <c:v>-0.88563027266427652</c:v>
                </c:pt>
                <c:pt idx="36">
                  <c:v>-2.4908945880152418</c:v>
                </c:pt>
                <c:pt idx="37">
                  <c:v>-1.9447544310196088</c:v>
                </c:pt>
                <c:pt idx="38">
                  <c:v>-7.3452777198000048</c:v>
                </c:pt>
                <c:pt idx="39">
                  <c:v>-4.3770880988202032</c:v>
                </c:pt>
                <c:pt idx="40">
                  <c:v>-62.041993341051018</c:v>
                </c:pt>
                <c:pt idx="41">
                  <c:v>-2.9700093379403594</c:v>
                </c:pt>
                <c:pt idx="42">
                  <c:v>-2.2424327393374459</c:v>
                </c:pt>
                <c:pt idx="43">
                  <c:v>-1.7563960045285825</c:v>
                </c:pt>
                <c:pt idx="44">
                  <c:v>-1.2766420164436203</c:v>
                </c:pt>
                <c:pt idx="45">
                  <c:v>-3.6445046866775326</c:v>
                </c:pt>
                <c:pt idx="46">
                  <c:v>-9.5948807822560855</c:v>
                </c:pt>
                <c:pt idx="47">
                  <c:v>-6.0484209778486235</c:v>
                </c:pt>
                <c:pt idx="48">
                  <c:v>-3.4864525535181801</c:v>
                </c:pt>
                <c:pt idx="49">
                  <c:v>-1.5889365974864664</c:v>
                </c:pt>
                <c:pt idx="50">
                  <c:v>-1.4558878727429005</c:v>
                </c:pt>
                <c:pt idx="54">
                  <c:v>-4.496710569030447</c:v>
                </c:pt>
                <c:pt idx="55">
                  <c:v>-2.1946241146866616</c:v>
                </c:pt>
                <c:pt idx="56">
                  <c:v>-5.1619207715362618</c:v>
                </c:pt>
                <c:pt idx="57">
                  <c:v>-2.6686624390349585</c:v>
                </c:pt>
                <c:pt idx="58">
                  <c:v>-2.4395205933728676</c:v>
                </c:pt>
                <c:pt idx="59">
                  <c:v>-1.9073018388261445</c:v>
                </c:pt>
                <c:pt idx="60">
                  <c:v>-1.0552361667242443</c:v>
                </c:pt>
                <c:pt idx="61">
                  <c:v>-0.63210846409649579</c:v>
                </c:pt>
                <c:pt idx="62">
                  <c:v>-0.72728513431558361</c:v>
                </c:pt>
                <c:pt idx="63">
                  <c:v>-9.1085553070998291</c:v>
                </c:pt>
                <c:pt idx="64">
                  <c:v>-6.8149216908342263</c:v>
                </c:pt>
                <c:pt idx="65">
                  <c:v>-3.3549914362804989</c:v>
                </c:pt>
                <c:pt idx="66">
                  <c:v>-1.9843344235527958</c:v>
                </c:pt>
                <c:pt idx="67">
                  <c:v>-1.6134303590249823</c:v>
                </c:pt>
                <c:pt idx="68">
                  <c:v>-1.4685337421851716</c:v>
                </c:pt>
                <c:pt idx="69">
                  <c:v>-0.77562738224808836</c:v>
                </c:pt>
                <c:pt idx="70">
                  <c:v>-0.78699284076186937</c:v>
                </c:pt>
                <c:pt idx="71">
                  <c:v>-6.3132462430745075</c:v>
                </c:pt>
                <c:pt idx="72">
                  <c:v>-5.6393943641060007</c:v>
                </c:pt>
                <c:pt idx="73">
                  <c:v>-11.25926828421783</c:v>
                </c:pt>
                <c:pt idx="74">
                  <c:v>-6.2835746157814825</c:v>
                </c:pt>
                <c:pt idx="75">
                  <c:v>-2.3672761102916962</c:v>
                </c:pt>
                <c:pt idx="76">
                  <c:v>-1.7440479667075202</c:v>
                </c:pt>
                <c:pt idx="77">
                  <c:v>-1.9183590494848437</c:v>
                </c:pt>
                <c:pt idx="78">
                  <c:v>-0.4238260849659653</c:v>
                </c:pt>
                <c:pt idx="79">
                  <c:v>-0.29342923980300734</c:v>
                </c:pt>
                <c:pt idx="80">
                  <c:v>-0.74081117469503666</c:v>
                </c:pt>
                <c:pt idx="81">
                  <c:v>-1.6778369778021471</c:v>
                </c:pt>
                <c:pt idx="82">
                  <c:v>-11.892388895788326</c:v>
                </c:pt>
                <c:pt idx="83">
                  <c:v>-3.5061933609416776</c:v>
                </c:pt>
                <c:pt idx="84">
                  <c:v>-2.8727839243320097</c:v>
                </c:pt>
                <c:pt idx="85">
                  <c:v>-3.0455472735051385</c:v>
                </c:pt>
                <c:pt idx="86">
                  <c:v>-2.1243680468361448</c:v>
                </c:pt>
                <c:pt idx="87">
                  <c:v>-1.4041642611174003</c:v>
                </c:pt>
                <c:pt idx="88">
                  <c:v>-0.73149391960978261</c:v>
                </c:pt>
                <c:pt idx="89">
                  <c:v>-0.93161600865077843</c:v>
                </c:pt>
                <c:pt idx="90">
                  <c:v>-12.900002624436915</c:v>
                </c:pt>
                <c:pt idx="91">
                  <c:v>-15.097956836898204</c:v>
                </c:pt>
                <c:pt idx="92">
                  <c:v>-8.8835229663130573</c:v>
                </c:pt>
                <c:pt idx="93">
                  <c:v>-4.5249793056202305</c:v>
                </c:pt>
                <c:pt idx="94">
                  <c:v>-3.0709223362418445</c:v>
                </c:pt>
                <c:pt idx="95">
                  <c:v>-2.2041272664859468</c:v>
                </c:pt>
                <c:pt idx="96">
                  <c:v>-1.0199496688385934</c:v>
                </c:pt>
                <c:pt idx="97">
                  <c:v>-0.88092867966678523</c:v>
                </c:pt>
                <c:pt idx="98">
                  <c:v>-0.87142366284561568</c:v>
                </c:pt>
                <c:pt idx="99">
                  <c:v>-9.1699060716567171</c:v>
                </c:pt>
                <c:pt idx="100">
                  <c:v>-7.4010665236245901</c:v>
                </c:pt>
                <c:pt idx="101">
                  <c:v>-5.2467765363333347</c:v>
                </c:pt>
                <c:pt idx="102">
                  <c:v>-1.8604335242918613</c:v>
                </c:pt>
                <c:pt idx="103">
                  <c:v>-2.1513942781353736</c:v>
                </c:pt>
                <c:pt idx="104">
                  <c:v>-1.9999250528957755</c:v>
                </c:pt>
                <c:pt idx="105">
                  <c:v>-0.41188655002046776</c:v>
                </c:pt>
                <c:pt idx="106">
                  <c:v>-1.4804682049152151</c:v>
                </c:pt>
                <c:pt idx="107">
                  <c:v>-1.2517834165070163</c:v>
                </c:pt>
                <c:pt idx="108">
                  <c:v>-22.832456691862728</c:v>
                </c:pt>
                <c:pt idx="109">
                  <c:v>-20.103912483041071</c:v>
                </c:pt>
                <c:pt idx="110">
                  <c:v>-18.607278887191807</c:v>
                </c:pt>
                <c:pt idx="111">
                  <c:v>-5.1075574966159749</c:v>
                </c:pt>
                <c:pt idx="112">
                  <c:v>-4.4996611225210277</c:v>
                </c:pt>
                <c:pt idx="113">
                  <c:v>-2.5190621301642993</c:v>
                </c:pt>
                <c:pt idx="114">
                  <c:v>-1.2727146890433736</c:v>
                </c:pt>
                <c:pt idx="115">
                  <c:v>-1.5287065337484635</c:v>
                </c:pt>
                <c:pt idx="116">
                  <c:v>-1.2979279943770348</c:v>
                </c:pt>
                <c:pt idx="117">
                  <c:v>-6.3500298474711796</c:v>
                </c:pt>
                <c:pt idx="118">
                  <c:v>-5.4299458173336275</c:v>
                </c:pt>
                <c:pt idx="119">
                  <c:v>-4.9599936437761176</c:v>
                </c:pt>
                <c:pt idx="120">
                  <c:v>-3.5476146979358094</c:v>
                </c:pt>
                <c:pt idx="121">
                  <c:v>-2.9225211805697651</c:v>
                </c:pt>
                <c:pt idx="122">
                  <c:v>-2.8191861589757448</c:v>
                </c:pt>
                <c:pt idx="123">
                  <c:v>-0.87564799498485635</c:v>
                </c:pt>
                <c:pt idx="124">
                  <c:v>-1.6461062021082657</c:v>
                </c:pt>
                <c:pt idx="125">
                  <c:v>-2.4186466951489747</c:v>
                </c:pt>
                <c:pt idx="126">
                  <c:v>-17.242550437273383</c:v>
                </c:pt>
                <c:pt idx="127">
                  <c:v>-21.324979786853454</c:v>
                </c:pt>
                <c:pt idx="128">
                  <c:v>-25.474318769880259</c:v>
                </c:pt>
                <c:pt idx="129">
                  <c:v>-5.9392565450931265</c:v>
                </c:pt>
                <c:pt idx="130">
                  <c:v>-1.3214032929880282</c:v>
                </c:pt>
                <c:pt idx="131">
                  <c:v>-1.5952404739695094</c:v>
                </c:pt>
                <c:pt idx="132">
                  <c:v>-0.37892009969848772</c:v>
                </c:pt>
                <c:pt idx="133">
                  <c:v>-0.57551933148285084</c:v>
                </c:pt>
                <c:pt idx="134">
                  <c:v>-0.77385087570206856</c:v>
                </c:pt>
                <c:pt idx="135">
                  <c:v>-10.918532461987288</c:v>
                </c:pt>
                <c:pt idx="136">
                  <c:v>-2.9117221650340275</c:v>
                </c:pt>
                <c:pt idx="137">
                  <c:v>-6.7468165906600612</c:v>
                </c:pt>
                <c:pt idx="138">
                  <c:v>-3.1100196979179571</c:v>
                </c:pt>
                <c:pt idx="139">
                  <c:v>-2.0309149668105175</c:v>
                </c:pt>
                <c:pt idx="140">
                  <c:v>-1.4773951599973358</c:v>
                </c:pt>
                <c:pt idx="141">
                  <c:v>20.258665962018284</c:v>
                </c:pt>
                <c:pt idx="142">
                  <c:v>-0.44684955784991176</c:v>
                </c:pt>
                <c:pt idx="143">
                  <c:v>-0.12292315761487503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94A-4F2F-B1D5-869A9880DA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1546040"/>
        <c:axId val="233004424"/>
      </c:scatterChart>
      <c:valAx>
        <c:axId val="231546040"/>
        <c:scaling>
          <c:logBase val="10"/>
          <c:orientation val="minMax"/>
          <c:min val="1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chemeClr val="tx1"/>
                    </a:solidFill>
                  </a:rPr>
                  <a:t>Suspended Sediment Concentration (mg/L)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out"/>
        <c:minorTickMark val="out"/>
        <c:tickLblPos val="nextTo"/>
        <c:spPr>
          <a:noFill/>
          <a:ln w="158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3004424"/>
        <c:crossesAt val="-30"/>
        <c:crossBetween val="midCat"/>
      </c:valAx>
      <c:valAx>
        <c:axId val="233004424"/>
        <c:scaling>
          <c:orientation val="minMax"/>
          <c:max val="30"/>
          <c:min val="-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chemeClr val="tx1"/>
                    </a:solidFill>
                  </a:rPr>
                  <a:t>Percent Error</a:t>
                </a:r>
              </a:p>
            </c:rich>
          </c:tx>
          <c:layout>
            <c:manualLayout>
              <c:xMode val="edge"/>
              <c:yMode val="edge"/>
              <c:x val="1.0275688991304155E-2"/>
              <c:y val="0.4273708936429634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out"/>
        <c:minorTickMark val="out"/>
        <c:tickLblPos val="nextTo"/>
        <c:spPr>
          <a:noFill/>
          <a:ln w="158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1546040"/>
        <c:crosses val="autoZero"/>
        <c:crossBetween val="midCat"/>
        <c:minorUnit val="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userShapes r:id="rId3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20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20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USGS Sediment Laboratory Quality Assurance Project - Study 1, 2025</a:t>
            </a:r>
          </a:p>
          <a:p>
            <a:pPr algn="ctr">
              <a:defRPr sz="120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sz="120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Particle Size Distribution Results for Sample 7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0441867843442649E-2"/>
          <c:y val="0.10018305200503493"/>
          <c:w val="0.90196065753284205"/>
          <c:h val="0.76940561394905149"/>
        </c:manualLayout>
      </c:layout>
      <c:lineChart>
        <c:grouping val="standard"/>
        <c:varyColors val="0"/>
        <c:ser>
          <c:idx val="0"/>
          <c:order val="0"/>
          <c:tx>
            <c:v>2 um</c:v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('PSD for Samples 7, 8, 9'!$B$4,'PSD for Samples 7, 8, 9'!$B$7,'PSD for Samples 7, 8, 9'!$B$10,'PSD for Samples 7, 8, 9'!$B$13,'PSD for Samples 7, 8, 9'!$B$16,'PSD for Samples 7, 8, 9'!$B$19,'PSD for Samples 7, 8, 9'!$B$22)</c15:sqref>
                  </c15:fullRef>
                </c:ext>
              </c:extLst>
              <c:f>('PSD for Samples 7, 8, 9'!$B$4,'PSD for Samples 7, 8, 9'!$B$7,'PSD for Samples 7, 8, 9'!$B$10,'PSD for Samples 7, 8, 9'!$B$13,'PSD for Samples 7, 8, 9'!$B$16,'PSD for Samples 7, 8, 9'!$B$19)</c:f>
              <c:strCache>
                <c:ptCount val="6"/>
                <c:pt idx="0">
                  <c:v>11-USGS</c:v>
                </c:pt>
                <c:pt idx="1">
                  <c:v>12-USGS</c:v>
                </c:pt>
                <c:pt idx="2">
                  <c:v>14-USGS</c:v>
                </c:pt>
                <c:pt idx="3">
                  <c:v>15-USGS</c:v>
                </c:pt>
                <c:pt idx="4">
                  <c:v>16-Other</c:v>
                </c:pt>
                <c:pt idx="5">
                  <c:v>17-USGS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('PSD for Samples 7, 8, 9'!$E$4,'PSD for Samples 7, 8, 9'!$E$7,'PSD for Samples 7, 8, 9'!$E$10,'PSD for Samples 7, 8, 9'!$E$13,'PSD for Samples 7, 8, 9'!$E$16,'PSD for Samples 7, 8, 9'!$E$19,'PSD for Samples 7, 8, 9'!$E$22)</c15:sqref>
                  </c15:fullRef>
                </c:ext>
              </c:extLst>
              <c:f>('PSD for Samples 7, 8, 9'!$E$4,'PSD for Samples 7, 8, 9'!$E$7,'PSD for Samples 7, 8, 9'!$E$10,'PSD for Samples 7, 8, 9'!$E$13,'PSD for Samples 7, 8, 9'!$E$16,'PSD for Samples 7, 8, 9'!$E$19)</c:f>
              <c:numCache>
                <c:formatCode>General</c:formatCode>
                <c:ptCount val="6"/>
                <c:pt idx="0" formatCode="0.0">
                  <c:v>13</c:v>
                </c:pt>
                <c:pt idx="1">
                  <c:v>7.5</c:v>
                </c:pt>
                <c:pt idx="2">
                  <c:v>8.5</c:v>
                </c:pt>
                <c:pt idx="3">
                  <c:v>18.3</c:v>
                </c:pt>
                <c:pt idx="4">
                  <c:v>7.76</c:v>
                </c:pt>
                <c:pt idx="5">
                  <c:v>12.34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E65-4AEF-AA45-EAD681A9CB1F}"/>
            </c:ext>
          </c:extLst>
        </c:ser>
        <c:ser>
          <c:idx val="1"/>
          <c:order val="1"/>
          <c:tx>
            <c:v>4 um</c:v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('PSD for Samples 7, 8, 9'!$B$4,'PSD for Samples 7, 8, 9'!$B$7,'PSD for Samples 7, 8, 9'!$B$10,'PSD for Samples 7, 8, 9'!$B$13,'PSD for Samples 7, 8, 9'!$B$16,'PSD for Samples 7, 8, 9'!$B$19,'PSD for Samples 7, 8, 9'!$B$22)</c15:sqref>
                  </c15:fullRef>
                </c:ext>
              </c:extLst>
              <c:f>('PSD for Samples 7, 8, 9'!$B$4,'PSD for Samples 7, 8, 9'!$B$7,'PSD for Samples 7, 8, 9'!$B$10,'PSD for Samples 7, 8, 9'!$B$13,'PSD for Samples 7, 8, 9'!$B$16,'PSD for Samples 7, 8, 9'!$B$19)</c:f>
              <c:strCache>
                <c:ptCount val="6"/>
                <c:pt idx="0">
                  <c:v>11-USGS</c:v>
                </c:pt>
                <c:pt idx="1">
                  <c:v>12-USGS</c:v>
                </c:pt>
                <c:pt idx="2">
                  <c:v>14-USGS</c:v>
                </c:pt>
                <c:pt idx="3">
                  <c:v>15-USGS</c:v>
                </c:pt>
                <c:pt idx="4">
                  <c:v>16-Other</c:v>
                </c:pt>
                <c:pt idx="5">
                  <c:v>17-USGS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('PSD for Samples 7, 8, 9'!$F$4,'PSD for Samples 7, 8, 9'!$F$7,'PSD for Samples 7, 8, 9'!$F$10,'PSD for Samples 7, 8, 9'!$F$13,'PSD for Samples 7, 8, 9'!$F$16,'PSD for Samples 7, 8, 9'!$F$19,'PSD for Samples 7, 8, 9'!$F$22)</c15:sqref>
                  </c15:fullRef>
                </c:ext>
              </c:extLst>
              <c:f>('PSD for Samples 7, 8, 9'!$F$4,'PSD for Samples 7, 8, 9'!$F$7,'PSD for Samples 7, 8, 9'!$F$10,'PSD for Samples 7, 8, 9'!$F$13,'PSD for Samples 7, 8, 9'!$F$16,'PSD for Samples 7, 8, 9'!$F$19)</c:f>
              <c:numCache>
                <c:formatCode>General</c:formatCode>
                <c:ptCount val="6"/>
                <c:pt idx="0" formatCode="0.0">
                  <c:v>23.9</c:v>
                </c:pt>
                <c:pt idx="1">
                  <c:v>15.2</c:v>
                </c:pt>
                <c:pt idx="2">
                  <c:v>16.100000000000001</c:v>
                </c:pt>
                <c:pt idx="3">
                  <c:v>25.8</c:v>
                </c:pt>
                <c:pt idx="4">
                  <c:v>15.92</c:v>
                </c:pt>
                <c:pt idx="5">
                  <c:v>23.78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E65-4AEF-AA45-EAD681A9CB1F}"/>
            </c:ext>
          </c:extLst>
        </c:ser>
        <c:ser>
          <c:idx val="2"/>
          <c:order val="2"/>
          <c:tx>
            <c:v>8 um</c:v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('PSD for Samples 7, 8, 9'!$B$4,'PSD for Samples 7, 8, 9'!$B$7,'PSD for Samples 7, 8, 9'!$B$10,'PSD for Samples 7, 8, 9'!$B$13,'PSD for Samples 7, 8, 9'!$B$16,'PSD for Samples 7, 8, 9'!$B$19,'PSD for Samples 7, 8, 9'!$B$22)</c15:sqref>
                  </c15:fullRef>
                </c:ext>
              </c:extLst>
              <c:f>('PSD for Samples 7, 8, 9'!$B$4,'PSD for Samples 7, 8, 9'!$B$7,'PSD for Samples 7, 8, 9'!$B$10,'PSD for Samples 7, 8, 9'!$B$13,'PSD for Samples 7, 8, 9'!$B$16,'PSD for Samples 7, 8, 9'!$B$19)</c:f>
              <c:strCache>
                <c:ptCount val="6"/>
                <c:pt idx="0">
                  <c:v>11-USGS</c:v>
                </c:pt>
                <c:pt idx="1">
                  <c:v>12-USGS</c:v>
                </c:pt>
                <c:pt idx="2">
                  <c:v>14-USGS</c:v>
                </c:pt>
                <c:pt idx="3">
                  <c:v>15-USGS</c:v>
                </c:pt>
                <c:pt idx="4">
                  <c:v>16-Other</c:v>
                </c:pt>
                <c:pt idx="5">
                  <c:v>17-USGS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('PSD for Samples 7, 8, 9'!$G$4,'PSD for Samples 7, 8, 9'!$G$7,'PSD for Samples 7, 8, 9'!$G$10,'PSD for Samples 7, 8, 9'!$G$13,'PSD for Samples 7, 8, 9'!$G$16,'PSD for Samples 7, 8, 9'!$G$19,'PSD for Samples 7, 8, 9'!$G$22)</c15:sqref>
                  </c15:fullRef>
                </c:ext>
              </c:extLst>
              <c:f>('PSD for Samples 7, 8, 9'!$G$4,'PSD for Samples 7, 8, 9'!$G$7,'PSD for Samples 7, 8, 9'!$G$10,'PSD for Samples 7, 8, 9'!$G$13,'PSD for Samples 7, 8, 9'!$G$16,'PSD for Samples 7, 8, 9'!$G$19)</c:f>
              <c:numCache>
                <c:formatCode>General</c:formatCode>
                <c:ptCount val="6"/>
                <c:pt idx="0" formatCode="0.0">
                  <c:v>37.700000000000003</c:v>
                </c:pt>
                <c:pt idx="1">
                  <c:v>25.3</c:v>
                </c:pt>
                <c:pt idx="2">
                  <c:v>30.9</c:v>
                </c:pt>
                <c:pt idx="3">
                  <c:v>31.5</c:v>
                </c:pt>
                <c:pt idx="4">
                  <c:v>29.45</c:v>
                </c:pt>
                <c:pt idx="5">
                  <c:v>36.630000000000003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E65-4AEF-AA45-EAD681A9CB1F}"/>
            </c:ext>
          </c:extLst>
        </c:ser>
        <c:ser>
          <c:idx val="3"/>
          <c:order val="3"/>
          <c:tx>
            <c:v>16 um</c:v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('PSD for Samples 7, 8, 9'!$B$4,'PSD for Samples 7, 8, 9'!$B$7,'PSD for Samples 7, 8, 9'!$B$10,'PSD for Samples 7, 8, 9'!$B$13,'PSD for Samples 7, 8, 9'!$B$16,'PSD for Samples 7, 8, 9'!$B$19,'PSD for Samples 7, 8, 9'!$B$22)</c15:sqref>
                  </c15:fullRef>
                </c:ext>
              </c:extLst>
              <c:f>('PSD for Samples 7, 8, 9'!$B$4,'PSD for Samples 7, 8, 9'!$B$7,'PSD for Samples 7, 8, 9'!$B$10,'PSD for Samples 7, 8, 9'!$B$13,'PSD for Samples 7, 8, 9'!$B$16,'PSD for Samples 7, 8, 9'!$B$19)</c:f>
              <c:strCache>
                <c:ptCount val="6"/>
                <c:pt idx="0">
                  <c:v>11-USGS</c:v>
                </c:pt>
                <c:pt idx="1">
                  <c:v>12-USGS</c:v>
                </c:pt>
                <c:pt idx="2">
                  <c:v>14-USGS</c:v>
                </c:pt>
                <c:pt idx="3">
                  <c:v>15-USGS</c:v>
                </c:pt>
                <c:pt idx="4">
                  <c:v>16-Other</c:v>
                </c:pt>
                <c:pt idx="5">
                  <c:v>17-USGS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('PSD for Samples 7, 8, 9'!$H$4,'PSD for Samples 7, 8, 9'!$H$7,'PSD for Samples 7, 8, 9'!$H$10,'PSD for Samples 7, 8, 9'!$H$13,'PSD for Samples 7, 8, 9'!$H$16,'PSD for Samples 7, 8, 9'!$H$19,'PSD for Samples 7, 8, 9'!$H$22)</c15:sqref>
                  </c15:fullRef>
                </c:ext>
              </c:extLst>
              <c:f>('PSD for Samples 7, 8, 9'!$H$4,'PSD for Samples 7, 8, 9'!$H$7,'PSD for Samples 7, 8, 9'!$H$10,'PSD for Samples 7, 8, 9'!$H$13,'PSD for Samples 7, 8, 9'!$H$16,'PSD for Samples 7, 8, 9'!$H$19)</c:f>
              <c:numCache>
                <c:formatCode>General</c:formatCode>
                <c:ptCount val="6"/>
                <c:pt idx="0" formatCode="0.0">
                  <c:v>52.5</c:v>
                </c:pt>
                <c:pt idx="1">
                  <c:v>41.6</c:v>
                </c:pt>
                <c:pt idx="2">
                  <c:v>45.4</c:v>
                </c:pt>
                <c:pt idx="3">
                  <c:v>41.6</c:v>
                </c:pt>
                <c:pt idx="4">
                  <c:v>44.98</c:v>
                </c:pt>
                <c:pt idx="5">
                  <c:v>53.05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E65-4AEF-AA45-EAD681A9CB1F}"/>
            </c:ext>
          </c:extLst>
        </c:ser>
        <c:ser>
          <c:idx val="4"/>
          <c:order val="4"/>
          <c:tx>
            <c:v>31 um</c:v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FF6600"/>
              </a:solidFill>
              <a:ln w="9525">
                <a:solidFill>
                  <a:srgbClr val="FF6600"/>
                </a:solidFill>
              </a:ln>
              <a:effectLst/>
            </c:spPr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('PSD for Samples 7, 8, 9'!$B$4,'PSD for Samples 7, 8, 9'!$B$7,'PSD for Samples 7, 8, 9'!$B$10,'PSD for Samples 7, 8, 9'!$B$13,'PSD for Samples 7, 8, 9'!$B$16,'PSD for Samples 7, 8, 9'!$B$19,'PSD for Samples 7, 8, 9'!$B$22)</c15:sqref>
                  </c15:fullRef>
                </c:ext>
              </c:extLst>
              <c:f>('PSD for Samples 7, 8, 9'!$B$4,'PSD for Samples 7, 8, 9'!$B$7,'PSD for Samples 7, 8, 9'!$B$10,'PSD for Samples 7, 8, 9'!$B$13,'PSD for Samples 7, 8, 9'!$B$16,'PSD for Samples 7, 8, 9'!$B$19)</c:f>
              <c:strCache>
                <c:ptCount val="6"/>
                <c:pt idx="0">
                  <c:v>11-USGS</c:v>
                </c:pt>
                <c:pt idx="1">
                  <c:v>12-USGS</c:v>
                </c:pt>
                <c:pt idx="2">
                  <c:v>14-USGS</c:v>
                </c:pt>
                <c:pt idx="3">
                  <c:v>15-USGS</c:v>
                </c:pt>
                <c:pt idx="4">
                  <c:v>16-Other</c:v>
                </c:pt>
                <c:pt idx="5">
                  <c:v>17-USGS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('PSD for Samples 7, 8, 9'!$I$4,'PSD for Samples 7, 8, 9'!$I$7,'PSD for Samples 7, 8, 9'!$I$10,'PSD for Samples 7, 8, 9'!$I$13,'PSD for Samples 7, 8, 9'!$I$16,'PSD for Samples 7, 8, 9'!$I$19,'PSD for Samples 7, 8, 9'!$I$22)</c15:sqref>
                  </c15:fullRef>
                </c:ext>
              </c:extLst>
              <c:f>('PSD for Samples 7, 8, 9'!$I$4,'PSD for Samples 7, 8, 9'!$I$7,'PSD for Samples 7, 8, 9'!$I$10,'PSD for Samples 7, 8, 9'!$I$13,'PSD for Samples 7, 8, 9'!$I$16,'PSD for Samples 7, 8, 9'!$I$19)</c:f>
              <c:numCache>
                <c:formatCode>General</c:formatCode>
                <c:ptCount val="6"/>
                <c:pt idx="0" formatCode="0.0">
                  <c:v>70.7</c:v>
                </c:pt>
                <c:pt idx="1">
                  <c:v>63.3</c:v>
                </c:pt>
                <c:pt idx="2">
                  <c:v>67.2</c:v>
                </c:pt>
                <c:pt idx="3">
                  <c:v>64.7</c:v>
                </c:pt>
                <c:pt idx="4">
                  <c:v>70.25</c:v>
                </c:pt>
                <c:pt idx="5">
                  <c:v>70.849999999999994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E65-4AEF-AA45-EAD681A9CB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3005600"/>
        <c:axId val="233005992"/>
      </c:lineChart>
      <c:catAx>
        <c:axId val="23300560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b="1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Lab ID</a:t>
                </a:r>
              </a:p>
            </c:rich>
          </c:tx>
          <c:layout>
            <c:manualLayout>
              <c:xMode val="edge"/>
              <c:yMode val="edge"/>
              <c:x val="0.50170782498341537"/>
              <c:y val="0.9103315186963203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158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3005992"/>
        <c:crosses val="autoZero"/>
        <c:auto val="1"/>
        <c:lblAlgn val="ctr"/>
        <c:lblOffset val="100"/>
        <c:noMultiLvlLbl val="0"/>
      </c:catAx>
      <c:valAx>
        <c:axId val="233005992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b="1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Percent less than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0.0" sourceLinked="0"/>
        <c:majorTickMark val="out"/>
        <c:minorTickMark val="none"/>
        <c:tickLblPos val="nextTo"/>
        <c:spPr>
          <a:noFill/>
          <a:ln w="158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30056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userShapes r:id="rId3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20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USGS Sediment Laboratory Quality Assurance Project - Study 1, 2025</a:t>
            </a:r>
          </a:p>
          <a:p>
            <a:pPr>
              <a:defRPr sz="120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sz="120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Particle Size Distribution Results for Sample 8</a:t>
            </a:r>
          </a:p>
        </c:rich>
      </c:tx>
      <c:layout>
        <c:manualLayout>
          <c:xMode val="edge"/>
          <c:yMode val="edge"/>
          <c:x val="0.20742522569294225"/>
          <c:y val="2.0266755611675629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1898732759712448E-2"/>
          <c:y val="9.0027940511166915E-2"/>
          <c:w val="0.90197344716626582"/>
          <c:h val="0.76956523051835424"/>
        </c:manualLayout>
      </c:layout>
      <c:lineChart>
        <c:grouping val="standard"/>
        <c:varyColors val="0"/>
        <c:ser>
          <c:idx val="0"/>
          <c:order val="0"/>
          <c:tx>
            <c:v>2 um</c:v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('PSD for Samples 7, 8, 9'!$B$5,'PSD for Samples 7, 8, 9'!$B$8,'PSD for Samples 7, 8, 9'!$B$11,'PSD for Samples 7, 8, 9'!$B$14,'PSD for Samples 7, 8, 9'!$B$17,'PSD for Samples 7, 8, 9'!$B$20,'PSD for Samples 7, 8, 9'!$B$23)</c15:sqref>
                  </c15:fullRef>
                </c:ext>
              </c:extLst>
              <c:f>('PSD for Samples 7, 8, 9'!$B$5,'PSD for Samples 7, 8, 9'!$B$8,'PSD for Samples 7, 8, 9'!$B$11,'PSD for Samples 7, 8, 9'!$B$14,'PSD for Samples 7, 8, 9'!$B$17,'PSD for Samples 7, 8, 9'!$B$20)</c:f>
              <c:strCache>
                <c:ptCount val="6"/>
                <c:pt idx="0">
                  <c:v>11-USGS</c:v>
                </c:pt>
                <c:pt idx="1">
                  <c:v>12-USGS</c:v>
                </c:pt>
                <c:pt idx="2">
                  <c:v>14-USGS</c:v>
                </c:pt>
                <c:pt idx="3">
                  <c:v>15-USGS</c:v>
                </c:pt>
                <c:pt idx="4">
                  <c:v>16-Other</c:v>
                </c:pt>
                <c:pt idx="5">
                  <c:v>17-USGS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('PSD for Samples 7, 8, 9'!$E$5,'PSD for Samples 7, 8, 9'!$E$8,'PSD for Samples 7, 8, 9'!$E$11,'PSD for Samples 7, 8, 9'!$E$14,'PSD for Samples 7, 8, 9'!$E$17,'PSD for Samples 7, 8, 9'!$E$20,'PSD for Samples 7, 8, 9'!$E$23)</c15:sqref>
                  </c15:fullRef>
                </c:ext>
              </c:extLst>
              <c:f>('PSD for Samples 7, 8, 9'!$E$5,'PSD for Samples 7, 8, 9'!$E$8,'PSD for Samples 7, 8, 9'!$E$11,'PSD for Samples 7, 8, 9'!$E$14,'PSD for Samples 7, 8, 9'!$E$17,'PSD for Samples 7, 8, 9'!$E$20)</c:f>
              <c:numCache>
                <c:formatCode>General</c:formatCode>
                <c:ptCount val="6"/>
                <c:pt idx="0" formatCode="0.0">
                  <c:v>14.2</c:v>
                </c:pt>
                <c:pt idx="1">
                  <c:v>15</c:v>
                </c:pt>
                <c:pt idx="2">
                  <c:v>9.6</c:v>
                </c:pt>
                <c:pt idx="3">
                  <c:v>16.7</c:v>
                </c:pt>
                <c:pt idx="4">
                  <c:v>6.62</c:v>
                </c:pt>
                <c:pt idx="5">
                  <c:v>12.45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AF4-49B5-9B5B-6951BA15EC31}"/>
            </c:ext>
          </c:extLst>
        </c:ser>
        <c:ser>
          <c:idx val="1"/>
          <c:order val="1"/>
          <c:tx>
            <c:v>4 um</c:v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('PSD for Samples 7, 8, 9'!$B$5,'PSD for Samples 7, 8, 9'!$B$8,'PSD for Samples 7, 8, 9'!$B$11,'PSD for Samples 7, 8, 9'!$B$14,'PSD for Samples 7, 8, 9'!$B$17,'PSD for Samples 7, 8, 9'!$B$20,'PSD for Samples 7, 8, 9'!$B$23)</c15:sqref>
                  </c15:fullRef>
                </c:ext>
              </c:extLst>
              <c:f>('PSD for Samples 7, 8, 9'!$B$5,'PSD for Samples 7, 8, 9'!$B$8,'PSD for Samples 7, 8, 9'!$B$11,'PSD for Samples 7, 8, 9'!$B$14,'PSD for Samples 7, 8, 9'!$B$17,'PSD for Samples 7, 8, 9'!$B$20)</c:f>
              <c:strCache>
                <c:ptCount val="6"/>
                <c:pt idx="0">
                  <c:v>11-USGS</c:v>
                </c:pt>
                <c:pt idx="1">
                  <c:v>12-USGS</c:v>
                </c:pt>
                <c:pt idx="2">
                  <c:v>14-USGS</c:v>
                </c:pt>
                <c:pt idx="3">
                  <c:v>15-USGS</c:v>
                </c:pt>
                <c:pt idx="4">
                  <c:v>16-Other</c:v>
                </c:pt>
                <c:pt idx="5">
                  <c:v>17-USGS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('PSD for Samples 7, 8, 9'!$F$5,'PSD for Samples 7, 8, 9'!$F$8,'PSD for Samples 7, 8, 9'!$F$11,'PSD for Samples 7, 8, 9'!$F$14,'PSD for Samples 7, 8, 9'!$F$17,'PSD for Samples 7, 8, 9'!$F$20,'PSD for Samples 7, 8, 9'!$F$23)</c15:sqref>
                  </c15:fullRef>
                </c:ext>
              </c:extLst>
              <c:f>('PSD for Samples 7, 8, 9'!$F$5,'PSD for Samples 7, 8, 9'!$F$8,'PSD for Samples 7, 8, 9'!$F$11,'PSD for Samples 7, 8, 9'!$F$14,'PSD for Samples 7, 8, 9'!$F$17,'PSD for Samples 7, 8, 9'!$F$20)</c:f>
              <c:numCache>
                <c:formatCode>General</c:formatCode>
                <c:ptCount val="6"/>
                <c:pt idx="0" formatCode="0.0">
                  <c:v>27.3</c:v>
                </c:pt>
                <c:pt idx="1">
                  <c:v>17.8</c:v>
                </c:pt>
                <c:pt idx="2">
                  <c:v>17.899999999999999</c:v>
                </c:pt>
                <c:pt idx="3">
                  <c:v>22.5</c:v>
                </c:pt>
                <c:pt idx="4">
                  <c:v>17.98</c:v>
                </c:pt>
                <c:pt idx="5">
                  <c:v>24.01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AF4-49B5-9B5B-6951BA15EC31}"/>
            </c:ext>
          </c:extLst>
        </c:ser>
        <c:ser>
          <c:idx val="2"/>
          <c:order val="2"/>
          <c:tx>
            <c:v>8 um</c:v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('PSD for Samples 7, 8, 9'!$B$5,'PSD for Samples 7, 8, 9'!$B$8,'PSD for Samples 7, 8, 9'!$B$11,'PSD for Samples 7, 8, 9'!$B$14,'PSD for Samples 7, 8, 9'!$B$17,'PSD for Samples 7, 8, 9'!$B$20,'PSD for Samples 7, 8, 9'!$B$23)</c15:sqref>
                  </c15:fullRef>
                </c:ext>
              </c:extLst>
              <c:f>('PSD for Samples 7, 8, 9'!$B$5,'PSD for Samples 7, 8, 9'!$B$8,'PSD for Samples 7, 8, 9'!$B$11,'PSD for Samples 7, 8, 9'!$B$14,'PSD for Samples 7, 8, 9'!$B$17,'PSD for Samples 7, 8, 9'!$B$20)</c:f>
              <c:strCache>
                <c:ptCount val="6"/>
                <c:pt idx="0">
                  <c:v>11-USGS</c:v>
                </c:pt>
                <c:pt idx="1">
                  <c:v>12-USGS</c:v>
                </c:pt>
                <c:pt idx="2">
                  <c:v>14-USGS</c:v>
                </c:pt>
                <c:pt idx="3">
                  <c:v>15-USGS</c:v>
                </c:pt>
                <c:pt idx="4">
                  <c:v>16-Other</c:v>
                </c:pt>
                <c:pt idx="5">
                  <c:v>17-USGS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('PSD for Samples 7, 8, 9'!$G$5,'PSD for Samples 7, 8, 9'!$G$8,'PSD for Samples 7, 8, 9'!$G$11,'PSD for Samples 7, 8, 9'!$G$14,'PSD for Samples 7, 8, 9'!$G$17,'PSD for Samples 7, 8, 9'!$G$20,'PSD for Samples 7, 8, 9'!$G$23)</c15:sqref>
                  </c15:fullRef>
                </c:ext>
              </c:extLst>
              <c:f>('PSD for Samples 7, 8, 9'!$G$5,'PSD for Samples 7, 8, 9'!$G$8,'PSD for Samples 7, 8, 9'!$G$11,'PSD for Samples 7, 8, 9'!$G$14,'PSD for Samples 7, 8, 9'!$G$17,'PSD for Samples 7, 8, 9'!$G$20)</c:f>
              <c:numCache>
                <c:formatCode>General</c:formatCode>
                <c:ptCount val="6"/>
                <c:pt idx="0" formatCode="0.0">
                  <c:v>43.3</c:v>
                </c:pt>
                <c:pt idx="1">
                  <c:v>20.7</c:v>
                </c:pt>
                <c:pt idx="2">
                  <c:v>30.5</c:v>
                </c:pt>
                <c:pt idx="3">
                  <c:v>29</c:v>
                </c:pt>
                <c:pt idx="4">
                  <c:v>29.96</c:v>
                </c:pt>
                <c:pt idx="5">
                  <c:v>36.86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AF4-49B5-9B5B-6951BA15EC31}"/>
            </c:ext>
          </c:extLst>
        </c:ser>
        <c:ser>
          <c:idx val="3"/>
          <c:order val="3"/>
          <c:tx>
            <c:v>16 um</c:v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('PSD for Samples 7, 8, 9'!$B$5,'PSD for Samples 7, 8, 9'!$B$8,'PSD for Samples 7, 8, 9'!$B$11,'PSD for Samples 7, 8, 9'!$B$14,'PSD for Samples 7, 8, 9'!$B$17,'PSD for Samples 7, 8, 9'!$B$20,'PSD for Samples 7, 8, 9'!$B$23)</c15:sqref>
                  </c15:fullRef>
                </c:ext>
              </c:extLst>
              <c:f>('PSD for Samples 7, 8, 9'!$B$5,'PSD for Samples 7, 8, 9'!$B$8,'PSD for Samples 7, 8, 9'!$B$11,'PSD for Samples 7, 8, 9'!$B$14,'PSD for Samples 7, 8, 9'!$B$17,'PSD for Samples 7, 8, 9'!$B$20)</c:f>
              <c:strCache>
                <c:ptCount val="6"/>
                <c:pt idx="0">
                  <c:v>11-USGS</c:v>
                </c:pt>
                <c:pt idx="1">
                  <c:v>12-USGS</c:v>
                </c:pt>
                <c:pt idx="2">
                  <c:v>14-USGS</c:v>
                </c:pt>
                <c:pt idx="3">
                  <c:v>15-USGS</c:v>
                </c:pt>
                <c:pt idx="4">
                  <c:v>16-Other</c:v>
                </c:pt>
                <c:pt idx="5">
                  <c:v>17-USGS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('PSD for Samples 7, 8, 9'!$H$5,'PSD for Samples 7, 8, 9'!$H$8,'PSD for Samples 7, 8, 9'!$H$11,'PSD for Samples 7, 8, 9'!$H$14,'PSD for Samples 7, 8, 9'!$H$17,'PSD for Samples 7, 8, 9'!$H$20,'PSD for Samples 7, 8, 9'!$H$23)</c15:sqref>
                  </c15:fullRef>
                </c:ext>
              </c:extLst>
              <c:f>('PSD for Samples 7, 8, 9'!$H$5,'PSD for Samples 7, 8, 9'!$H$8,'PSD for Samples 7, 8, 9'!$H$11,'PSD for Samples 7, 8, 9'!$H$14,'PSD for Samples 7, 8, 9'!$H$17,'PSD for Samples 7, 8, 9'!$H$20)</c:f>
              <c:numCache>
                <c:formatCode>General</c:formatCode>
                <c:ptCount val="6"/>
                <c:pt idx="0" formatCode="0.0">
                  <c:v>60.2</c:v>
                </c:pt>
                <c:pt idx="1">
                  <c:v>41.5</c:v>
                </c:pt>
                <c:pt idx="2">
                  <c:v>46.8</c:v>
                </c:pt>
                <c:pt idx="3">
                  <c:v>41.6</c:v>
                </c:pt>
                <c:pt idx="4">
                  <c:v>45.57</c:v>
                </c:pt>
                <c:pt idx="5">
                  <c:v>55.44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AF4-49B5-9B5B-6951BA15EC31}"/>
            </c:ext>
          </c:extLst>
        </c:ser>
        <c:ser>
          <c:idx val="4"/>
          <c:order val="4"/>
          <c:tx>
            <c:v>31 um</c:v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FF6600"/>
              </a:solidFill>
              <a:ln w="9525">
                <a:solidFill>
                  <a:srgbClr val="FF6600"/>
                </a:solidFill>
              </a:ln>
              <a:effectLst/>
            </c:spPr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('PSD for Samples 7, 8, 9'!$B$5,'PSD for Samples 7, 8, 9'!$B$8,'PSD for Samples 7, 8, 9'!$B$11,'PSD for Samples 7, 8, 9'!$B$14,'PSD for Samples 7, 8, 9'!$B$17,'PSD for Samples 7, 8, 9'!$B$20,'PSD for Samples 7, 8, 9'!$B$23)</c15:sqref>
                  </c15:fullRef>
                </c:ext>
              </c:extLst>
              <c:f>('PSD for Samples 7, 8, 9'!$B$5,'PSD for Samples 7, 8, 9'!$B$8,'PSD for Samples 7, 8, 9'!$B$11,'PSD for Samples 7, 8, 9'!$B$14,'PSD for Samples 7, 8, 9'!$B$17,'PSD for Samples 7, 8, 9'!$B$20)</c:f>
              <c:strCache>
                <c:ptCount val="6"/>
                <c:pt idx="0">
                  <c:v>11-USGS</c:v>
                </c:pt>
                <c:pt idx="1">
                  <c:v>12-USGS</c:v>
                </c:pt>
                <c:pt idx="2">
                  <c:v>14-USGS</c:v>
                </c:pt>
                <c:pt idx="3">
                  <c:v>15-USGS</c:v>
                </c:pt>
                <c:pt idx="4">
                  <c:v>16-Other</c:v>
                </c:pt>
                <c:pt idx="5">
                  <c:v>17-USGS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('PSD for Samples 7, 8, 9'!$I$5,'PSD for Samples 7, 8, 9'!$I$8,'PSD for Samples 7, 8, 9'!$I$11,'PSD for Samples 7, 8, 9'!$I$14,'PSD for Samples 7, 8, 9'!$I$17,'PSD for Samples 7, 8, 9'!$I$20,'PSD for Samples 7, 8, 9'!$I$23)</c15:sqref>
                  </c15:fullRef>
                </c:ext>
              </c:extLst>
              <c:f>('PSD for Samples 7, 8, 9'!$I$5,'PSD for Samples 7, 8, 9'!$I$8,'PSD for Samples 7, 8, 9'!$I$11,'PSD for Samples 7, 8, 9'!$I$14,'PSD for Samples 7, 8, 9'!$I$17,'PSD for Samples 7, 8, 9'!$I$20)</c:f>
              <c:numCache>
                <c:formatCode>General</c:formatCode>
                <c:ptCount val="6"/>
                <c:pt idx="0" formatCode="0.0">
                  <c:v>79.599999999999994</c:v>
                </c:pt>
                <c:pt idx="1">
                  <c:v>65.8</c:v>
                </c:pt>
                <c:pt idx="2">
                  <c:v>66.7</c:v>
                </c:pt>
                <c:pt idx="3">
                  <c:v>63.9</c:v>
                </c:pt>
                <c:pt idx="4">
                  <c:v>68.28</c:v>
                </c:pt>
                <c:pt idx="5">
                  <c:v>77.45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AF4-49B5-9B5B-6951BA15EC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2292736"/>
        <c:axId val="232292344"/>
      </c:lineChart>
      <c:catAx>
        <c:axId val="2322927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b="1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Lab ID</a:t>
                </a:r>
              </a:p>
            </c:rich>
          </c:tx>
          <c:layout>
            <c:manualLayout>
              <c:xMode val="edge"/>
              <c:yMode val="edge"/>
              <c:x val="0.50610158345591405"/>
              <c:y val="0.9124388800870389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158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2292344"/>
        <c:crosses val="autoZero"/>
        <c:auto val="1"/>
        <c:lblAlgn val="ctr"/>
        <c:lblOffset val="100"/>
        <c:noMultiLvlLbl val="0"/>
      </c:catAx>
      <c:valAx>
        <c:axId val="232292344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b="1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Percent less than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0.0" sourceLinked="0"/>
        <c:majorTickMark val="out"/>
        <c:minorTickMark val="none"/>
        <c:tickLblPos val="nextTo"/>
        <c:spPr>
          <a:noFill/>
          <a:ln w="158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2292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userShapes r:id="rId3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20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USGS Sediment Laboratory Quality Assurance Project - Study 1, 2025</a:t>
            </a:r>
          </a:p>
          <a:p>
            <a:pPr>
              <a:defRPr sz="120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sz="120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Particle Size Distribution Results for Sample 9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6043991164450056E-2"/>
          <c:y val="9.2109809773374504E-2"/>
          <c:w val="0.90196065753284205"/>
          <c:h val="0.76940561394905149"/>
        </c:manualLayout>
      </c:layout>
      <c:lineChart>
        <c:grouping val="standard"/>
        <c:varyColors val="0"/>
        <c:ser>
          <c:idx val="0"/>
          <c:order val="0"/>
          <c:tx>
            <c:v>2 um</c:v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('PSD for Samples 7, 8, 9'!$B$6,'PSD for Samples 7, 8, 9'!$B$9,'PSD for Samples 7, 8, 9'!$B$12,'PSD for Samples 7, 8, 9'!$B$15,'PSD for Samples 7, 8, 9'!$B$18,'PSD for Samples 7, 8, 9'!$B$21,'PSD for Samples 7, 8, 9'!$B$24)</c15:sqref>
                  </c15:fullRef>
                </c:ext>
              </c:extLst>
              <c:f>('PSD for Samples 7, 8, 9'!$B$6,'PSD for Samples 7, 8, 9'!$B$9,'PSD for Samples 7, 8, 9'!$B$12,'PSD for Samples 7, 8, 9'!$B$15,'PSD for Samples 7, 8, 9'!$B$18,'PSD for Samples 7, 8, 9'!$B$21)</c:f>
              <c:strCache>
                <c:ptCount val="6"/>
                <c:pt idx="0">
                  <c:v>11-USGS</c:v>
                </c:pt>
                <c:pt idx="1">
                  <c:v>12-USGS</c:v>
                </c:pt>
                <c:pt idx="2">
                  <c:v>14-USGS</c:v>
                </c:pt>
                <c:pt idx="3">
                  <c:v>15-USGS</c:v>
                </c:pt>
                <c:pt idx="4">
                  <c:v>16-Other</c:v>
                </c:pt>
                <c:pt idx="5">
                  <c:v>17-USGS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('PSD for Samples 7, 8, 9'!$E$6,'PSD for Samples 7, 8, 9'!$E$9,'PSD for Samples 7, 8, 9'!$E$12,'PSD for Samples 7, 8, 9'!$E$15,'PSD for Samples 7, 8, 9'!$E$18,'PSD for Samples 7, 8, 9'!$E$21,'PSD for Samples 7, 8, 9'!$E$24)</c15:sqref>
                  </c15:fullRef>
                </c:ext>
              </c:extLst>
              <c:f>('PSD for Samples 7, 8, 9'!$E$6,'PSD for Samples 7, 8, 9'!$E$9,'PSD for Samples 7, 8, 9'!$E$12,'PSD for Samples 7, 8, 9'!$E$15,'PSD for Samples 7, 8, 9'!$E$18,'PSD for Samples 7, 8, 9'!$E$21)</c:f>
              <c:numCache>
                <c:formatCode>General</c:formatCode>
                <c:ptCount val="6"/>
                <c:pt idx="0" formatCode="0.0">
                  <c:v>14</c:v>
                </c:pt>
                <c:pt idx="1">
                  <c:v>12.6</c:v>
                </c:pt>
                <c:pt idx="2">
                  <c:v>8.5</c:v>
                </c:pt>
                <c:pt idx="3">
                  <c:v>20.100000000000001</c:v>
                </c:pt>
                <c:pt idx="4">
                  <c:v>8.7200000000000006</c:v>
                </c:pt>
                <c:pt idx="5">
                  <c:v>14.35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62A-41C5-A3B3-4288425F11A1}"/>
            </c:ext>
          </c:extLst>
        </c:ser>
        <c:ser>
          <c:idx val="1"/>
          <c:order val="1"/>
          <c:tx>
            <c:v>4 um</c:v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('PSD for Samples 7, 8, 9'!$B$6,'PSD for Samples 7, 8, 9'!$B$9,'PSD for Samples 7, 8, 9'!$B$12,'PSD for Samples 7, 8, 9'!$B$15,'PSD for Samples 7, 8, 9'!$B$18,'PSD for Samples 7, 8, 9'!$B$21,'PSD for Samples 7, 8, 9'!$B$24)</c15:sqref>
                  </c15:fullRef>
                </c:ext>
              </c:extLst>
              <c:f>('PSD for Samples 7, 8, 9'!$B$6,'PSD for Samples 7, 8, 9'!$B$9,'PSD for Samples 7, 8, 9'!$B$12,'PSD for Samples 7, 8, 9'!$B$15,'PSD for Samples 7, 8, 9'!$B$18,'PSD for Samples 7, 8, 9'!$B$21)</c:f>
              <c:strCache>
                <c:ptCount val="6"/>
                <c:pt idx="0">
                  <c:v>11-USGS</c:v>
                </c:pt>
                <c:pt idx="1">
                  <c:v>12-USGS</c:v>
                </c:pt>
                <c:pt idx="2">
                  <c:v>14-USGS</c:v>
                </c:pt>
                <c:pt idx="3">
                  <c:v>15-USGS</c:v>
                </c:pt>
                <c:pt idx="4">
                  <c:v>16-Other</c:v>
                </c:pt>
                <c:pt idx="5">
                  <c:v>17-USGS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('PSD for Samples 7, 8, 9'!$F$6,'PSD for Samples 7, 8, 9'!$F$9,'PSD for Samples 7, 8, 9'!$F$12,'PSD for Samples 7, 8, 9'!$F$15,'PSD for Samples 7, 8, 9'!$F$18,'PSD for Samples 7, 8, 9'!$F$21,'PSD for Samples 7, 8, 9'!$F$24)</c15:sqref>
                  </c15:fullRef>
                </c:ext>
              </c:extLst>
              <c:f>('PSD for Samples 7, 8, 9'!$F$6,'PSD for Samples 7, 8, 9'!$F$9,'PSD for Samples 7, 8, 9'!$F$12,'PSD for Samples 7, 8, 9'!$F$15,'PSD for Samples 7, 8, 9'!$F$18,'PSD for Samples 7, 8, 9'!$F$21)</c:f>
              <c:numCache>
                <c:formatCode>General</c:formatCode>
                <c:ptCount val="6"/>
                <c:pt idx="0" formatCode="0.0">
                  <c:v>26.4</c:v>
                </c:pt>
                <c:pt idx="1">
                  <c:v>15.3</c:v>
                </c:pt>
                <c:pt idx="2">
                  <c:v>17.399999999999999</c:v>
                </c:pt>
                <c:pt idx="3">
                  <c:v>24.9</c:v>
                </c:pt>
                <c:pt idx="4">
                  <c:v>15.33</c:v>
                </c:pt>
                <c:pt idx="5">
                  <c:v>27.81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62A-41C5-A3B3-4288425F11A1}"/>
            </c:ext>
          </c:extLst>
        </c:ser>
        <c:ser>
          <c:idx val="2"/>
          <c:order val="2"/>
          <c:tx>
            <c:v>8 um</c:v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('PSD for Samples 7, 8, 9'!$B$6,'PSD for Samples 7, 8, 9'!$B$9,'PSD for Samples 7, 8, 9'!$B$12,'PSD for Samples 7, 8, 9'!$B$15,'PSD for Samples 7, 8, 9'!$B$18,'PSD for Samples 7, 8, 9'!$B$21,'PSD for Samples 7, 8, 9'!$B$24)</c15:sqref>
                  </c15:fullRef>
                </c:ext>
              </c:extLst>
              <c:f>('PSD for Samples 7, 8, 9'!$B$6,'PSD for Samples 7, 8, 9'!$B$9,'PSD for Samples 7, 8, 9'!$B$12,'PSD for Samples 7, 8, 9'!$B$15,'PSD for Samples 7, 8, 9'!$B$18,'PSD for Samples 7, 8, 9'!$B$21)</c:f>
              <c:strCache>
                <c:ptCount val="6"/>
                <c:pt idx="0">
                  <c:v>11-USGS</c:v>
                </c:pt>
                <c:pt idx="1">
                  <c:v>12-USGS</c:v>
                </c:pt>
                <c:pt idx="2">
                  <c:v>14-USGS</c:v>
                </c:pt>
                <c:pt idx="3">
                  <c:v>15-USGS</c:v>
                </c:pt>
                <c:pt idx="4">
                  <c:v>16-Other</c:v>
                </c:pt>
                <c:pt idx="5">
                  <c:v>17-USGS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('PSD for Samples 7, 8, 9'!$G$6,'PSD for Samples 7, 8, 9'!$G$9,'PSD for Samples 7, 8, 9'!$G$12,'PSD for Samples 7, 8, 9'!$G$15,'PSD for Samples 7, 8, 9'!$G$18,'PSD for Samples 7, 8, 9'!$G$21,'PSD for Samples 7, 8, 9'!$G$24)</c15:sqref>
                  </c15:fullRef>
                </c:ext>
              </c:extLst>
              <c:f>('PSD for Samples 7, 8, 9'!$G$6,'PSD for Samples 7, 8, 9'!$G$9,'PSD for Samples 7, 8, 9'!$G$12,'PSD for Samples 7, 8, 9'!$G$15,'PSD for Samples 7, 8, 9'!$G$18,'PSD for Samples 7, 8, 9'!$G$21)</c:f>
              <c:numCache>
                <c:formatCode>General</c:formatCode>
                <c:ptCount val="6"/>
                <c:pt idx="0" formatCode="0.0">
                  <c:v>41.5</c:v>
                </c:pt>
                <c:pt idx="1">
                  <c:v>24.2</c:v>
                </c:pt>
                <c:pt idx="2">
                  <c:v>30.4</c:v>
                </c:pt>
                <c:pt idx="3">
                  <c:v>33.299999999999997</c:v>
                </c:pt>
                <c:pt idx="4">
                  <c:v>29.04</c:v>
                </c:pt>
                <c:pt idx="5">
                  <c:v>42.54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62A-41C5-A3B3-4288425F11A1}"/>
            </c:ext>
          </c:extLst>
        </c:ser>
        <c:ser>
          <c:idx val="3"/>
          <c:order val="3"/>
          <c:tx>
            <c:v>16 um</c:v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('PSD for Samples 7, 8, 9'!$B$6,'PSD for Samples 7, 8, 9'!$B$9,'PSD for Samples 7, 8, 9'!$B$12,'PSD for Samples 7, 8, 9'!$B$15,'PSD for Samples 7, 8, 9'!$B$18,'PSD for Samples 7, 8, 9'!$B$21,'PSD for Samples 7, 8, 9'!$B$24)</c15:sqref>
                  </c15:fullRef>
                </c:ext>
              </c:extLst>
              <c:f>('PSD for Samples 7, 8, 9'!$B$6,'PSD for Samples 7, 8, 9'!$B$9,'PSD for Samples 7, 8, 9'!$B$12,'PSD for Samples 7, 8, 9'!$B$15,'PSD for Samples 7, 8, 9'!$B$18,'PSD for Samples 7, 8, 9'!$B$21)</c:f>
              <c:strCache>
                <c:ptCount val="6"/>
                <c:pt idx="0">
                  <c:v>11-USGS</c:v>
                </c:pt>
                <c:pt idx="1">
                  <c:v>12-USGS</c:v>
                </c:pt>
                <c:pt idx="2">
                  <c:v>14-USGS</c:v>
                </c:pt>
                <c:pt idx="3">
                  <c:v>15-USGS</c:v>
                </c:pt>
                <c:pt idx="4">
                  <c:v>16-Other</c:v>
                </c:pt>
                <c:pt idx="5">
                  <c:v>17-USGS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('PSD for Samples 7, 8, 9'!$H$6,'PSD for Samples 7, 8, 9'!$H$9,'PSD for Samples 7, 8, 9'!$H$12,'PSD for Samples 7, 8, 9'!$H$15,'PSD for Samples 7, 8, 9'!$H$18,'PSD for Samples 7, 8, 9'!$H$21,'PSD for Samples 7, 8, 9'!$H$24)</c15:sqref>
                  </c15:fullRef>
                </c:ext>
              </c:extLst>
              <c:f>('PSD for Samples 7, 8, 9'!$H$6,'PSD for Samples 7, 8, 9'!$H$9,'PSD for Samples 7, 8, 9'!$H$12,'PSD for Samples 7, 8, 9'!$H$15,'PSD for Samples 7, 8, 9'!$H$18,'PSD for Samples 7, 8, 9'!$H$21)</c:f>
              <c:numCache>
                <c:formatCode>General</c:formatCode>
                <c:ptCount val="6"/>
                <c:pt idx="0" formatCode="0.0">
                  <c:v>57.8</c:v>
                </c:pt>
                <c:pt idx="1">
                  <c:v>38.6</c:v>
                </c:pt>
                <c:pt idx="2">
                  <c:v>44.8</c:v>
                </c:pt>
                <c:pt idx="3">
                  <c:v>39.700000000000003</c:v>
                </c:pt>
                <c:pt idx="4">
                  <c:v>44.12</c:v>
                </c:pt>
                <c:pt idx="5">
                  <c:v>60.57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62A-41C5-A3B3-4288425F11A1}"/>
            </c:ext>
          </c:extLst>
        </c:ser>
        <c:ser>
          <c:idx val="4"/>
          <c:order val="4"/>
          <c:tx>
            <c:v>31 um</c:v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FF6600"/>
              </a:solidFill>
              <a:ln w="9525">
                <a:solidFill>
                  <a:srgbClr val="FF6600"/>
                </a:solidFill>
              </a:ln>
              <a:effectLst/>
            </c:spPr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('PSD for Samples 7, 8, 9'!$B$6,'PSD for Samples 7, 8, 9'!$B$9,'PSD for Samples 7, 8, 9'!$B$12,'PSD for Samples 7, 8, 9'!$B$15,'PSD for Samples 7, 8, 9'!$B$18,'PSD for Samples 7, 8, 9'!$B$21,'PSD for Samples 7, 8, 9'!$B$24)</c15:sqref>
                  </c15:fullRef>
                </c:ext>
              </c:extLst>
              <c:f>('PSD for Samples 7, 8, 9'!$B$6,'PSD for Samples 7, 8, 9'!$B$9,'PSD for Samples 7, 8, 9'!$B$12,'PSD for Samples 7, 8, 9'!$B$15,'PSD for Samples 7, 8, 9'!$B$18,'PSD for Samples 7, 8, 9'!$B$21)</c:f>
              <c:strCache>
                <c:ptCount val="6"/>
                <c:pt idx="0">
                  <c:v>11-USGS</c:v>
                </c:pt>
                <c:pt idx="1">
                  <c:v>12-USGS</c:v>
                </c:pt>
                <c:pt idx="2">
                  <c:v>14-USGS</c:v>
                </c:pt>
                <c:pt idx="3">
                  <c:v>15-USGS</c:v>
                </c:pt>
                <c:pt idx="4">
                  <c:v>16-Other</c:v>
                </c:pt>
                <c:pt idx="5">
                  <c:v>17-USGS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('PSD for Samples 7, 8, 9'!$I$6,'PSD for Samples 7, 8, 9'!$I$9,'PSD for Samples 7, 8, 9'!$I$12,'PSD for Samples 7, 8, 9'!$I$15,'PSD for Samples 7, 8, 9'!$I$18,'PSD for Samples 7, 8, 9'!$I$21,'PSD for Samples 7, 8, 9'!$I$24)</c15:sqref>
                  </c15:fullRef>
                </c:ext>
              </c:extLst>
              <c:f>('PSD for Samples 7, 8, 9'!$I$6,'PSD for Samples 7, 8, 9'!$I$9,'PSD for Samples 7, 8, 9'!$I$12,'PSD for Samples 7, 8, 9'!$I$15,'PSD for Samples 7, 8, 9'!$I$18,'PSD for Samples 7, 8, 9'!$I$21)</c:f>
              <c:numCache>
                <c:formatCode>General</c:formatCode>
                <c:ptCount val="6"/>
                <c:pt idx="0" formatCode="0.0">
                  <c:v>76.900000000000006</c:v>
                </c:pt>
                <c:pt idx="1">
                  <c:v>61.9</c:v>
                </c:pt>
                <c:pt idx="2">
                  <c:v>65.099999999999994</c:v>
                </c:pt>
                <c:pt idx="3">
                  <c:v>61</c:v>
                </c:pt>
                <c:pt idx="4">
                  <c:v>68.040000000000006</c:v>
                </c:pt>
                <c:pt idx="5">
                  <c:v>80.52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62A-41C5-A3B3-4288425F11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2291560"/>
        <c:axId val="232291168"/>
      </c:lineChart>
      <c:catAx>
        <c:axId val="2322915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b="1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Lab ID</a:t>
                </a:r>
              </a:p>
            </c:rich>
          </c:tx>
          <c:layout>
            <c:manualLayout>
              <c:xMode val="edge"/>
              <c:yMode val="edge"/>
              <c:x val="0.50024031611433184"/>
              <c:y val="0.9083097668767198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158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2291168"/>
        <c:crosses val="autoZero"/>
        <c:auto val="1"/>
        <c:lblAlgn val="ctr"/>
        <c:lblOffset val="100"/>
        <c:noMultiLvlLbl val="0"/>
      </c:catAx>
      <c:valAx>
        <c:axId val="232291168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b="1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Percent less than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0.0" sourceLinked="0"/>
        <c:majorTickMark val="out"/>
        <c:minorTickMark val="none"/>
        <c:tickLblPos val="nextTo"/>
        <c:spPr>
          <a:noFill/>
          <a:ln w="158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22915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chart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chart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chart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chart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300-000000000000}">
  <sheetPr>
    <tabColor rgb="FF0070C0"/>
  </sheetPr>
  <sheetViews>
    <sheetView zoomScale="130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400-000000000000}">
  <sheetPr>
    <tabColor rgb="FF0070C0"/>
  </sheetPr>
  <sheetViews>
    <sheetView zoomScale="124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500-000000000000}">
  <sheetPr>
    <tabColor rgb="FF0070C0"/>
  </sheetPr>
  <sheetViews>
    <sheetView zoomScale="124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600-000000000000}">
  <sheetPr>
    <tabColor rgb="FF0070C0"/>
  </sheetPr>
  <sheetViews>
    <sheetView zoomScale="124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700-000000000000}">
  <sheetPr>
    <tabColor rgb="FF7030A0"/>
  </sheetPr>
  <sheetViews>
    <sheetView zoomScale="124" workbookViewId="0"/>
  </sheetViews>
  <pageMargins left="0.7" right="0.7" top="0.75" bottom="0.75" header="0.3" footer="0.3"/>
  <drawing r:id="rId1"/>
</chartsheet>
</file>

<file path=xl/chartsheets/sheet6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900-000000000000}">
  <sheetPr>
    <tabColor rgb="FFFF6600"/>
  </sheetPr>
  <sheetViews>
    <sheetView workbookViewId="0"/>
  </sheetViews>
  <pageMargins left="0.7" right="0.7" top="0.75" bottom="0.75" header="0.3" footer="0.3"/>
  <drawing r:id="rId1"/>
</chartsheet>
</file>

<file path=xl/chartsheets/sheet7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A00-000000000000}">
  <sheetPr>
    <tabColor rgb="FFFF6600"/>
  </sheetPr>
  <sheetViews>
    <sheetView workbookViewId="0"/>
  </sheetViews>
  <pageMargins left="0.7" right="0.7" top="0.75" bottom="0.75" header="0.3" footer="0.3"/>
  <drawing r:id="rId1"/>
</chartsheet>
</file>

<file path=xl/chartsheets/sheet8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B00-000000000000}">
  <sheetPr>
    <tabColor rgb="FFFF6600"/>
  </sheetPr>
  <sheetViews>
    <sheetView workbookViewId="0"/>
  </sheetViews>
  <pageMargins left="0.7" right="0.7" top="0.75" bottom="0.75" header="0.3" footer="0.3"/>
  <drawing r:id="rId1"/>
</chartsheet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480060</xdr:colOff>
      <xdr:row>6</xdr:row>
      <xdr:rowOff>0</xdr:rowOff>
    </xdr:from>
    <xdr:to>
      <xdr:col>8</xdr:col>
      <xdr:colOff>487680</xdr:colOff>
      <xdr:row>13</xdr:row>
      <xdr:rowOff>99060</xdr:rowOff>
    </xdr:to>
    <xdr:sp macro="" textlink="">
      <xdr:nvSpPr>
        <xdr:cNvPr id="17" name="Line 1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 noChangeShapeType="1"/>
        </xdr:cNvSpPr>
      </xdr:nvSpPr>
      <xdr:spPr bwMode="auto">
        <a:xfrm>
          <a:off x="7025640" y="1059180"/>
          <a:ext cx="7620" cy="1257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487680</xdr:colOff>
      <xdr:row>7</xdr:row>
      <xdr:rowOff>22860</xdr:rowOff>
    </xdr:from>
    <xdr:to>
      <xdr:col>7</xdr:col>
      <xdr:colOff>487680</xdr:colOff>
      <xdr:row>13</xdr:row>
      <xdr:rowOff>99060</xdr:rowOff>
    </xdr:to>
    <xdr:sp macro="" textlink="">
      <xdr:nvSpPr>
        <xdr:cNvPr id="18" name="Line 1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ShapeType="1"/>
        </xdr:cNvSpPr>
      </xdr:nvSpPr>
      <xdr:spPr bwMode="auto">
        <a:xfrm>
          <a:off x="7261860" y="1493520"/>
          <a:ext cx="0" cy="140208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480060</xdr:colOff>
      <xdr:row>6</xdr:row>
      <xdr:rowOff>0</xdr:rowOff>
    </xdr:from>
    <xdr:to>
      <xdr:col>8</xdr:col>
      <xdr:colOff>487680</xdr:colOff>
      <xdr:row>13</xdr:row>
      <xdr:rowOff>99060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id="{70F7AB05-5B79-4F28-A600-5435628829B4}"/>
            </a:ext>
          </a:extLst>
        </xdr:cNvPr>
        <xdr:cNvSpPr>
          <a:spLocks noChangeShapeType="1"/>
        </xdr:cNvSpPr>
      </xdr:nvSpPr>
      <xdr:spPr bwMode="auto">
        <a:xfrm>
          <a:off x="7062015" y="1069675"/>
          <a:ext cx="7620" cy="1272253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487680</xdr:colOff>
      <xdr:row>7</xdr:row>
      <xdr:rowOff>22860</xdr:rowOff>
    </xdr:from>
    <xdr:to>
      <xdr:col>7</xdr:col>
      <xdr:colOff>487680</xdr:colOff>
      <xdr:row>13</xdr:row>
      <xdr:rowOff>99060</xdr:rowOff>
    </xdr:to>
    <xdr:sp macro="" textlink="">
      <xdr:nvSpPr>
        <xdr:cNvPr id="5" name="Line 1">
          <a:extLst>
            <a:ext uri="{FF2B5EF4-FFF2-40B4-BE49-F238E27FC236}">
              <a16:creationId xmlns:a16="http://schemas.microsoft.com/office/drawing/2014/main" id="{BA27B70B-D9FE-4600-8464-CE7EE400B6BA}"/>
            </a:ext>
          </a:extLst>
        </xdr:cNvPr>
        <xdr:cNvSpPr>
          <a:spLocks noChangeShapeType="1"/>
        </xdr:cNvSpPr>
      </xdr:nvSpPr>
      <xdr:spPr bwMode="auto">
        <a:xfrm>
          <a:off x="6034465" y="1265064"/>
          <a:ext cx="0" cy="1076864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7210323" cy="5233629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0.0696</cdr:x>
      <cdr:y>0.50917</cdr:y>
    </cdr:from>
    <cdr:to>
      <cdr:x>0.9652</cdr:x>
      <cdr:y>0.50917</cdr:y>
    </cdr:to>
    <cdr:cxnSp macro="">
      <cdr:nvCxnSpPr>
        <cdr:cNvPr id="3" name="Straight Connector 2">
          <a:extLst xmlns:a="http://schemas.openxmlformats.org/drawingml/2006/main">
            <a:ext uri="{FF2B5EF4-FFF2-40B4-BE49-F238E27FC236}">
              <a16:creationId xmlns:a16="http://schemas.microsoft.com/office/drawing/2014/main" id="{D5452998-7ED2-44B8-96D1-6C0C776EF9D3}"/>
            </a:ext>
          </a:extLst>
        </cdr:cNvPr>
        <cdr:cNvCxnSpPr/>
      </cdr:nvCxnSpPr>
      <cdr:spPr>
        <a:xfrm xmlns:a="http://schemas.openxmlformats.org/drawingml/2006/main">
          <a:off x="602512" y="3198628"/>
          <a:ext cx="7752907" cy="0"/>
        </a:xfrm>
        <a:prstGeom xmlns:a="http://schemas.openxmlformats.org/drawingml/2006/main" prst="line">
          <a:avLst/>
        </a:prstGeom>
        <a:ln xmlns:a="http://schemas.openxmlformats.org/drawingml/2006/main" w="12700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0" y="0"/>
    <xdr:ext cx="7213600" cy="52324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0.27201</cdr:x>
      <cdr:y>0.09898</cdr:y>
    </cdr:from>
    <cdr:to>
      <cdr:x>0.35563</cdr:x>
      <cdr:y>0.14442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6377CE3F-3A86-4D59-9FAB-593C38F18359}"/>
            </a:ext>
          </a:extLst>
        </cdr:cNvPr>
        <cdr:cNvSpPr txBox="1"/>
      </cdr:nvSpPr>
      <cdr:spPr>
        <a:xfrm xmlns:a="http://schemas.openxmlformats.org/drawingml/2006/main">
          <a:off x="1962150" y="517918"/>
          <a:ext cx="603250" cy="237732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50000"/>
          </a:schemeClr>
        </a:solidFill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>
              <a:solidFill>
                <a:srgbClr val="FFCC00"/>
              </a:solidFill>
            </a:rPr>
            <a:t>Pipette</a:t>
          </a:r>
        </a:p>
      </cdr:txBody>
    </cdr:sp>
  </cdr:relSizeAnchor>
  <cdr:relSizeAnchor xmlns:cdr="http://schemas.openxmlformats.org/drawingml/2006/chartDrawing">
    <cdr:from>
      <cdr:x>0.56833</cdr:x>
      <cdr:y>0.10125</cdr:y>
    </cdr:from>
    <cdr:to>
      <cdr:x>0.64701</cdr:x>
      <cdr:y>0.14806</cdr:y>
    </cdr:to>
    <cdr:sp macro="" textlink="">
      <cdr:nvSpPr>
        <cdr:cNvPr id="4" name="TextBox 3">
          <a:extLst xmlns:a="http://schemas.openxmlformats.org/drawingml/2006/main">
            <a:ext uri="{FF2B5EF4-FFF2-40B4-BE49-F238E27FC236}">
              <a16:creationId xmlns:a16="http://schemas.microsoft.com/office/drawing/2014/main" id="{95DD2F2A-9BEE-454A-B733-E17415A0F8CD}"/>
            </a:ext>
          </a:extLst>
        </cdr:cNvPr>
        <cdr:cNvSpPr txBox="1"/>
      </cdr:nvSpPr>
      <cdr:spPr>
        <a:xfrm xmlns:a="http://schemas.openxmlformats.org/drawingml/2006/main">
          <a:off x="4099726" y="529799"/>
          <a:ext cx="567524" cy="244901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50000"/>
          </a:schemeClr>
        </a:solidFill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>
              <a:solidFill>
                <a:srgbClr val="FFCC00"/>
              </a:solidFill>
            </a:rPr>
            <a:t>Pipette</a:t>
          </a:r>
        </a:p>
      </cdr:txBody>
    </cdr:sp>
  </cdr:relSizeAnchor>
  <cdr:relSizeAnchor xmlns:cdr="http://schemas.openxmlformats.org/drawingml/2006/chartDrawing">
    <cdr:from>
      <cdr:x>0.72465</cdr:x>
      <cdr:y>0.10044</cdr:y>
    </cdr:from>
    <cdr:to>
      <cdr:x>0.79338</cdr:x>
      <cdr:y>0.14296</cdr:y>
    </cdr:to>
    <cdr:sp macro="" textlink="">
      <cdr:nvSpPr>
        <cdr:cNvPr id="6" name="TextBox 5">
          <a:extLst xmlns:a="http://schemas.openxmlformats.org/drawingml/2006/main">
            <a:ext uri="{FF2B5EF4-FFF2-40B4-BE49-F238E27FC236}">
              <a16:creationId xmlns:a16="http://schemas.microsoft.com/office/drawing/2014/main" id="{7537CCD0-8EB5-44FD-9CD0-F6BC8FE44FE5}"/>
            </a:ext>
          </a:extLst>
        </cdr:cNvPr>
        <cdr:cNvSpPr txBox="1"/>
      </cdr:nvSpPr>
      <cdr:spPr>
        <a:xfrm xmlns:a="http://schemas.openxmlformats.org/drawingml/2006/main">
          <a:off x="5227350" y="525523"/>
          <a:ext cx="495791" cy="222482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50000"/>
          </a:schemeClr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>
              <a:solidFill>
                <a:srgbClr val="FFCC00"/>
              </a:solidFill>
              <a:latin typeface="+mn-lt"/>
              <a:ea typeface="+mn-ea"/>
              <a:cs typeface="+mn-cs"/>
            </a:rPr>
            <a:t>Pipette</a:t>
          </a:r>
        </a:p>
      </cdr:txBody>
    </cdr:sp>
  </cdr:relSizeAnchor>
  <cdr:relSizeAnchor xmlns:cdr="http://schemas.openxmlformats.org/drawingml/2006/chartDrawing">
    <cdr:from>
      <cdr:x>0.1022</cdr:x>
      <cdr:y>0.10014</cdr:y>
    </cdr:from>
    <cdr:to>
      <cdr:x>0.18791</cdr:x>
      <cdr:y>0.14563</cdr:y>
    </cdr:to>
    <cdr:sp macro="" textlink="">
      <cdr:nvSpPr>
        <cdr:cNvPr id="7" name="TextBox 6">
          <a:extLst xmlns:a="http://schemas.openxmlformats.org/drawingml/2006/main">
            <a:ext uri="{FF2B5EF4-FFF2-40B4-BE49-F238E27FC236}">
              <a16:creationId xmlns:a16="http://schemas.microsoft.com/office/drawing/2014/main" id="{DEF59207-DBEF-4D68-A1DB-7BB72058ABB5}"/>
            </a:ext>
          </a:extLst>
        </cdr:cNvPr>
        <cdr:cNvSpPr txBox="1"/>
      </cdr:nvSpPr>
      <cdr:spPr>
        <a:xfrm xmlns:a="http://schemas.openxmlformats.org/drawingml/2006/main">
          <a:off x="737230" y="523972"/>
          <a:ext cx="618278" cy="238027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50000"/>
          </a:schemeClr>
        </a:solidFill>
      </cdr:spPr>
      <cdr:txBody>
        <a:bodyPr xmlns:a="http://schemas.openxmlformats.org/drawingml/2006/main" vertOverflow="clip" wrap="square" rtlCol="0" anchor="t" anchorCtr="1"/>
        <a:lstStyle xmlns:a="http://schemas.openxmlformats.org/drawingml/2006/main"/>
        <a:p xmlns:a="http://schemas.openxmlformats.org/drawingml/2006/main">
          <a:r>
            <a:rPr lang="en-US" sz="1100">
              <a:solidFill>
                <a:srgbClr val="FFCC00"/>
              </a:solidFill>
              <a:effectLst/>
              <a:latin typeface="+mn-lt"/>
              <a:ea typeface="+mn-ea"/>
              <a:cs typeface="+mn-cs"/>
            </a:rPr>
            <a:t>Laser Diffraction</a:t>
          </a:r>
        </a:p>
        <a:p xmlns:a="http://schemas.openxmlformats.org/drawingml/2006/main">
          <a:endParaRPr lang="en-US">
            <a:solidFill>
              <a:srgbClr val="FFCC00"/>
            </a:solidFill>
            <a:effectLst/>
          </a:endParaRPr>
        </a:p>
      </cdr:txBody>
    </cdr:sp>
  </cdr:relSizeAnchor>
  <cdr:relSizeAnchor xmlns:cdr="http://schemas.openxmlformats.org/drawingml/2006/chartDrawing">
    <cdr:from>
      <cdr:x>0.41882</cdr:x>
      <cdr:y>0.10089</cdr:y>
    </cdr:from>
    <cdr:to>
      <cdr:x>0.50382</cdr:x>
      <cdr:y>0.14806</cdr:y>
    </cdr:to>
    <cdr:sp macro="" textlink="">
      <cdr:nvSpPr>
        <cdr:cNvPr id="8" name="TextBox 1">
          <a:extLst xmlns:a="http://schemas.openxmlformats.org/drawingml/2006/main">
            <a:ext uri="{FF2B5EF4-FFF2-40B4-BE49-F238E27FC236}">
              <a16:creationId xmlns:a16="http://schemas.microsoft.com/office/drawing/2014/main" id="{D73FA4CE-A237-4D7D-BB79-FD54DDAA94F3}"/>
            </a:ext>
          </a:extLst>
        </cdr:cNvPr>
        <cdr:cNvSpPr txBox="1"/>
      </cdr:nvSpPr>
      <cdr:spPr>
        <a:xfrm xmlns:a="http://schemas.openxmlformats.org/drawingml/2006/main">
          <a:off x="3021196" y="527882"/>
          <a:ext cx="613156" cy="246818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50000"/>
          </a:schemeClr>
        </a:solidFill>
      </cdr:spPr>
      <cdr:txBody>
        <a:bodyPr xmlns:a="http://schemas.openxmlformats.org/drawingml/2006/main" wrap="none" rtlCol="0" anchor="t" anchorCtr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>
              <a:solidFill>
                <a:srgbClr val="FFCC00"/>
              </a:solidFill>
            </a:rPr>
            <a:t>SediGraph</a:t>
          </a:r>
        </a:p>
      </cdr:txBody>
    </cdr:sp>
  </cdr:relSizeAnchor>
  <cdr:relSizeAnchor xmlns:cdr="http://schemas.openxmlformats.org/drawingml/2006/chartDrawing">
    <cdr:from>
      <cdr:x>0.86779</cdr:x>
      <cdr:y>0.10005</cdr:y>
    </cdr:from>
    <cdr:to>
      <cdr:x>0.96082</cdr:x>
      <cdr:y>0.14563</cdr:y>
    </cdr:to>
    <cdr:sp macro="" textlink="">
      <cdr:nvSpPr>
        <cdr:cNvPr id="9" name="TextBox 1">
          <a:extLst xmlns:a="http://schemas.openxmlformats.org/drawingml/2006/main">
            <a:ext uri="{FF2B5EF4-FFF2-40B4-BE49-F238E27FC236}">
              <a16:creationId xmlns:a16="http://schemas.microsoft.com/office/drawing/2014/main" id="{36EADA03-15E7-AF27-6D89-408D5440C006}"/>
            </a:ext>
          </a:extLst>
        </cdr:cNvPr>
        <cdr:cNvSpPr txBox="1"/>
      </cdr:nvSpPr>
      <cdr:spPr>
        <a:xfrm xmlns:a="http://schemas.openxmlformats.org/drawingml/2006/main">
          <a:off x="6259894" y="523520"/>
          <a:ext cx="671081" cy="238480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50000"/>
          </a:schemeClr>
        </a:solidFill>
      </cdr:spPr>
      <cdr:txBody>
        <a:bodyPr xmlns:a="http://schemas.openxmlformats.org/drawingml/2006/main" wrap="square" rtlCol="0" anchor="t" anchorCtr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>
              <a:solidFill>
                <a:srgbClr val="FFCC00"/>
              </a:solidFill>
              <a:effectLst/>
              <a:latin typeface="+mn-lt"/>
              <a:ea typeface="+mn-ea"/>
              <a:cs typeface="+mn-cs"/>
            </a:rPr>
            <a:t>Laser </a:t>
          </a:r>
        </a:p>
        <a:p xmlns:a="http://schemas.openxmlformats.org/drawingml/2006/main">
          <a:endParaRPr lang="en-US">
            <a:solidFill>
              <a:srgbClr val="FFCC00"/>
            </a:solidFill>
            <a:effectLst/>
          </a:endParaRPr>
        </a:p>
      </cdr:txBody>
    </cdr:sp>
  </cdr:relSizeAnchor>
</c:userShapes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0" y="0"/>
    <xdr:ext cx="7213600" cy="52324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0.26587</cdr:x>
      <cdr:y>0.08839</cdr:y>
    </cdr:from>
    <cdr:to>
      <cdr:x>0.35299</cdr:x>
      <cdr:y>0.14078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CD425A26-4B20-4BB4-9372-B886808E334E}"/>
            </a:ext>
          </a:extLst>
        </cdr:cNvPr>
        <cdr:cNvSpPr txBox="1"/>
      </cdr:nvSpPr>
      <cdr:spPr>
        <a:xfrm xmlns:a="http://schemas.openxmlformats.org/drawingml/2006/main">
          <a:off x="1917861" y="462507"/>
          <a:ext cx="628489" cy="274093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50000"/>
          </a:schemeClr>
        </a:solidFill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>
              <a:solidFill>
                <a:srgbClr val="FFCC00"/>
              </a:solidFill>
            </a:rPr>
            <a:t>Pipette</a:t>
          </a:r>
        </a:p>
      </cdr:txBody>
    </cdr:sp>
  </cdr:relSizeAnchor>
  <cdr:relSizeAnchor xmlns:cdr="http://schemas.openxmlformats.org/drawingml/2006/chartDrawing">
    <cdr:from>
      <cdr:x>0.57889</cdr:x>
      <cdr:y>0.08839</cdr:y>
    </cdr:from>
    <cdr:to>
      <cdr:x>0.65757</cdr:x>
      <cdr:y>0.1335</cdr:y>
    </cdr:to>
    <cdr:sp macro="" textlink="">
      <cdr:nvSpPr>
        <cdr:cNvPr id="4" name="TextBox 3">
          <a:extLst xmlns:a="http://schemas.openxmlformats.org/drawingml/2006/main">
            <a:ext uri="{FF2B5EF4-FFF2-40B4-BE49-F238E27FC236}">
              <a16:creationId xmlns:a16="http://schemas.microsoft.com/office/drawing/2014/main" id="{A6235DA5-725A-4848-BCB4-9D8C66645734}"/>
            </a:ext>
          </a:extLst>
        </cdr:cNvPr>
        <cdr:cNvSpPr txBox="1"/>
      </cdr:nvSpPr>
      <cdr:spPr>
        <a:xfrm xmlns:a="http://schemas.openxmlformats.org/drawingml/2006/main">
          <a:off x="4175914" y="462507"/>
          <a:ext cx="567535" cy="235993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50000"/>
          </a:schemeClr>
        </a:solidFill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>
              <a:solidFill>
                <a:srgbClr val="FFCC00"/>
              </a:solidFill>
            </a:rPr>
            <a:t>Pipette</a:t>
          </a:r>
        </a:p>
      </cdr:txBody>
    </cdr:sp>
  </cdr:relSizeAnchor>
  <cdr:relSizeAnchor xmlns:cdr="http://schemas.openxmlformats.org/drawingml/2006/chartDrawing">
    <cdr:from>
      <cdr:x>0.71857</cdr:x>
      <cdr:y>0.09011</cdr:y>
    </cdr:from>
    <cdr:to>
      <cdr:x>0.80106</cdr:x>
      <cdr:y>0.13835</cdr:y>
    </cdr:to>
    <cdr:sp macro="" textlink="">
      <cdr:nvSpPr>
        <cdr:cNvPr id="5" name="TextBox 4">
          <a:extLst xmlns:a="http://schemas.openxmlformats.org/drawingml/2006/main">
            <a:ext uri="{FF2B5EF4-FFF2-40B4-BE49-F238E27FC236}">
              <a16:creationId xmlns:a16="http://schemas.microsoft.com/office/drawing/2014/main" id="{43DC68C2-F185-4A6E-B324-4F86333A199B}"/>
            </a:ext>
          </a:extLst>
        </cdr:cNvPr>
        <cdr:cNvSpPr txBox="1"/>
      </cdr:nvSpPr>
      <cdr:spPr>
        <a:xfrm xmlns:a="http://schemas.openxmlformats.org/drawingml/2006/main">
          <a:off x="5183469" y="471492"/>
          <a:ext cx="595031" cy="252408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50000"/>
          </a:schemeClr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>
              <a:solidFill>
                <a:srgbClr val="FFCC00"/>
              </a:solidFill>
              <a:effectLst/>
              <a:latin typeface="+mn-lt"/>
              <a:ea typeface="+mn-ea"/>
              <a:cs typeface="+mn-cs"/>
            </a:rPr>
            <a:t>Pipette</a:t>
          </a:r>
          <a:endParaRPr lang="en-US" sz="1100">
            <a:solidFill>
              <a:srgbClr val="FFCC00"/>
            </a:solidFill>
          </a:endParaRPr>
        </a:p>
      </cdr:txBody>
    </cdr:sp>
  </cdr:relSizeAnchor>
  <cdr:relSizeAnchor xmlns:cdr="http://schemas.openxmlformats.org/drawingml/2006/chartDrawing">
    <cdr:from>
      <cdr:x>0.09064</cdr:x>
      <cdr:y>0.10014</cdr:y>
    </cdr:from>
    <cdr:to>
      <cdr:x>0.17829</cdr:x>
      <cdr:y>0.13717</cdr:y>
    </cdr:to>
    <cdr:sp macro="" textlink="">
      <cdr:nvSpPr>
        <cdr:cNvPr id="6" name="TextBox 5">
          <a:extLst xmlns:a="http://schemas.openxmlformats.org/drawingml/2006/main">
            <a:ext uri="{FF2B5EF4-FFF2-40B4-BE49-F238E27FC236}">
              <a16:creationId xmlns:a16="http://schemas.microsoft.com/office/drawing/2014/main" id="{D2BD96B6-FDA5-4B5F-BB68-D6BAF7284FD3}"/>
            </a:ext>
          </a:extLst>
        </cdr:cNvPr>
        <cdr:cNvSpPr txBox="1"/>
      </cdr:nvSpPr>
      <cdr:spPr>
        <a:xfrm xmlns:a="http://schemas.openxmlformats.org/drawingml/2006/main">
          <a:off x="785003" y="629729"/>
          <a:ext cx="759125" cy="23291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0.12749</cdr:x>
      <cdr:y>0.09013</cdr:y>
    </cdr:from>
    <cdr:to>
      <cdr:x>0.19562</cdr:x>
      <cdr:y>0.13714</cdr:y>
    </cdr:to>
    <cdr:sp macro="" textlink="">
      <cdr:nvSpPr>
        <cdr:cNvPr id="7" name="TextBox 6">
          <a:extLst xmlns:a="http://schemas.openxmlformats.org/drawingml/2006/main">
            <a:ext uri="{FF2B5EF4-FFF2-40B4-BE49-F238E27FC236}">
              <a16:creationId xmlns:a16="http://schemas.microsoft.com/office/drawing/2014/main" id="{03722A99-6666-4889-8B59-E456774B7A7F}"/>
            </a:ext>
          </a:extLst>
        </cdr:cNvPr>
        <cdr:cNvSpPr txBox="1"/>
      </cdr:nvSpPr>
      <cdr:spPr>
        <a:xfrm xmlns:a="http://schemas.openxmlformats.org/drawingml/2006/main">
          <a:off x="919692" y="471577"/>
          <a:ext cx="491463" cy="245973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50000"/>
          </a:schemeClr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>
              <a:solidFill>
                <a:srgbClr val="FFCC00"/>
              </a:solidFill>
              <a:effectLst/>
              <a:latin typeface="+mn-lt"/>
              <a:ea typeface="+mn-ea"/>
              <a:cs typeface="+mn-cs"/>
            </a:rPr>
            <a:t>Laser </a:t>
          </a:r>
          <a:endParaRPr lang="en-US">
            <a:solidFill>
              <a:srgbClr val="FFCC00"/>
            </a:solidFill>
            <a:effectLst/>
          </a:endParaRPr>
        </a:p>
      </cdr:txBody>
    </cdr:sp>
  </cdr:relSizeAnchor>
  <cdr:relSizeAnchor xmlns:cdr="http://schemas.openxmlformats.org/drawingml/2006/chartDrawing">
    <cdr:from>
      <cdr:x>0.40752</cdr:x>
      <cdr:y>0.0909</cdr:y>
    </cdr:from>
    <cdr:to>
      <cdr:x>0.5132</cdr:x>
      <cdr:y>0.13835</cdr:y>
    </cdr:to>
    <cdr:sp macro="" textlink="">
      <cdr:nvSpPr>
        <cdr:cNvPr id="10" name="TextBox 1">
          <a:extLst xmlns:a="http://schemas.openxmlformats.org/drawingml/2006/main">
            <a:ext uri="{FF2B5EF4-FFF2-40B4-BE49-F238E27FC236}">
              <a16:creationId xmlns:a16="http://schemas.microsoft.com/office/drawing/2014/main" id="{D73FA4CE-A237-4D7D-BB79-FD54DDAA94F3}"/>
            </a:ext>
          </a:extLst>
        </cdr:cNvPr>
        <cdr:cNvSpPr txBox="1"/>
      </cdr:nvSpPr>
      <cdr:spPr>
        <a:xfrm xmlns:a="http://schemas.openxmlformats.org/drawingml/2006/main">
          <a:off x="2939722" y="475644"/>
          <a:ext cx="762328" cy="248256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50000"/>
          </a:schemeClr>
        </a:solidFill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>
              <a:solidFill>
                <a:srgbClr val="FFCC00"/>
              </a:solidFill>
            </a:rPr>
            <a:t>SediGraph</a:t>
          </a:r>
        </a:p>
      </cdr:txBody>
    </cdr:sp>
  </cdr:relSizeAnchor>
  <cdr:relSizeAnchor xmlns:cdr="http://schemas.openxmlformats.org/drawingml/2006/chartDrawing">
    <cdr:from>
      <cdr:x>0.88251</cdr:x>
      <cdr:y>0.09127</cdr:y>
    </cdr:from>
    <cdr:to>
      <cdr:x>0.95158</cdr:x>
      <cdr:y>0.13714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9E4CB74D-75B0-5648-1BF7-D69343E620CC}"/>
            </a:ext>
          </a:extLst>
        </cdr:cNvPr>
        <cdr:cNvSpPr txBox="1"/>
      </cdr:nvSpPr>
      <cdr:spPr>
        <a:xfrm xmlns:a="http://schemas.openxmlformats.org/drawingml/2006/main">
          <a:off x="6366074" y="477560"/>
          <a:ext cx="498276" cy="239989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50000"/>
          </a:schemeClr>
        </a:solidFill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>
              <a:solidFill>
                <a:srgbClr val="FFCC00"/>
              </a:solidFill>
              <a:effectLst/>
              <a:latin typeface="+mn-lt"/>
              <a:ea typeface="+mn-ea"/>
              <a:cs typeface="+mn-cs"/>
            </a:rPr>
            <a:t>Laser </a:t>
          </a:r>
          <a:endParaRPr lang="en-US">
            <a:solidFill>
              <a:srgbClr val="FFCC00"/>
            </a:solidFill>
            <a:effectLst/>
          </a:endParaRPr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absoluteAnchor>
    <xdr:pos x="0" y="0"/>
    <xdr:ext cx="7213600" cy="52324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0.25993</cdr:x>
      <cdr:y>0.08961</cdr:y>
    </cdr:from>
    <cdr:to>
      <cdr:x>0.34067</cdr:x>
      <cdr:y>0.13714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8E5CF42D-3944-4BAC-AD00-141091627C33}"/>
            </a:ext>
          </a:extLst>
        </cdr:cNvPr>
        <cdr:cNvSpPr txBox="1"/>
      </cdr:nvSpPr>
      <cdr:spPr>
        <a:xfrm xmlns:a="http://schemas.openxmlformats.org/drawingml/2006/main">
          <a:off x="1875006" y="468856"/>
          <a:ext cx="582444" cy="248693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50000"/>
          </a:schemeClr>
        </a:solidFill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>
              <a:solidFill>
                <a:srgbClr val="FFCC00"/>
              </a:solidFill>
            </a:rPr>
            <a:t>Pipette</a:t>
          </a:r>
        </a:p>
      </cdr:txBody>
    </cdr:sp>
  </cdr:relSizeAnchor>
  <cdr:relSizeAnchor xmlns:cdr="http://schemas.openxmlformats.org/drawingml/2006/chartDrawing">
    <cdr:from>
      <cdr:x>0.56127</cdr:x>
      <cdr:y>0.09219</cdr:y>
    </cdr:from>
    <cdr:to>
      <cdr:x>0.64085</cdr:x>
      <cdr:y>0.13835</cdr:y>
    </cdr:to>
    <cdr:sp macro="" textlink="">
      <cdr:nvSpPr>
        <cdr:cNvPr id="4" name="TextBox 3">
          <a:extLst xmlns:a="http://schemas.openxmlformats.org/drawingml/2006/main">
            <a:ext uri="{FF2B5EF4-FFF2-40B4-BE49-F238E27FC236}">
              <a16:creationId xmlns:a16="http://schemas.microsoft.com/office/drawing/2014/main" id="{08170FCA-F65F-4220-9BC5-5661DA66F1DB}"/>
            </a:ext>
          </a:extLst>
        </cdr:cNvPr>
        <cdr:cNvSpPr txBox="1"/>
      </cdr:nvSpPr>
      <cdr:spPr>
        <a:xfrm xmlns:a="http://schemas.openxmlformats.org/drawingml/2006/main">
          <a:off x="4048785" y="482375"/>
          <a:ext cx="574015" cy="24152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50000"/>
          </a:schemeClr>
        </a:solidFill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>
              <a:solidFill>
                <a:srgbClr val="FFCC00"/>
              </a:solidFill>
            </a:rPr>
            <a:t>Pipette</a:t>
          </a:r>
        </a:p>
      </cdr:txBody>
    </cdr:sp>
  </cdr:relSizeAnchor>
  <cdr:relSizeAnchor xmlns:cdr="http://schemas.openxmlformats.org/drawingml/2006/chartDrawing">
    <cdr:from>
      <cdr:x>0.70595</cdr:x>
      <cdr:y>0.09243</cdr:y>
    </cdr:from>
    <cdr:to>
      <cdr:x>0.79665</cdr:x>
      <cdr:y>0.13835</cdr:y>
    </cdr:to>
    <cdr:sp macro="" textlink="">
      <cdr:nvSpPr>
        <cdr:cNvPr id="5" name="TextBox 4">
          <a:extLst xmlns:a="http://schemas.openxmlformats.org/drawingml/2006/main">
            <a:ext uri="{FF2B5EF4-FFF2-40B4-BE49-F238E27FC236}">
              <a16:creationId xmlns:a16="http://schemas.microsoft.com/office/drawing/2014/main" id="{E4434029-DD42-4BDF-8354-48A23CAE171C}"/>
            </a:ext>
          </a:extLst>
        </cdr:cNvPr>
        <cdr:cNvSpPr txBox="1"/>
      </cdr:nvSpPr>
      <cdr:spPr>
        <a:xfrm xmlns:a="http://schemas.openxmlformats.org/drawingml/2006/main">
          <a:off x="5092416" y="483631"/>
          <a:ext cx="654334" cy="240269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50000"/>
          </a:schemeClr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>
              <a:solidFill>
                <a:srgbClr val="FFCC00"/>
              </a:solidFill>
              <a:effectLst/>
              <a:latin typeface="+mn-lt"/>
              <a:ea typeface="+mn-ea"/>
              <a:cs typeface="+mn-cs"/>
            </a:rPr>
            <a:t>Pipette</a:t>
          </a:r>
          <a:endParaRPr lang="en-US" sz="1100">
            <a:solidFill>
              <a:srgbClr val="FFCC00"/>
            </a:solidFill>
          </a:endParaRPr>
        </a:p>
      </cdr:txBody>
    </cdr:sp>
  </cdr:relSizeAnchor>
  <cdr:relSizeAnchor xmlns:cdr="http://schemas.openxmlformats.org/drawingml/2006/chartDrawing">
    <cdr:from>
      <cdr:x>0.11319</cdr:x>
      <cdr:y>0.09258</cdr:y>
    </cdr:from>
    <cdr:to>
      <cdr:x>0.1831</cdr:x>
      <cdr:y>0.13471</cdr:y>
    </cdr:to>
    <cdr:sp macro="" textlink="">
      <cdr:nvSpPr>
        <cdr:cNvPr id="6" name="TextBox 5">
          <a:extLst xmlns:a="http://schemas.openxmlformats.org/drawingml/2006/main">
            <a:ext uri="{FF2B5EF4-FFF2-40B4-BE49-F238E27FC236}">
              <a16:creationId xmlns:a16="http://schemas.microsoft.com/office/drawing/2014/main" id="{12EB9CCF-3AEC-4C9F-8813-4230851D2340}"/>
            </a:ext>
          </a:extLst>
        </cdr:cNvPr>
        <cdr:cNvSpPr txBox="1"/>
      </cdr:nvSpPr>
      <cdr:spPr>
        <a:xfrm xmlns:a="http://schemas.openxmlformats.org/drawingml/2006/main">
          <a:off x="816507" y="484416"/>
          <a:ext cx="504293" cy="220434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50000"/>
          </a:schemeClr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>
              <a:solidFill>
                <a:srgbClr val="FFCC00"/>
              </a:solidFill>
              <a:effectLst/>
              <a:latin typeface="+mn-lt"/>
              <a:ea typeface="+mn-ea"/>
              <a:cs typeface="+mn-cs"/>
            </a:rPr>
            <a:t>Laser </a:t>
          </a:r>
          <a:endParaRPr lang="en-US">
            <a:solidFill>
              <a:srgbClr val="FFCC00"/>
            </a:solidFill>
            <a:effectLst/>
          </a:endParaRPr>
        </a:p>
      </cdr:txBody>
    </cdr:sp>
  </cdr:relSizeAnchor>
  <cdr:relSizeAnchor xmlns:cdr="http://schemas.openxmlformats.org/drawingml/2006/chartDrawing">
    <cdr:from>
      <cdr:x>0.40201</cdr:x>
      <cdr:y>0.09258</cdr:y>
    </cdr:from>
    <cdr:to>
      <cdr:x>0.5088</cdr:x>
      <cdr:y>0.14199</cdr:y>
    </cdr:to>
    <cdr:sp macro="" textlink="">
      <cdr:nvSpPr>
        <cdr:cNvPr id="7" name="TextBox 1">
          <a:extLst xmlns:a="http://schemas.openxmlformats.org/drawingml/2006/main">
            <a:ext uri="{FF2B5EF4-FFF2-40B4-BE49-F238E27FC236}">
              <a16:creationId xmlns:a16="http://schemas.microsoft.com/office/drawing/2014/main" id="{D73FA4CE-A237-4D7D-BB79-FD54DDAA94F3}"/>
            </a:ext>
          </a:extLst>
        </cdr:cNvPr>
        <cdr:cNvSpPr txBox="1"/>
      </cdr:nvSpPr>
      <cdr:spPr>
        <a:xfrm xmlns:a="http://schemas.openxmlformats.org/drawingml/2006/main">
          <a:off x="2899905" y="484416"/>
          <a:ext cx="770395" cy="258534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50000"/>
          </a:schemeClr>
        </a:solidFill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>
              <a:solidFill>
                <a:srgbClr val="FFCC00"/>
              </a:solidFill>
            </a:rPr>
            <a:t>SediGraph</a:t>
          </a:r>
        </a:p>
      </cdr:txBody>
    </cdr:sp>
  </cdr:relSizeAnchor>
  <cdr:relSizeAnchor xmlns:cdr="http://schemas.openxmlformats.org/drawingml/2006/chartDrawing">
    <cdr:from>
      <cdr:x>0.86844</cdr:x>
      <cdr:y>0.09371</cdr:y>
    </cdr:from>
    <cdr:to>
      <cdr:x>0.9373</cdr:x>
      <cdr:y>0.13897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87BFA11A-E3BA-30E8-8395-BCA4C375D196}"/>
            </a:ext>
          </a:extLst>
        </cdr:cNvPr>
        <cdr:cNvSpPr txBox="1"/>
      </cdr:nvSpPr>
      <cdr:spPr>
        <a:xfrm xmlns:a="http://schemas.openxmlformats.org/drawingml/2006/main">
          <a:off x="6264567" y="490313"/>
          <a:ext cx="496728" cy="236819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50000"/>
          </a:schemeClr>
        </a:solidFill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>
              <a:solidFill>
                <a:srgbClr val="FFCC00"/>
              </a:solidFill>
              <a:effectLst/>
              <a:latin typeface="+mn-lt"/>
              <a:ea typeface="+mn-ea"/>
              <a:cs typeface="+mn-cs"/>
            </a:rPr>
            <a:t>Laser </a:t>
          </a:r>
          <a:endParaRPr lang="en-US">
            <a:solidFill>
              <a:srgbClr val="FFCC00"/>
            </a:solidFill>
            <a:effectLst/>
          </a:endParaRPr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7141308" cy="4855308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0.48126</cdr:x>
      <cdr:y>0.20764</cdr:y>
    </cdr:from>
    <cdr:to>
      <cdr:x>0.58706</cdr:x>
      <cdr:y>0.30662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134478" y="1078104"/>
          <a:ext cx="914400" cy="6070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0.48079</cdr:x>
      <cdr:y>0.23841</cdr:y>
    </cdr:from>
    <cdr:to>
      <cdr:x>0.58584</cdr:x>
      <cdr:y>0.38702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4124011" y="126651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0.48079</cdr:x>
      <cdr:y>0.21277</cdr:y>
    </cdr:from>
    <cdr:to>
      <cdr:x>0.58584</cdr:x>
      <cdr:y>0.36163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4124010" y="1109506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0.81618</cdr:x>
      <cdr:y>0.65188</cdr:y>
    </cdr:from>
    <cdr:to>
      <cdr:x>0.90166</cdr:x>
      <cdr:y>0.76974</cdr:y>
    </cdr:to>
    <cdr:sp macro="" textlink="">
      <cdr:nvSpPr>
        <cdr:cNvPr id="6" name="TextBox 1">
          <a:extLst xmlns:a="http://schemas.openxmlformats.org/drawingml/2006/main">
            <a:ext uri="{FF2B5EF4-FFF2-40B4-BE49-F238E27FC236}">
              <a16:creationId xmlns:a16="http://schemas.microsoft.com/office/drawing/2014/main" id="{15E08823-6885-385D-3FE0-480BBCF18286}"/>
            </a:ext>
          </a:extLst>
        </cdr:cNvPr>
        <cdr:cNvSpPr txBox="1"/>
      </cdr:nvSpPr>
      <cdr:spPr>
        <a:xfrm xmlns:a="http://schemas.openxmlformats.org/drawingml/2006/main">
          <a:off x="5828592" y="3165054"/>
          <a:ext cx="610439" cy="5722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700">
              <a:solidFill>
                <a:srgbClr val="FF0000"/>
              </a:solidFill>
            </a:rPr>
            <a:t> </a:t>
          </a:r>
        </a:p>
        <a:p xmlns:a="http://schemas.openxmlformats.org/drawingml/2006/main">
          <a:pPr algn="ctr"/>
          <a:r>
            <a:rPr lang="en-US" sz="700">
              <a:solidFill>
                <a:srgbClr val="FF0000"/>
              </a:solidFill>
            </a:rPr>
            <a:t>9 data points</a:t>
          </a:r>
        </a:p>
        <a:p xmlns:a="http://schemas.openxmlformats.org/drawingml/2006/main">
          <a:pPr algn="ctr"/>
          <a:r>
            <a:rPr lang="en-US" sz="700">
              <a:solidFill>
                <a:srgbClr val="FF0000"/>
              </a:solidFill>
            </a:rPr>
            <a:t>off chart</a:t>
          </a:r>
        </a:p>
        <a:p xmlns:a="http://schemas.openxmlformats.org/drawingml/2006/main">
          <a:pPr algn="ctr"/>
          <a:r>
            <a:rPr lang="en-US" sz="900">
              <a:solidFill>
                <a:srgbClr val="FF0000"/>
              </a:solidFill>
            </a:rPr>
            <a:t>v</a:t>
          </a:r>
        </a:p>
      </cdr:txBody>
    </cdr:sp>
  </cdr:relSizeAnchor>
  <cdr:relSizeAnchor xmlns:cdr="http://schemas.openxmlformats.org/drawingml/2006/chartDrawing">
    <cdr:from>
      <cdr:x>0.07551</cdr:x>
      <cdr:y>0.68149</cdr:y>
    </cdr:from>
    <cdr:to>
      <cdr:x>0.16099</cdr:x>
      <cdr:y>0.79935</cdr:y>
    </cdr:to>
    <cdr:sp macro="" textlink="">
      <cdr:nvSpPr>
        <cdr:cNvPr id="5" name="TextBox 1">
          <a:extLst xmlns:a="http://schemas.openxmlformats.org/drawingml/2006/main">
            <a:ext uri="{FF2B5EF4-FFF2-40B4-BE49-F238E27FC236}">
              <a16:creationId xmlns:a16="http://schemas.microsoft.com/office/drawing/2014/main" id="{4AE20D82-0E63-296F-9E76-253BB2C68D4E}"/>
            </a:ext>
          </a:extLst>
        </cdr:cNvPr>
        <cdr:cNvSpPr txBox="1"/>
      </cdr:nvSpPr>
      <cdr:spPr>
        <a:xfrm xmlns:a="http://schemas.openxmlformats.org/drawingml/2006/main">
          <a:off x="539261" y="3308839"/>
          <a:ext cx="610439" cy="57224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700">
              <a:solidFill>
                <a:srgbClr val="FF0000"/>
              </a:solidFill>
            </a:rPr>
            <a:t> </a:t>
          </a:r>
        </a:p>
        <a:p xmlns:a="http://schemas.openxmlformats.org/drawingml/2006/main">
          <a:pPr algn="ctr"/>
          <a:r>
            <a:rPr lang="en-US" sz="700">
              <a:solidFill>
                <a:srgbClr val="FF0000"/>
              </a:solidFill>
            </a:rPr>
            <a:t>-84.7% off chart</a:t>
          </a:r>
        </a:p>
        <a:p xmlns:a="http://schemas.openxmlformats.org/drawingml/2006/main">
          <a:pPr algn="ctr"/>
          <a:r>
            <a:rPr lang="en-US" sz="900">
              <a:solidFill>
                <a:srgbClr val="FF0000"/>
              </a:solidFill>
            </a:rPr>
            <a:t>v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7138629" cy="4849556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0.13541</cdr:x>
      <cdr:y>0.65019</cdr:y>
    </cdr:from>
    <cdr:to>
      <cdr:x>0.24246</cdr:x>
      <cdr:y>0.8008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151374" y="3789066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0.08879</cdr:x>
      <cdr:y>0.63785</cdr:y>
    </cdr:from>
    <cdr:to>
      <cdr:x>0.19534</cdr:x>
      <cdr:y>0.79445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92DEA035-2F00-4B90-9F64-39BCD41F57C2}"/>
            </a:ext>
          </a:extLst>
        </cdr:cNvPr>
        <cdr:cNvSpPr txBox="1"/>
      </cdr:nvSpPr>
      <cdr:spPr>
        <a:xfrm xmlns:a="http://schemas.openxmlformats.org/drawingml/2006/main">
          <a:off x="762000" y="3724275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0.05516</cdr:x>
      <cdr:y>0.16002</cdr:y>
    </cdr:from>
    <cdr:to>
      <cdr:x>0.14056</cdr:x>
      <cdr:y>0.27763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E954237A-5CC6-D71E-17C1-0E2E7CD2728B}"/>
            </a:ext>
          </a:extLst>
        </cdr:cNvPr>
        <cdr:cNvSpPr txBox="1"/>
      </cdr:nvSpPr>
      <cdr:spPr>
        <a:xfrm xmlns:a="http://schemas.openxmlformats.org/drawingml/2006/main">
          <a:off x="473277" y="934167"/>
          <a:ext cx="732711" cy="6866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endParaRPr lang="en-US" sz="900">
            <a:solidFill>
              <a:srgbClr val="FF0000"/>
            </a:solidFill>
          </a:endParaRPr>
        </a:p>
      </cdr:txBody>
    </cdr:sp>
  </cdr:relSizeAnchor>
  <cdr:relSizeAnchor xmlns:cdr="http://schemas.openxmlformats.org/drawingml/2006/chartDrawing">
    <cdr:from>
      <cdr:x>0.80359</cdr:x>
      <cdr:y>0.15739</cdr:y>
    </cdr:from>
    <cdr:to>
      <cdr:x>0.88899</cdr:x>
      <cdr:y>0.275</cdr:y>
    </cdr:to>
    <cdr:sp macro="" textlink="">
      <cdr:nvSpPr>
        <cdr:cNvPr id="5" name="TextBox 1">
          <a:extLst xmlns:a="http://schemas.openxmlformats.org/drawingml/2006/main">
            <a:ext uri="{FF2B5EF4-FFF2-40B4-BE49-F238E27FC236}">
              <a16:creationId xmlns:a16="http://schemas.microsoft.com/office/drawing/2014/main" id="{1BA3C03E-01DA-060A-6C07-0554AD9B2F85}"/>
            </a:ext>
          </a:extLst>
        </cdr:cNvPr>
        <cdr:cNvSpPr txBox="1"/>
      </cdr:nvSpPr>
      <cdr:spPr>
        <a:xfrm xmlns:a="http://schemas.openxmlformats.org/drawingml/2006/main">
          <a:off x="6894974" y="918804"/>
          <a:ext cx="732711" cy="6866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700">
              <a:solidFill>
                <a:srgbClr val="FF0000"/>
              </a:solidFill>
            </a:rPr>
            <a:t>^ </a:t>
          </a:r>
        </a:p>
        <a:p xmlns:a="http://schemas.openxmlformats.org/drawingml/2006/main">
          <a:pPr algn="ctr"/>
          <a:r>
            <a:rPr lang="en-US" sz="700">
              <a:solidFill>
                <a:srgbClr val="FF0000"/>
              </a:solidFill>
            </a:rPr>
            <a:t>9 data points</a:t>
          </a:r>
        </a:p>
        <a:p xmlns:a="http://schemas.openxmlformats.org/drawingml/2006/main">
          <a:pPr algn="ctr"/>
          <a:r>
            <a:rPr lang="en-US" sz="700">
              <a:solidFill>
                <a:srgbClr val="FF0000"/>
              </a:solidFill>
            </a:rPr>
            <a:t>off chart</a:t>
          </a:r>
        </a:p>
        <a:p xmlns:a="http://schemas.openxmlformats.org/drawingml/2006/main">
          <a:pPr algn="ctr"/>
          <a:endParaRPr lang="en-US" sz="900">
            <a:solidFill>
              <a:srgbClr val="FF0000"/>
            </a:solidFill>
          </a:endParaRPr>
        </a:p>
      </cdr:txBody>
    </cdr:sp>
  </cdr:relSizeAnchor>
  <cdr:relSizeAnchor xmlns:cdr="http://schemas.openxmlformats.org/drawingml/2006/chartDrawing">
    <cdr:from>
      <cdr:x>0.07168</cdr:x>
      <cdr:y>0.15831</cdr:y>
    </cdr:from>
    <cdr:to>
      <cdr:x>0.15708</cdr:x>
      <cdr:y>0.27592</cdr:y>
    </cdr:to>
    <cdr:sp macro="" textlink="">
      <cdr:nvSpPr>
        <cdr:cNvPr id="6" name="TextBox 1">
          <a:extLst xmlns:a="http://schemas.openxmlformats.org/drawingml/2006/main">
            <a:ext uri="{FF2B5EF4-FFF2-40B4-BE49-F238E27FC236}">
              <a16:creationId xmlns:a16="http://schemas.microsoft.com/office/drawing/2014/main" id="{69219716-0ED1-FE14-7FA5-B6B377DF12CC}"/>
            </a:ext>
          </a:extLst>
        </cdr:cNvPr>
        <cdr:cNvSpPr txBox="1"/>
      </cdr:nvSpPr>
      <cdr:spPr>
        <a:xfrm xmlns:a="http://schemas.openxmlformats.org/drawingml/2006/main">
          <a:off x="511687" y="767735"/>
          <a:ext cx="609639" cy="57035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700">
              <a:solidFill>
                <a:srgbClr val="FF0000"/>
              </a:solidFill>
            </a:rPr>
            <a:t>^ </a:t>
          </a:r>
        </a:p>
        <a:p xmlns:a="http://schemas.openxmlformats.org/drawingml/2006/main">
          <a:pPr algn="ctr"/>
          <a:r>
            <a:rPr lang="en-US" sz="700">
              <a:solidFill>
                <a:srgbClr val="FF0000"/>
              </a:solidFill>
            </a:rPr>
            <a:t>250.7</a:t>
          </a:r>
          <a:r>
            <a:rPr lang="en-US" sz="700" baseline="0">
              <a:solidFill>
                <a:srgbClr val="FF0000"/>
              </a:solidFill>
            </a:rPr>
            <a:t>% </a:t>
          </a:r>
          <a:r>
            <a:rPr lang="en-US" sz="700">
              <a:solidFill>
                <a:srgbClr val="FF0000"/>
              </a:solidFill>
            </a:rPr>
            <a:t>off chart</a:t>
          </a:r>
        </a:p>
        <a:p xmlns:a="http://schemas.openxmlformats.org/drawingml/2006/main">
          <a:pPr algn="ctr"/>
          <a:endParaRPr lang="en-US" sz="900">
            <a:solidFill>
              <a:srgbClr val="FF0000"/>
            </a:solidFill>
          </a:endParaRP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7138629" cy="4849556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0.5298</cdr:x>
      <cdr:y>0.27406</cdr:y>
    </cdr:from>
    <cdr:to>
      <cdr:x>0.63559</cdr:x>
      <cdr:y>0.42291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553159" y="1486319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0.52858</cdr:x>
      <cdr:y>0.2756</cdr:y>
    </cdr:from>
    <cdr:to>
      <cdr:x>0.63437</cdr:x>
      <cdr:y>0.42471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4542692" y="1496786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0.50321</cdr:x>
      <cdr:y>0.28431</cdr:y>
    </cdr:from>
    <cdr:to>
      <cdr:x>0.60901</cdr:x>
      <cdr:y>0.43342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4322885" y="154912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0.05785</cdr:x>
      <cdr:y>0.17581</cdr:y>
    </cdr:from>
    <cdr:to>
      <cdr:x>0.14324</cdr:x>
      <cdr:y>0.29342</cdr:y>
    </cdr:to>
    <cdr:sp macro="" textlink="">
      <cdr:nvSpPr>
        <cdr:cNvPr id="5" name="TextBox 1">
          <a:extLst xmlns:a="http://schemas.openxmlformats.org/drawingml/2006/main">
            <a:ext uri="{FF2B5EF4-FFF2-40B4-BE49-F238E27FC236}">
              <a16:creationId xmlns:a16="http://schemas.microsoft.com/office/drawing/2014/main" id="{15E08823-6885-385D-3FE0-480BBCF18286}"/>
            </a:ext>
          </a:extLst>
        </cdr:cNvPr>
        <cdr:cNvSpPr txBox="1"/>
      </cdr:nvSpPr>
      <cdr:spPr>
        <a:xfrm xmlns:a="http://schemas.openxmlformats.org/drawingml/2006/main">
          <a:off x="496325" y="1026345"/>
          <a:ext cx="732711" cy="6866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endParaRPr lang="en-US" sz="700">
            <a:solidFill>
              <a:srgbClr val="FF0000"/>
            </a:solidFill>
          </a:endParaRPr>
        </a:p>
      </cdr:txBody>
    </cdr:sp>
  </cdr:relSizeAnchor>
  <cdr:relSizeAnchor xmlns:cdr="http://schemas.openxmlformats.org/drawingml/2006/chartDrawing">
    <cdr:from>
      <cdr:x>0.81434</cdr:x>
      <cdr:y>0.16528</cdr:y>
    </cdr:from>
    <cdr:to>
      <cdr:x>0.89973</cdr:x>
      <cdr:y>0.28289</cdr:y>
    </cdr:to>
    <cdr:sp macro="" textlink="">
      <cdr:nvSpPr>
        <cdr:cNvPr id="6" name="TextBox 1">
          <a:extLst xmlns:a="http://schemas.openxmlformats.org/drawingml/2006/main">
            <a:ext uri="{FF2B5EF4-FFF2-40B4-BE49-F238E27FC236}">
              <a16:creationId xmlns:a16="http://schemas.microsoft.com/office/drawing/2014/main" id="{2064E9B3-54E3-DB03-9A31-B93CBAC12533}"/>
            </a:ext>
          </a:extLst>
        </cdr:cNvPr>
        <cdr:cNvSpPr txBox="1"/>
      </cdr:nvSpPr>
      <cdr:spPr>
        <a:xfrm xmlns:a="http://schemas.openxmlformats.org/drawingml/2006/main">
          <a:off x="6987151" y="964893"/>
          <a:ext cx="732711" cy="6866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endParaRPr lang="en-US" sz="900">
            <a:solidFill>
              <a:srgbClr val="FF0000"/>
            </a:solidFill>
          </a:endParaRPr>
        </a:p>
      </cdr:txBody>
    </cdr:sp>
  </cdr:relSizeAnchor>
  <cdr:relSizeAnchor xmlns:cdr="http://schemas.openxmlformats.org/drawingml/2006/chartDrawing">
    <cdr:from>
      <cdr:x>0.81523</cdr:x>
      <cdr:y>0.68107</cdr:y>
    </cdr:from>
    <cdr:to>
      <cdr:x>0.90063</cdr:x>
      <cdr:y>0.79868</cdr:y>
    </cdr:to>
    <cdr:sp macro="" textlink="">
      <cdr:nvSpPr>
        <cdr:cNvPr id="7" name="TextBox 1">
          <a:extLst xmlns:a="http://schemas.openxmlformats.org/drawingml/2006/main">
            <a:ext uri="{FF2B5EF4-FFF2-40B4-BE49-F238E27FC236}">
              <a16:creationId xmlns:a16="http://schemas.microsoft.com/office/drawing/2014/main" id="{68F2B5B6-AB79-352C-94F8-03795E2A29B7}"/>
            </a:ext>
          </a:extLst>
        </cdr:cNvPr>
        <cdr:cNvSpPr txBox="1"/>
      </cdr:nvSpPr>
      <cdr:spPr>
        <a:xfrm xmlns:a="http://schemas.openxmlformats.org/drawingml/2006/main">
          <a:off x="6994833" y="3976021"/>
          <a:ext cx="732711" cy="6866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endParaRPr lang="en-US" sz="700">
            <a:solidFill>
              <a:srgbClr val="FF0000"/>
            </a:solidFill>
          </a:endParaRPr>
        </a:p>
        <a:p xmlns:a="http://schemas.openxmlformats.org/drawingml/2006/main">
          <a:pPr algn="ctr"/>
          <a:endParaRPr lang="en-US" sz="900">
            <a:solidFill>
              <a:srgbClr val="FF0000"/>
            </a:solidFill>
          </a:endParaRP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7138629" cy="4849556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0.75</cdr:x>
      <cdr:y>0.31034</cdr:y>
    </cdr:from>
    <cdr:to>
      <cdr:x>0.85664</cdr:x>
      <cdr:y>0.46724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6430945" y="1808703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0.27326</cdr:x>
      <cdr:y>0.67996</cdr:y>
    </cdr:from>
    <cdr:to>
      <cdr:x>0.35877</cdr:x>
      <cdr:y>0.79796</cdr:y>
    </cdr:to>
    <cdr:sp macro="" textlink="">
      <cdr:nvSpPr>
        <cdr:cNvPr id="5" name="TextBox 1">
          <a:extLst xmlns:a="http://schemas.openxmlformats.org/drawingml/2006/main">
            <a:ext uri="{FF2B5EF4-FFF2-40B4-BE49-F238E27FC236}">
              <a16:creationId xmlns:a16="http://schemas.microsoft.com/office/drawing/2014/main" id="{03461529-9260-302E-954D-7CD49A64555C}"/>
            </a:ext>
          </a:extLst>
        </cdr:cNvPr>
        <cdr:cNvSpPr txBox="1"/>
      </cdr:nvSpPr>
      <cdr:spPr>
        <a:xfrm xmlns:a="http://schemas.openxmlformats.org/drawingml/2006/main">
          <a:off x="1950679" y="3297493"/>
          <a:ext cx="610439" cy="57224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700">
              <a:solidFill>
                <a:srgbClr val="FF0000"/>
              </a:solidFill>
            </a:rPr>
            <a:t> </a:t>
          </a:r>
        </a:p>
        <a:p xmlns:a="http://schemas.openxmlformats.org/drawingml/2006/main">
          <a:pPr algn="ctr"/>
          <a:r>
            <a:rPr lang="en-US" sz="700">
              <a:solidFill>
                <a:srgbClr val="FF0000"/>
              </a:solidFill>
            </a:rPr>
            <a:t>-62.04% off chart</a:t>
          </a:r>
        </a:p>
        <a:p xmlns:a="http://schemas.openxmlformats.org/drawingml/2006/main">
          <a:pPr algn="ctr"/>
          <a:r>
            <a:rPr lang="en-US" sz="900">
              <a:solidFill>
                <a:srgbClr val="FF0000"/>
              </a:solidFill>
            </a:rPr>
            <a:t>v</a:t>
          </a:r>
        </a:p>
      </cdr:txBody>
    </cdr:sp>
  </cdr:relSizeAnchor>
</c:userShape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65mg" connectionId="2" xr16:uid="{00000000-0016-0000-0200-000000000000}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2222mg" connectionId="1" xr16:uid="{00000000-0016-0000-0800-000001000000}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2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C00"/>
  </sheetPr>
  <dimension ref="A1:L19"/>
  <sheetViews>
    <sheetView workbookViewId="0">
      <selection activeCell="B6" sqref="B6:G14"/>
    </sheetView>
  </sheetViews>
  <sheetFormatPr defaultColWidth="9.109375" defaultRowHeight="13.2"/>
  <cols>
    <col min="1" max="1" width="12.33203125" style="12" customWidth="1"/>
    <col min="2" max="2" width="12.109375" style="12" customWidth="1"/>
    <col min="3" max="4" width="12.5546875" style="12" customWidth="1"/>
    <col min="5" max="5" width="7.109375" style="80" bestFit="1" customWidth="1"/>
    <col min="6" max="6" width="12.33203125" style="12" customWidth="1"/>
    <col min="7" max="7" width="11.44140625" style="12" customWidth="1"/>
    <col min="8" max="8" width="15" style="12" customWidth="1"/>
    <col min="9" max="9" width="14" style="12" bestFit="1" customWidth="1"/>
    <col min="10" max="10" width="12.33203125" style="12" bestFit="1" customWidth="1"/>
    <col min="11" max="16384" width="9.109375" style="12"/>
  </cols>
  <sheetData>
    <row r="1" spans="1:12" ht="18">
      <c r="A1" s="108" t="s">
        <v>132</v>
      </c>
      <c r="B1" s="109"/>
      <c r="C1" s="60"/>
      <c r="D1" s="60"/>
      <c r="E1" s="59"/>
      <c r="F1" s="52"/>
      <c r="G1" s="59" t="s">
        <v>133</v>
      </c>
      <c r="H1" s="52"/>
      <c r="I1" s="53"/>
      <c r="J1" s="52"/>
    </row>
    <row r="2" spans="1:12" ht="12.75" customHeight="1">
      <c r="A2" s="108"/>
      <c r="B2" s="109"/>
      <c r="C2" s="60"/>
      <c r="D2" s="60"/>
      <c r="E2" s="59"/>
      <c r="F2" s="52"/>
      <c r="G2" s="59"/>
      <c r="H2" s="52"/>
      <c r="I2" s="53"/>
      <c r="J2" s="52"/>
    </row>
    <row r="3" spans="1:12">
      <c r="A3" s="52"/>
      <c r="B3" s="60"/>
      <c r="C3" s="60"/>
      <c r="D3" s="60"/>
      <c r="E3" s="59"/>
      <c r="F3" s="52"/>
      <c r="G3" s="59"/>
      <c r="H3" s="52"/>
      <c r="I3" s="53"/>
      <c r="J3" s="52"/>
    </row>
    <row r="4" spans="1:12">
      <c r="A4" s="52"/>
      <c r="B4" s="62" t="s">
        <v>58</v>
      </c>
      <c r="C4" s="62" t="s">
        <v>61</v>
      </c>
      <c r="D4" s="62" t="s">
        <v>66</v>
      </c>
      <c r="E4" s="61"/>
      <c r="F4" s="49" t="s">
        <v>60</v>
      </c>
      <c r="G4" s="61" t="s">
        <v>60</v>
      </c>
      <c r="H4" s="52"/>
      <c r="I4" s="53"/>
      <c r="J4" s="52"/>
    </row>
    <row r="5" spans="1:12" ht="18.45" customHeight="1" thickBot="1">
      <c r="A5" s="51" t="s">
        <v>31</v>
      </c>
      <c r="B5" s="63" t="s">
        <v>59</v>
      </c>
      <c r="C5" s="63" t="s">
        <v>59</v>
      </c>
      <c r="D5" s="63" t="s">
        <v>59</v>
      </c>
      <c r="E5" s="64" t="s">
        <v>81</v>
      </c>
      <c r="F5" s="51" t="s">
        <v>80</v>
      </c>
      <c r="G5" s="64" t="s">
        <v>62</v>
      </c>
      <c r="H5" s="49" t="s">
        <v>6</v>
      </c>
      <c r="I5" s="49" t="s">
        <v>10</v>
      </c>
      <c r="J5" s="52"/>
      <c r="K5" s="6"/>
      <c r="L5" s="6"/>
    </row>
    <row r="6" spans="1:12" ht="12.75" customHeight="1" thickTop="1">
      <c r="A6" s="49">
        <v>1</v>
      </c>
      <c r="B6" s="147">
        <v>25</v>
      </c>
      <c r="C6" s="147">
        <v>10</v>
      </c>
      <c r="D6" s="149">
        <f t="shared" ref="D6:D14" si="0">B6+C6</f>
        <v>35</v>
      </c>
      <c r="E6" s="149">
        <f t="shared" ref="E6:E14" si="1">(C6/D6)*100</f>
        <v>28.571428571428569</v>
      </c>
      <c r="F6" s="130">
        <v>0.45</v>
      </c>
      <c r="G6" s="151">
        <f t="shared" ref="G6:G14" si="2">D6/F6</f>
        <v>77.777777777777771</v>
      </c>
      <c r="H6" s="77" t="s">
        <v>76</v>
      </c>
      <c r="I6" s="50" t="s">
        <v>63</v>
      </c>
      <c r="J6" s="52"/>
      <c r="K6" s="6"/>
      <c r="L6" s="6"/>
    </row>
    <row r="7" spans="1:12">
      <c r="A7" s="49">
        <v>2</v>
      </c>
      <c r="B7" s="147">
        <v>40</v>
      </c>
      <c r="C7" s="147">
        <v>15</v>
      </c>
      <c r="D7" s="149">
        <f t="shared" si="0"/>
        <v>55</v>
      </c>
      <c r="E7" s="149">
        <f t="shared" si="1"/>
        <v>27.27272727272727</v>
      </c>
      <c r="F7" s="130">
        <v>0.45</v>
      </c>
      <c r="G7" s="151">
        <f t="shared" si="2"/>
        <v>122.22222222222221</v>
      </c>
      <c r="H7" s="77" t="s">
        <v>77</v>
      </c>
      <c r="J7" s="52"/>
      <c r="K7" s="6"/>
      <c r="L7" s="6"/>
    </row>
    <row r="8" spans="1:12">
      <c r="A8" s="49">
        <v>3</v>
      </c>
      <c r="B8" s="147">
        <v>80</v>
      </c>
      <c r="C8" s="147">
        <v>20</v>
      </c>
      <c r="D8" s="149">
        <f t="shared" si="0"/>
        <v>100</v>
      </c>
      <c r="E8" s="149">
        <f t="shared" si="1"/>
        <v>20</v>
      </c>
      <c r="F8" s="130">
        <v>0.45</v>
      </c>
      <c r="G8" s="151">
        <f t="shared" si="2"/>
        <v>222.22222222222223</v>
      </c>
      <c r="H8" s="77"/>
      <c r="I8" s="50"/>
      <c r="J8" s="52"/>
      <c r="K8" s="6"/>
      <c r="L8" s="6"/>
    </row>
    <row r="9" spans="1:12" ht="12.75" customHeight="1">
      <c r="A9" s="49">
        <v>4</v>
      </c>
      <c r="B9" s="147">
        <v>275</v>
      </c>
      <c r="C9" s="147">
        <v>70</v>
      </c>
      <c r="D9" s="149">
        <f t="shared" si="0"/>
        <v>345</v>
      </c>
      <c r="E9" s="149">
        <f t="shared" si="1"/>
        <v>20.289855072463769</v>
      </c>
      <c r="F9" s="130">
        <v>0.45</v>
      </c>
      <c r="G9" s="151">
        <f t="shared" si="2"/>
        <v>766.66666666666663</v>
      </c>
      <c r="H9" s="77"/>
      <c r="I9" s="50"/>
      <c r="J9" s="52"/>
      <c r="K9" s="6"/>
      <c r="L9" s="6"/>
    </row>
    <row r="10" spans="1:12">
      <c r="A10" s="49">
        <v>5</v>
      </c>
      <c r="B10" s="147">
        <v>425</v>
      </c>
      <c r="C10" s="147">
        <v>100</v>
      </c>
      <c r="D10" s="149">
        <f t="shared" si="0"/>
        <v>525</v>
      </c>
      <c r="E10" s="149">
        <f t="shared" si="1"/>
        <v>19.047619047619047</v>
      </c>
      <c r="F10" s="130">
        <v>0.45</v>
      </c>
      <c r="G10" s="151">
        <f t="shared" si="2"/>
        <v>1166.6666666666667</v>
      </c>
      <c r="H10" s="77"/>
      <c r="I10" s="50"/>
      <c r="J10" s="52"/>
      <c r="K10" s="6"/>
      <c r="L10" s="6"/>
    </row>
    <row r="11" spans="1:12">
      <c r="A11" s="49">
        <v>6</v>
      </c>
      <c r="B11" s="147">
        <v>550</v>
      </c>
      <c r="C11" s="147">
        <v>130</v>
      </c>
      <c r="D11" s="149">
        <f t="shared" si="0"/>
        <v>680</v>
      </c>
      <c r="E11" s="149">
        <f t="shared" si="1"/>
        <v>19.117647058823529</v>
      </c>
      <c r="F11" s="130">
        <v>0.45</v>
      </c>
      <c r="G11" s="151">
        <f t="shared" si="2"/>
        <v>1511.1111111111111</v>
      </c>
      <c r="H11" s="77"/>
      <c r="I11" s="50"/>
      <c r="J11" s="52"/>
      <c r="K11" s="6"/>
      <c r="L11" s="6"/>
    </row>
    <row r="12" spans="1:12" ht="12.75" customHeight="1">
      <c r="A12" s="49">
        <v>7</v>
      </c>
      <c r="B12" s="147">
        <v>1750</v>
      </c>
      <c r="C12" s="147">
        <v>400</v>
      </c>
      <c r="D12" s="149">
        <f t="shared" si="0"/>
        <v>2150</v>
      </c>
      <c r="E12" s="149">
        <f t="shared" si="1"/>
        <v>18.604651162790699</v>
      </c>
      <c r="F12" s="130">
        <v>0.45</v>
      </c>
      <c r="G12" s="151">
        <f t="shared" si="2"/>
        <v>4777.7777777777774</v>
      </c>
      <c r="H12" s="110"/>
      <c r="I12" s="48"/>
      <c r="J12" s="52"/>
      <c r="K12" s="6"/>
      <c r="L12" s="6"/>
    </row>
    <row r="13" spans="1:12">
      <c r="A13" s="49">
        <v>8</v>
      </c>
      <c r="B13" s="147">
        <v>2200</v>
      </c>
      <c r="C13" s="147">
        <v>500</v>
      </c>
      <c r="D13" s="149">
        <f t="shared" si="0"/>
        <v>2700</v>
      </c>
      <c r="E13" s="149">
        <f t="shared" si="1"/>
        <v>18.518518518518519</v>
      </c>
      <c r="F13" s="130">
        <v>0.45</v>
      </c>
      <c r="G13" s="151">
        <f t="shared" si="2"/>
        <v>6000</v>
      </c>
      <c r="H13" s="110"/>
      <c r="I13" s="48"/>
      <c r="J13" s="52"/>
      <c r="K13" s="6"/>
      <c r="L13" s="6"/>
    </row>
    <row r="14" spans="1:12">
      <c r="A14" s="49">
        <v>9</v>
      </c>
      <c r="B14" s="148">
        <v>2700</v>
      </c>
      <c r="C14" s="148">
        <v>700</v>
      </c>
      <c r="D14" s="150">
        <f t="shared" si="0"/>
        <v>3400</v>
      </c>
      <c r="E14" s="150">
        <f t="shared" si="1"/>
        <v>20.588235294117645</v>
      </c>
      <c r="F14" s="131">
        <v>0.45</v>
      </c>
      <c r="G14" s="152">
        <f t="shared" si="2"/>
        <v>7555.5555555555557</v>
      </c>
      <c r="H14" s="110"/>
      <c r="I14" s="48"/>
      <c r="J14" s="52"/>
      <c r="K14" s="6"/>
      <c r="L14" s="6"/>
    </row>
    <row r="15" spans="1:12">
      <c r="A15" s="50"/>
      <c r="B15" s="65"/>
      <c r="C15" s="65"/>
      <c r="D15" s="65"/>
      <c r="E15" s="66"/>
      <c r="F15" s="50"/>
      <c r="G15" s="66"/>
      <c r="H15" s="50"/>
      <c r="I15" s="53"/>
      <c r="J15" s="48"/>
      <c r="K15" s="6"/>
      <c r="L15" s="6"/>
    </row>
    <row r="16" spans="1:12">
      <c r="A16" s="53" t="s">
        <v>84</v>
      </c>
      <c r="B16" s="65"/>
      <c r="C16" s="65"/>
      <c r="D16" s="65"/>
      <c r="E16" s="66"/>
      <c r="F16" s="50"/>
      <c r="G16" s="66"/>
      <c r="H16" s="50"/>
      <c r="I16" s="53"/>
      <c r="J16" s="67"/>
      <c r="K16" s="6"/>
      <c r="L16" s="6"/>
    </row>
    <row r="17" spans="1:12">
      <c r="A17" s="50"/>
      <c r="B17" s="50"/>
      <c r="C17" s="50"/>
      <c r="D17" s="50"/>
      <c r="E17" s="66"/>
      <c r="F17" s="50"/>
      <c r="G17" s="50"/>
      <c r="H17" s="50"/>
      <c r="I17" s="111"/>
      <c r="J17" s="48"/>
      <c r="K17" s="6"/>
      <c r="L17" s="6"/>
    </row>
    <row r="18" spans="1:12" ht="15.6">
      <c r="A18" s="54"/>
      <c r="B18" s="55"/>
      <c r="C18" s="56"/>
      <c r="D18" s="56"/>
      <c r="E18" s="79"/>
      <c r="F18" s="13"/>
      <c r="G18" s="56"/>
      <c r="H18" s="56"/>
      <c r="I18" s="57"/>
      <c r="J18" s="47"/>
      <c r="K18" s="47"/>
      <c r="L18" s="47"/>
    </row>
    <row r="19" spans="1:12">
      <c r="A19" s="55"/>
      <c r="B19" s="55"/>
      <c r="C19" s="56"/>
      <c r="D19" s="56"/>
      <c r="E19" s="79"/>
      <c r="F19" s="56"/>
      <c r="G19" s="56"/>
      <c r="H19" s="56"/>
      <c r="I19" s="57"/>
      <c r="J19" s="47"/>
      <c r="K19" s="47"/>
      <c r="L19" s="47"/>
    </row>
  </sheetData>
  <protectedRanges>
    <protectedRange sqref="F6:F14" name="Range2"/>
    <protectedRange algorithmName="SHA-512" hashValue="Cc9sKI5nyafFRXb4sshQ7ryJW6OcN5oExdAvzjL0KV1vPNnAmeN+blzLH9R+y3GFsTg2d1jrutrm0yfU0WQipg==" saltValue="BaMaqkdJ1Wt0gArmeWld+w==" spinCount="100000" sqref="D6:E14" name="Range1"/>
  </protectedRanges>
  <phoneticPr fontId="22" type="noConversion"/>
  <pageMargins left="0.75" right="0.75" top="1" bottom="1" header="0.5" footer="0.5"/>
  <pageSetup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7">
    <tabColor indexed="17"/>
    <pageSetUpPr fitToPage="1"/>
  </sheetPr>
  <dimension ref="A1:BA21"/>
  <sheetViews>
    <sheetView workbookViewId="0">
      <selection activeCell="A12" sqref="A12:D12"/>
    </sheetView>
  </sheetViews>
  <sheetFormatPr defaultColWidth="9.109375" defaultRowHeight="13.2"/>
  <cols>
    <col min="1" max="1" width="17.6640625" style="16" customWidth="1"/>
    <col min="2" max="3" width="9.33203125" style="16" customWidth="1"/>
    <col min="4" max="4" width="11.33203125" style="16" customWidth="1"/>
    <col min="5" max="5" width="12.109375" style="16" customWidth="1"/>
    <col min="6" max="6" width="11.109375" style="16" customWidth="1"/>
    <col min="7" max="8" width="9.33203125" style="16" customWidth="1"/>
    <col min="9" max="9" width="12.109375" style="16" customWidth="1"/>
    <col min="10" max="12" width="9.33203125" style="16" customWidth="1"/>
    <col min="13" max="13" width="12.109375" style="16" customWidth="1"/>
    <col min="14" max="16384" width="9.109375" style="16"/>
  </cols>
  <sheetData>
    <row r="1" spans="1:53" s="12" customFormat="1" ht="17.399999999999999">
      <c r="A1" s="27" t="s">
        <v>24</v>
      </c>
      <c r="B1" s="6"/>
      <c r="C1" s="6"/>
      <c r="D1" s="6"/>
      <c r="E1" s="7"/>
      <c r="F1" s="8"/>
      <c r="G1" s="9"/>
      <c r="H1" s="9"/>
      <c r="I1" s="9"/>
      <c r="J1" s="6"/>
      <c r="K1" s="6"/>
      <c r="L1" s="10"/>
      <c r="M1" s="10"/>
      <c r="N1" s="10"/>
      <c r="O1" s="10"/>
      <c r="P1" s="6"/>
      <c r="Q1" s="6"/>
      <c r="R1" s="6"/>
      <c r="S1" s="6"/>
      <c r="T1" s="6"/>
      <c r="U1" s="6"/>
      <c r="V1" s="10"/>
      <c r="W1" s="11"/>
      <c r="X1" s="6"/>
      <c r="Y1" s="10"/>
      <c r="Z1" s="11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</row>
    <row r="2" spans="1:53" s="12" customFormat="1" ht="15.6">
      <c r="A2" s="106" t="s">
        <v>151</v>
      </c>
      <c r="B2" s="106"/>
      <c r="F2" s="11"/>
      <c r="I2" s="11"/>
      <c r="J2" s="14"/>
      <c r="K2" s="15"/>
      <c r="L2" s="10"/>
      <c r="M2" s="10"/>
      <c r="N2" s="10"/>
      <c r="O2" s="6"/>
      <c r="P2" s="6"/>
      <c r="Q2" s="6"/>
      <c r="R2" s="6"/>
      <c r="S2" s="6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</row>
    <row r="3" spans="1:53">
      <c r="A3" s="12"/>
      <c r="B3" s="12"/>
      <c r="C3" s="12"/>
      <c r="D3" s="12"/>
      <c r="E3" s="12"/>
      <c r="F3" s="12"/>
      <c r="G3" s="12"/>
      <c r="H3" s="12"/>
      <c r="I3" s="12"/>
    </row>
    <row r="4" spans="1:53" ht="13.8" thickBot="1">
      <c r="A4" s="107" t="s">
        <v>152</v>
      </c>
      <c r="B4" s="12"/>
      <c r="C4" s="12"/>
      <c r="D4" s="12"/>
      <c r="E4" s="12"/>
      <c r="F4" s="12"/>
      <c r="G4" s="12"/>
      <c r="H4" s="12"/>
      <c r="I4" s="12"/>
    </row>
    <row r="5" spans="1:53" ht="16.2" thickBot="1">
      <c r="A5" s="169"/>
      <c r="B5" s="170"/>
      <c r="C5" s="170"/>
      <c r="D5" s="170"/>
      <c r="E5" s="170"/>
      <c r="F5" s="170"/>
      <c r="G5" s="170"/>
      <c r="H5" s="170"/>
      <c r="I5" s="171"/>
    </row>
    <row r="6" spans="1:53" ht="13.8" thickBot="1">
      <c r="A6" s="166" t="s">
        <v>23</v>
      </c>
      <c r="B6" s="167"/>
      <c r="C6" s="167"/>
      <c r="D6" s="168"/>
      <c r="E6" s="166" t="s">
        <v>75</v>
      </c>
      <c r="F6" s="167"/>
      <c r="G6" s="167"/>
      <c r="H6" s="167"/>
      <c r="I6" s="168"/>
      <c r="M6" s="17"/>
      <c r="N6" s="17"/>
      <c r="O6" s="17"/>
      <c r="P6" s="17"/>
      <c r="Q6" s="17"/>
      <c r="R6" s="17"/>
      <c r="S6" s="17"/>
      <c r="T6" s="17"/>
      <c r="U6" s="17"/>
    </row>
    <row r="7" spans="1:53">
      <c r="A7" s="172" t="s">
        <v>92</v>
      </c>
      <c r="B7" s="173"/>
      <c r="C7" s="173"/>
      <c r="D7" s="174"/>
      <c r="E7" s="173" t="s">
        <v>96</v>
      </c>
      <c r="F7" s="173"/>
      <c r="G7" s="173"/>
      <c r="H7" s="173"/>
      <c r="I7" s="174"/>
      <c r="M7" s="17"/>
      <c r="N7" s="162"/>
      <c r="O7" s="162"/>
      <c r="P7" s="162"/>
      <c r="Q7" s="162"/>
      <c r="R7" s="162"/>
      <c r="S7" s="17"/>
      <c r="T7" s="17"/>
      <c r="U7" s="17"/>
    </row>
    <row r="8" spans="1:53">
      <c r="A8" s="165" t="s">
        <v>93</v>
      </c>
      <c r="B8" s="163"/>
      <c r="C8" s="163"/>
      <c r="D8" s="164"/>
      <c r="E8" s="163" t="s">
        <v>99</v>
      </c>
      <c r="F8" s="163"/>
      <c r="G8" s="163"/>
      <c r="H8" s="163"/>
      <c r="I8" s="164"/>
      <c r="M8" s="17"/>
      <c r="N8" s="118"/>
      <c r="O8" s="118"/>
      <c r="P8" s="118"/>
      <c r="Q8" s="118"/>
      <c r="R8" s="118"/>
      <c r="S8" s="17"/>
      <c r="T8" s="17"/>
      <c r="U8" s="17"/>
    </row>
    <row r="9" spans="1:53">
      <c r="A9" s="165" t="s">
        <v>94</v>
      </c>
      <c r="B9" s="163"/>
      <c r="C9" s="163"/>
      <c r="D9" s="164"/>
      <c r="E9" s="163" t="s">
        <v>100</v>
      </c>
      <c r="F9" s="163"/>
      <c r="G9" s="163"/>
      <c r="H9" s="163"/>
      <c r="I9" s="164"/>
      <c r="M9" s="17"/>
      <c r="N9" s="162"/>
      <c r="O9" s="162"/>
      <c r="P9" s="162"/>
      <c r="Q9" s="162"/>
      <c r="R9" s="162"/>
      <c r="S9" s="17"/>
      <c r="T9" s="17"/>
      <c r="U9" s="17"/>
    </row>
    <row r="10" spans="1:53">
      <c r="A10" s="165" t="s">
        <v>95</v>
      </c>
      <c r="B10" s="163"/>
      <c r="C10" s="163"/>
      <c r="D10" s="164"/>
      <c r="E10" s="163" t="s">
        <v>102</v>
      </c>
      <c r="F10" s="163"/>
      <c r="G10" s="163"/>
      <c r="H10" s="163"/>
      <c r="I10" s="164"/>
      <c r="M10" s="17"/>
      <c r="N10" s="118"/>
      <c r="O10" s="118"/>
      <c r="P10" s="118"/>
      <c r="Q10" s="118"/>
      <c r="R10" s="118"/>
      <c r="S10" s="17"/>
      <c r="T10" s="17"/>
      <c r="U10" s="17"/>
    </row>
    <row r="11" spans="1:53">
      <c r="A11" s="165" t="s">
        <v>97</v>
      </c>
      <c r="B11" s="163"/>
      <c r="C11" s="163"/>
      <c r="D11" s="164"/>
      <c r="E11" s="163" t="s">
        <v>103</v>
      </c>
      <c r="F11" s="163"/>
      <c r="G11" s="163"/>
      <c r="H11" s="163"/>
      <c r="I11" s="164"/>
      <c r="L11" s="75"/>
      <c r="M11" s="17"/>
      <c r="N11" s="162"/>
      <c r="O11" s="162"/>
      <c r="P11" s="162"/>
      <c r="Q11" s="162"/>
      <c r="R11" s="162"/>
      <c r="S11" s="17"/>
      <c r="T11" s="17"/>
      <c r="U11" s="17"/>
    </row>
    <row r="12" spans="1:53">
      <c r="A12" s="165" t="s">
        <v>98</v>
      </c>
      <c r="B12" s="163"/>
      <c r="C12" s="163"/>
      <c r="D12" s="164"/>
      <c r="E12" s="163" t="s">
        <v>104</v>
      </c>
      <c r="F12" s="163"/>
      <c r="G12" s="163"/>
      <c r="H12" s="163"/>
      <c r="I12" s="164"/>
      <c r="M12" s="17"/>
      <c r="N12" s="162"/>
      <c r="O12" s="162"/>
      <c r="P12" s="162"/>
      <c r="Q12" s="162"/>
      <c r="R12" s="162"/>
      <c r="S12" s="17"/>
      <c r="T12" s="17"/>
      <c r="U12" s="17"/>
    </row>
    <row r="13" spans="1:53">
      <c r="A13" s="165" t="s">
        <v>101</v>
      </c>
      <c r="B13" s="163"/>
      <c r="C13" s="163"/>
      <c r="D13" s="164"/>
      <c r="E13" s="163" t="s">
        <v>105</v>
      </c>
      <c r="F13" s="163"/>
      <c r="G13" s="163"/>
      <c r="H13" s="163"/>
      <c r="I13" s="164"/>
      <c r="M13" s="17"/>
      <c r="N13" s="162"/>
      <c r="O13" s="162"/>
      <c r="P13" s="162"/>
      <c r="Q13" s="162"/>
      <c r="R13" s="162"/>
      <c r="S13" s="17"/>
      <c r="T13" s="17"/>
      <c r="U13" s="17"/>
    </row>
    <row r="14" spans="1:53">
      <c r="A14" s="165"/>
      <c r="B14" s="163"/>
      <c r="C14" s="163"/>
      <c r="D14" s="164"/>
      <c r="E14" s="163" t="s">
        <v>154</v>
      </c>
      <c r="F14" s="163"/>
      <c r="G14" s="163"/>
      <c r="H14" s="163"/>
      <c r="I14" s="164"/>
      <c r="M14" s="17"/>
      <c r="N14" s="153"/>
      <c r="O14" s="153"/>
      <c r="P14" s="153"/>
      <c r="Q14" s="153"/>
      <c r="R14" s="153"/>
      <c r="S14" s="17"/>
      <c r="T14" s="17"/>
      <c r="U14" s="17"/>
    </row>
    <row r="15" spans="1:53" ht="13.8" thickBot="1">
      <c r="A15" s="159"/>
      <c r="B15" s="160"/>
      <c r="C15" s="160"/>
      <c r="D15" s="161"/>
      <c r="E15" s="160" t="s">
        <v>106</v>
      </c>
      <c r="F15" s="160"/>
      <c r="G15" s="160"/>
      <c r="H15" s="160"/>
      <c r="I15" s="161"/>
      <c r="M15" s="17"/>
      <c r="N15" s="135"/>
      <c r="O15" s="135"/>
      <c r="P15" s="135"/>
      <c r="Q15" s="135"/>
      <c r="R15" s="135"/>
      <c r="S15" s="17"/>
      <c r="T15" s="17"/>
      <c r="U15" s="17"/>
    </row>
    <row r="16" spans="1:53">
      <c r="M16" s="17"/>
      <c r="N16" s="83"/>
      <c r="O16" s="83"/>
      <c r="P16" s="83"/>
      <c r="Q16" s="83"/>
      <c r="R16" s="83"/>
      <c r="S16" s="17"/>
      <c r="T16" s="17"/>
      <c r="U16" s="17"/>
    </row>
    <row r="17" spans="1:21">
      <c r="A17" s="17"/>
      <c r="B17" s="17"/>
      <c r="C17" s="17"/>
      <c r="D17" s="17"/>
      <c r="M17" s="17"/>
      <c r="N17" s="162"/>
      <c r="O17" s="162"/>
      <c r="P17" s="162"/>
      <c r="Q17" s="162"/>
      <c r="R17" s="162"/>
      <c r="S17" s="17"/>
      <c r="T17" s="17"/>
      <c r="U17" s="17"/>
    </row>
    <row r="18" spans="1:21">
      <c r="A18" s="17"/>
      <c r="B18" s="17"/>
      <c r="C18" s="119"/>
      <c r="D18" s="119"/>
      <c r="M18" s="17"/>
      <c r="N18" s="82"/>
      <c r="O18" s="82"/>
      <c r="P18" s="82"/>
      <c r="Q18" s="82"/>
      <c r="R18" s="82"/>
      <c r="S18" s="17"/>
      <c r="T18" s="17"/>
      <c r="U18" s="17"/>
    </row>
    <row r="19" spans="1:21">
      <c r="A19" s="17"/>
      <c r="B19" s="17"/>
      <c r="C19" s="17"/>
      <c r="D19" s="17"/>
      <c r="E19" s="17"/>
      <c r="F19" s="17"/>
      <c r="G19" s="17"/>
      <c r="H19" s="17"/>
      <c r="I19" s="17"/>
      <c r="M19" s="17"/>
      <c r="N19" s="162"/>
      <c r="O19" s="162"/>
      <c r="P19" s="162"/>
      <c r="Q19" s="162"/>
      <c r="R19" s="162"/>
      <c r="S19" s="17"/>
      <c r="T19" s="17"/>
      <c r="U19" s="17"/>
    </row>
    <row r="20" spans="1:21">
      <c r="A20" s="17"/>
      <c r="B20" s="17"/>
      <c r="C20" s="17"/>
      <c r="D20" s="17"/>
      <c r="E20" s="17"/>
      <c r="F20" s="17"/>
      <c r="G20" s="17"/>
      <c r="H20" s="17"/>
      <c r="I20" s="17"/>
      <c r="M20" s="17"/>
      <c r="N20" s="17"/>
      <c r="O20" s="17"/>
      <c r="P20" s="17"/>
      <c r="Q20" s="17"/>
      <c r="R20" s="17"/>
      <c r="S20" s="17"/>
      <c r="T20" s="17"/>
      <c r="U20" s="17"/>
    </row>
    <row r="21" spans="1:21">
      <c r="A21" s="17"/>
      <c r="B21" s="17"/>
      <c r="C21" s="17"/>
      <c r="D21" s="17"/>
      <c r="E21" s="17"/>
      <c r="F21" s="17"/>
      <c r="G21" s="17"/>
      <c r="H21" s="17"/>
      <c r="I21" s="17"/>
      <c r="M21" s="17"/>
      <c r="N21" s="17"/>
      <c r="O21" s="17"/>
      <c r="P21" s="17"/>
      <c r="Q21" s="17"/>
      <c r="R21" s="17"/>
      <c r="S21" s="17"/>
      <c r="T21" s="17"/>
      <c r="U21" s="17"/>
    </row>
  </sheetData>
  <mergeCells count="28">
    <mergeCell ref="E6:I6"/>
    <mergeCell ref="A5:I5"/>
    <mergeCell ref="N7:R7"/>
    <mergeCell ref="N17:R17"/>
    <mergeCell ref="E8:I8"/>
    <mergeCell ref="A7:D7"/>
    <mergeCell ref="A9:D9"/>
    <mergeCell ref="A6:D6"/>
    <mergeCell ref="A10:D10"/>
    <mergeCell ref="A8:D8"/>
    <mergeCell ref="A11:D11"/>
    <mergeCell ref="A12:D12"/>
    <mergeCell ref="A13:D13"/>
    <mergeCell ref="E13:I13"/>
    <mergeCell ref="E7:I7"/>
    <mergeCell ref="E9:I9"/>
    <mergeCell ref="A15:D15"/>
    <mergeCell ref="E15:I15"/>
    <mergeCell ref="N19:R19"/>
    <mergeCell ref="N9:R9"/>
    <mergeCell ref="N11:R11"/>
    <mergeCell ref="N12:R12"/>
    <mergeCell ref="N13:R13"/>
    <mergeCell ref="E10:I10"/>
    <mergeCell ref="E11:I11"/>
    <mergeCell ref="E12:I12"/>
    <mergeCell ref="A14:D14"/>
    <mergeCell ref="E14:I14"/>
  </mergeCells>
  <phoneticPr fontId="0" type="noConversion"/>
  <pageMargins left="0.75" right="0.75" top="1" bottom="1" header="0.5" footer="0.5"/>
  <pageSetup scale="88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E7C124-431F-4C96-84A3-AA965AEDF024}">
  <dimension ref="A1:F19"/>
  <sheetViews>
    <sheetView workbookViewId="0">
      <selection activeCell="B8" sqref="B8"/>
    </sheetView>
  </sheetViews>
  <sheetFormatPr defaultRowHeight="13.2"/>
  <cols>
    <col min="2" max="2" width="42.6640625" bestFit="1" customWidth="1"/>
  </cols>
  <sheetData>
    <row r="1" spans="1:6">
      <c r="A1" s="133" t="s">
        <v>107</v>
      </c>
      <c r="B1" s="133" t="s">
        <v>108</v>
      </c>
      <c r="C1" s="133"/>
      <c r="D1" s="133"/>
      <c r="E1" s="133"/>
      <c r="F1" s="133"/>
    </row>
    <row r="2" spans="1:6">
      <c r="A2" s="136">
        <v>11</v>
      </c>
      <c r="B2" s="136" t="s">
        <v>109</v>
      </c>
      <c r="C2" s="134"/>
      <c r="D2" s="134"/>
      <c r="E2" s="133"/>
      <c r="F2" s="133"/>
    </row>
    <row r="3" spans="1:6">
      <c r="A3" s="137">
        <v>12</v>
      </c>
      <c r="B3" s="137" t="s">
        <v>110</v>
      </c>
      <c r="C3" s="15"/>
      <c r="D3" s="15"/>
      <c r="E3" s="133"/>
      <c r="F3" s="133"/>
    </row>
    <row r="4" spans="1:6">
      <c r="A4" s="136">
        <v>14</v>
      </c>
      <c r="B4" s="136" t="s">
        <v>111</v>
      </c>
      <c r="C4" s="134"/>
      <c r="D4" s="134"/>
      <c r="E4" s="133"/>
      <c r="F4" s="133"/>
    </row>
    <row r="5" spans="1:6">
      <c r="A5" s="136">
        <v>15</v>
      </c>
      <c r="B5" s="136" t="s">
        <v>112</v>
      </c>
      <c r="C5" s="134"/>
      <c r="D5" s="134"/>
      <c r="E5" s="133"/>
      <c r="F5" s="133"/>
    </row>
    <row r="6" spans="1:6">
      <c r="A6" s="136">
        <v>16</v>
      </c>
      <c r="B6" s="136" t="s">
        <v>116</v>
      </c>
      <c r="C6" s="134"/>
      <c r="D6" s="134"/>
      <c r="E6" s="133"/>
      <c r="F6" s="133"/>
    </row>
    <row r="7" spans="1:6">
      <c r="A7" s="136">
        <v>17</v>
      </c>
      <c r="B7" s="136" t="s">
        <v>113</v>
      </c>
      <c r="C7" s="134"/>
      <c r="D7" s="134"/>
      <c r="E7" s="133"/>
      <c r="F7" s="133"/>
    </row>
    <row r="8" spans="1:6">
      <c r="A8" s="136">
        <v>18</v>
      </c>
      <c r="B8" s="136" t="s">
        <v>114</v>
      </c>
      <c r="C8" s="134"/>
      <c r="D8" s="134"/>
      <c r="E8" s="133"/>
      <c r="F8" s="133"/>
    </row>
    <row r="9" spans="1:6">
      <c r="A9" s="137">
        <v>21</v>
      </c>
      <c r="B9" s="137" t="s">
        <v>117</v>
      </c>
      <c r="C9" s="15"/>
      <c r="D9" s="15"/>
      <c r="E9" s="15"/>
      <c r="F9" s="133"/>
    </row>
    <row r="10" spans="1:6">
      <c r="A10" s="137">
        <v>23</v>
      </c>
      <c r="B10" s="137" t="s">
        <v>118</v>
      </c>
      <c r="C10" s="15"/>
      <c r="D10" s="15"/>
      <c r="E10" s="15"/>
      <c r="F10" s="133"/>
    </row>
    <row r="11" spans="1:6">
      <c r="A11" s="137">
        <v>25</v>
      </c>
      <c r="B11" s="137" t="s">
        <v>115</v>
      </c>
      <c r="C11" s="15"/>
      <c r="D11" s="15"/>
      <c r="E11" s="15"/>
      <c r="F11" s="133"/>
    </row>
    <row r="12" spans="1:6">
      <c r="A12" s="137">
        <v>28</v>
      </c>
      <c r="B12" s="137" t="s">
        <v>119</v>
      </c>
      <c r="C12" s="15"/>
      <c r="D12" s="15"/>
      <c r="E12" s="15"/>
      <c r="F12" s="133"/>
    </row>
    <row r="13" spans="1:6">
      <c r="A13" s="137">
        <v>29</v>
      </c>
      <c r="B13" s="137" t="s">
        <v>120</v>
      </c>
      <c r="C13" s="15"/>
      <c r="D13" s="15"/>
      <c r="E13" s="15"/>
      <c r="F13" s="133"/>
    </row>
    <row r="14" spans="1:6">
      <c r="A14" s="137">
        <v>30</v>
      </c>
      <c r="B14" s="137" t="s">
        <v>121</v>
      </c>
      <c r="C14" s="15"/>
      <c r="D14" s="15"/>
      <c r="E14" s="15"/>
      <c r="F14" s="133"/>
    </row>
    <row r="15" spans="1:6">
      <c r="A15" s="137">
        <v>31</v>
      </c>
      <c r="B15" s="137" t="s">
        <v>122</v>
      </c>
      <c r="C15" s="15"/>
      <c r="D15" s="15"/>
      <c r="E15" s="15"/>
      <c r="F15" s="133"/>
    </row>
    <row r="16" spans="1:6">
      <c r="A16" s="137">
        <v>34</v>
      </c>
      <c r="B16" s="137" t="s">
        <v>153</v>
      </c>
      <c r="C16" s="15"/>
      <c r="D16" s="15"/>
      <c r="E16" s="15"/>
      <c r="F16" s="133"/>
    </row>
    <row r="17" spans="1:6">
      <c r="A17" s="137">
        <v>36</v>
      </c>
      <c r="B17" s="137" t="s">
        <v>123</v>
      </c>
      <c r="C17" s="15"/>
      <c r="D17" s="15"/>
      <c r="E17" s="15"/>
      <c r="F17" s="133"/>
    </row>
    <row r="18" spans="1:6">
      <c r="A18" s="133"/>
      <c r="B18" s="133"/>
      <c r="C18" s="133"/>
      <c r="D18" s="133"/>
      <c r="E18" s="133"/>
      <c r="F18" s="133"/>
    </row>
    <row r="19" spans="1:6">
      <c r="A19" s="133"/>
      <c r="B19" s="133"/>
      <c r="C19" s="133"/>
      <c r="D19" s="133"/>
      <c r="E19" s="133"/>
      <c r="F19" s="133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>
    <tabColor rgb="FF0070C0"/>
  </sheetPr>
  <dimension ref="A1:EB156"/>
  <sheetViews>
    <sheetView tabSelected="1" zoomScale="110" zoomScaleNormal="110" workbookViewId="0">
      <pane xSplit="8" ySplit="3" topLeftCell="W4" activePane="bottomRight" state="frozen"/>
      <selection pane="topRight" activeCell="E1" sqref="E1"/>
      <selection pane="bottomLeft" activeCell="A4" sqref="A4"/>
      <selection pane="bottomRight" activeCell="V149" sqref="V149"/>
    </sheetView>
  </sheetViews>
  <sheetFormatPr defaultColWidth="9.109375" defaultRowHeight="13.2"/>
  <cols>
    <col min="1" max="1" width="7.88671875" style="5" bestFit="1" customWidth="1"/>
    <col min="2" max="2" width="11.109375" style="5" customWidth="1"/>
    <col min="3" max="3" width="11.44140625" style="28" bestFit="1" customWidth="1"/>
    <col min="4" max="4" width="7.88671875" style="5" bestFit="1" customWidth="1"/>
    <col min="5" max="5" width="11.44140625" style="28" bestFit="1" customWidth="1"/>
    <col min="6" max="6" width="45.88671875" style="28" bestFit="1" customWidth="1"/>
    <col min="7" max="7" width="19.44140625" style="1" bestFit="1" customWidth="1"/>
    <col min="8" max="8" width="11.44140625" style="20" customWidth="1"/>
    <col min="9" max="9" width="17.33203125" style="20" customWidth="1"/>
    <col min="10" max="10" width="17.33203125" style="58" customWidth="1"/>
    <col min="11" max="12" width="17.33203125" style="81" customWidth="1"/>
    <col min="13" max="14" width="17.33203125" style="1" customWidth="1"/>
    <col min="15" max="15" width="12.5546875" style="26" customWidth="1"/>
    <col min="16" max="16" width="14" style="26" customWidth="1"/>
    <col min="17" max="17" width="10" style="26" customWidth="1"/>
    <col min="18" max="19" width="10.33203125" style="26" customWidth="1"/>
    <col min="20" max="20" width="18.88671875" style="26" customWidth="1"/>
    <col min="21" max="21" width="12.5546875" style="1" customWidth="1"/>
    <col min="22" max="22" width="13.33203125" style="2" customWidth="1"/>
    <col min="23" max="23" width="12.5546875" style="1" customWidth="1"/>
    <col min="24" max="24" width="13.88671875" style="2" customWidth="1"/>
    <col min="25" max="25" width="25.33203125" style="74" bestFit="1" customWidth="1"/>
    <col min="26" max="26" width="7.6640625" style="70" bestFit="1" customWidth="1"/>
    <col min="27" max="27" width="8.44140625" style="70" bestFit="1" customWidth="1"/>
    <col min="28" max="28" width="9" style="70" bestFit="1" customWidth="1"/>
    <col min="29" max="29" width="10.6640625" style="69" customWidth="1"/>
    <col min="30" max="30" width="11.33203125" style="69" bestFit="1" customWidth="1"/>
    <col min="31" max="31" width="7.6640625" style="70" bestFit="1" customWidth="1"/>
    <col min="32" max="32" width="8.44140625" style="70" bestFit="1" customWidth="1"/>
    <col min="33" max="33" width="9" style="70" bestFit="1" customWidth="1"/>
    <col min="34" max="34" width="10.6640625" style="69" customWidth="1"/>
    <col min="35" max="35" width="11.33203125" style="69" bestFit="1" customWidth="1"/>
    <col min="36" max="36" width="7.6640625" style="70" bestFit="1" customWidth="1"/>
    <col min="37" max="37" width="8.44140625" style="70" bestFit="1" customWidth="1"/>
    <col min="38" max="38" width="9" style="70" bestFit="1" customWidth="1"/>
    <col min="39" max="39" width="10.6640625" style="69" customWidth="1"/>
    <col min="40" max="40" width="11.33203125" style="69" bestFit="1" customWidth="1"/>
    <col min="41" max="41" width="7.6640625" style="70" bestFit="1" customWidth="1"/>
    <col min="42" max="42" width="8.44140625" style="70" bestFit="1" customWidth="1"/>
    <col min="43" max="43" width="9" style="70" bestFit="1" customWidth="1"/>
    <col min="44" max="44" width="10.6640625" style="69" customWidth="1"/>
    <col min="45" max="45" width="11.33203125" style="69" bestFit="1" customWidth="1"/>
    <col min="46" max="47" width="9.109375" style="43"/>
    <col min="48" max="93" width="9.109375" style="21"/>
    <col min="94" max="132" width="9.109375" style="29"/>
    <col min="133" max="16384" width="9.109375" style="1"/>
  </cols>
  <sheetData>
    <row r="1" spans="1:132" s="105" customFormat="1">
      <c r="A1" s="86"/>
      <c r="B1" s="86"/>
      <c r="C1" s="86"/>
      <c r="D1" s="86"/>
      <c r="E1" s="86"/>
      <c r="F1" s="86"/>
      <c r="G1" s="86"/>
      <c r="H1" s="86"/>
      <c r="I1" s="87" t="s">
        <v>4</v>
      </c>
      <c r="J1" s="88" t="s">
        <v>4</v>
      </c>
      <c r="K1" s="88" t="s">
        <v>4</v>
      </c>
      <c r="L1" s="88" t="s">
        <v>4</v>
      </c>
      <c r="M1" s="87" t="s">
        <v>4</v>
      </c>
      <c r="N1" s="87" t="s">
        <v>2</v>
      </c>
      <c r="O1" s="89" t="s">
        <v>0</v>
      </c>
      <c r="P1" s="89" t="s">
        <v>0</v>
      </c>
      <c r="Q1" s="89" t="s">
        <v>0</v>
      </c>
      <c r="R1" s="89" t="s">
        <v>0</v>
      </c>
      <c r="S1" s="89" t="s">
        <v>0</v>
      </c>
      <c r="T1" s="89" t="s">
        <v>1</v>
      </c>
      <c r="U1" s="87" t="s">
        <v>6</v>
      </c>
      <c r="V1" s="90" t="s">
        <v>10</v>
      </c>
      <c r="W1" s="87" t="s">
        <v>5</v>
      </c>
      <c r="X1" s="90" t="s">
        <v>5</v>
      </c>
      <c r="Y1" s="91"/>
      <c r="Z1" s="92"/>
      <c r="AA1" s="92"/>
      <c r="AB1" s="92"/>
      <c r="AC1" s="93"/>
      <c r="AD1" s="93"/>
      <c r="AE1" s="92"/>
      <c r="AF1" s="92"/>
      <c r="AG1" s="92"/>
      <c r="AH1" s="93"/>
      <c r="AI1" s="93"/>
      <c r="AJ1" s="92"/>
      <c r="AK1" s="92"/>
      <c r="AL1" s="92"/>
      <c r="AM1" s="93"/>
      <c r="AN1" s="93"/>
      <c r="AO1" s="92"/>
      <c r="AP1" s="92"/>
      <c r="AQ1" s="92"/>
      <c r="AR1" s="93"/>
      <c r="AS1" s="93"/>
      <c r="AT1" s="86"/>
      <c r="AU1" s="86"/>
      <c r="AV1" s="86"/>
      <c r="AW1" s="86"/>
      <c r="AX1" s="86"/>
      <c r="AY1" s="86"/>
      <c r="AZ1" s="86"/>
      <c r="BA1" s="86"/>
      <c r="BB1" s="86"/>
      <c r="BC1" s="86"/>
      <c r="BD1" s="86"/>
      <c r="BE1" s="86"/>
      <c r="BF1" s="86"/>
      <c r="BG1" s="86"/>
      <c r="BH1" s="86"/>
      <c r="BI1" s="86"/>
      <c r="BJ1" s="86"/>
      <c r="BK1" s="86"/>
      <c r="BL1" s="86"/>
      <c r="BM1" s="86"/>
      <c r="BN1" s="86"/>
      <c r="BO1" s="86"/>
      <c r="BP1" s="86"/>
      <c r="BQ1" s="86"/>
      <c r="BR1" s="86"/>
      <c r="BS1" s="86"/>
      <c r="BT1" s="86"/>
      <c r="BU1" s="86"/>
      <c r="BV1" s="86"/>
      <c r="BW1" s="86"/>
      <c r="BX1" s="86"/>
      <c r="BY1" s="86"/>
      <c r="BZ1" s="86"/>
      <c r="CA1" s="86"/>
      <c r="CB1" s="86"/>
      <c r="CC1" s="86"/>
      <c r="CD1" s="86"/>
      <c r="CE1" s="86"/>
      <c r="CF1" s="86"/>
      <c r="CG1" s="86"/>
      <c r="CH1" s="86"/>
      <c r="CI1" s="86"/>
      <c r="CJ1" s="86"/>
      <c r="CK1" s="86"/>
      <c r="CL1" s="86"/>
      <c r="CM1" s="86"/>
      <c r="CN1" s="86"/>
      <c r="CO1" s="86"/>
      <c r="CP1" s="86"/>
      <c r="CQ1" s="86"/>
      <c r="CR1" s="86"/>
      <c r="CS1" s="86"/>
      <c r="CT1" s="86"/>
      <c r="CU1" s="86"/>
      <c r="CV1" s="86"/>
      <c r="CW1" s="86"/>
      <c r="CX1" s="86"/>
      <c r="CY1" s="86"/>
      <c r="CZ1" s="86"/>
      <c r="DA1" s="86"/>
      <c r="DB1" s="86"/>
      <c r="DC1" s="86"/>
      <c r="DD1" s="86"/>
      <c r="DE1" s="86"/>
      <c r="DF1" s="86"/>
      <c r="DG1" s="86"/>
      <c r="DH1" s="86"/>
      <c r="DI1" s="86"/>
      <c r="DJ1" s="86"/>
      <c r="DK1" s="86"/>
      <c r="DL1" s="86"/>
      <c r="DM1" s="86"/>
      <c r="DN1" s="86"/>
      <c r="DO1" s="86"/>
      <c r="DP1" s="86"/>
      <c r="DQ1" s="86"/>
      <c r="DR1" s="86"/>
      <c r="DS1" s="86"/>
      <c r="DT1" s="86"/>
      <c r="DU1" s="86"/>
      <c r="DV1" s="86"/>
      <c r="DW1" s="86"/>
      <c r="DX1" s="86"/>
      <c r="DY1" s="86"/>
      <c r="DZ1" s="86"/>
      <c r="EA1" s="86"/>
      <c r="EB1" s="86"/>
    </row>
    <row r="2" spans="1:132" s="105" customFormat="1">
      <c r="A2" s="86" t="s">
        <v>124</v>
      </c>
      <c r="B2" s="86" t="s">
        <v>169</v>
      </c>
      <c r="C2" s="86" t="s">
        <v>125</v>
      </c>
      <c r="D2" s="86" t="s">
        <v>7</v>
      </c>
      <c r="E2" s="86" t="s">
        <v>35</v>
      </c>
      <c r="F2" s="86" t="s">
        <v>108</v>
      </c>
      <c r="G2" s="86" t="s">
        <v>67</v>
      </c>
      <c r="H2" s="86" t="s">
        <v>31</v>
      </c>
      <c r="I2" s="87" t="s">
        <v>33</v>
      </c>
      <c r="J2" s="88" t="s">
        <v>8</v>
      </c>
      <c r="K2" s="88" t="s">
        <v>6</v>
      </c>
      <c r="L2" s="88" t="s">
        <v>10</v>
      </c>
      <c r="M2" s="87" t="s">
        <v>5</v>
      </c>
      <c r="N2" s="87" t="s">
        <v>3</v>
      </c>
      <c r="O2" s="89" t="s">
        <v>33</v>
      </c>
      <c r="P2" s="89" t="s">
        <v>8</v>
      </c>
      <c r="Q2" s="89" t="s">
        <v>6</v>
      </c>
      <c r="R2" s="89" t="s">
        <v>10</v>
      </c>
      <c r="S2" s="89" t="s">
        <v>11</v>
      </c>
      <c r="T2" s="89" t="s">
        <v>9</v>
      </c>
      <c r="U2" s="87" t="s">
        <v>12</v>
      </c>
      <c r="V2" s="87" t="s">
        <v>12</v>
      </c>
      <c r="W2" s="87" t="s">
        <v>12</v>
      </c>
      <c r="X2" s="90" t="s">
        <v>3</v>
      </c>
      <c r="Y2" s="91"/>
      <c r="Z2" s="176" t="s">
        <v>51</v>
      </c>
      <c r="AA2" s="176"/>
      <c r="AB2" s="176"/>
      <c r="AC2" s="176"/>
      <c r="AD2" s="176"/>
      <c r="AE2" s="176" t="s">
        <v>52</v>
      </c>
      <c r="AF2" s="176"/>
      <c r="AG2" s="176"/>
      <c r="AH2" s="176"/>
      <c r="AI2" s="176"/>
      <c r="AJ2" s="176" t="s">
        <v>53</v>
      </c>
      <c r="AK2" s="176"/>
      <c r="AL2" s="176"/>
      <c r="AM2" s="176"/>
      <c r="AN2" s="176"/>
      <c r="AO2" s="176" t="s">
        <v>44</v>
      </c>
      <c r="AP2" s="176"/>
      <c r="AQ2" s="176"/>
      <c r="AR2" s="176"/>
      <c r="AS2" s="176"/>
      <c r="AT2" s="86"/>
      <c r="AU2" s="86"/>
      <c r="AV2" s="86"/>
      <c r="AW2" s="86"/>
      <c r="AX2" s="86"/>
      <c r="AY2" s="86"/>
      <c r="AZ2" s="86"/>
      <c r="BA2" s="86"/>
      <c r="BB2" s="86"/>
      <c r="BC2" s="86"/>
      <c r="BD2" s="86"/>
      <c r="BE2" s="86"/>
      <c r="BF2" s="86"/>
      <c r="BG2" s="86"/>
      <c r="BH2" s="86"/>
      <c r="BI2" s="86"/>
      <c r="BJ2" s="86"/>
      <c r="BK2" s="86"/>
      <c r="BL2" s="86"/>
      <c r="BM2" s="86"/>
      <c r="BN2" s="86"/>
      <c r="BO2" s="86"/>
      <c r="BP2" s="86"/>
      <c r="BQ2" s="86"/>
      <c r="BR2" s="86"/>
      <c r="BS2" s="86"/>
      <c r="BT2" s="86"/>
      <c r="BU2" s="86"/>
      <c r="BV2" s="86"/>
      <c r="BW2" s="86"/>
      <c r="BX2" s="86"/>
      <c r="BY2" s="86"/>
      <c r="BZ2" s="86"/>
      <c r="CA2" s="86"/>
      <c r="CB2" s="86"/>
      <c r="CC2" s="86"/>
      <c r="CD2" s="86"/>
      <c r="CE2" s="86"/>
      <c r="CF2" s="86"/>
      <c r="CG2" s="86"/>
      <c r="CH2" s="86"/>
      <c r="CI2" s="86"/>
      <c r="CJ2" s="86"/>
      <c r="CK2" s="86"/>
      <c r="CL2" s="86"/>
      <c r="CM2" s="86"/>
      <c r="CN2" s="86"/>
      <c r="CO2" s="86"/>
      <c r="CP2" s="86"/>
      <c r="CQ2" s="86"/>
      <c r="CR2" s="86"/>
      <c r="CS2" s="86"/>
      <c r="CT2" s="86"/>
      <c r="CU2" s="86"/>
      <c r="CV2" s="86"/>
      <c r="CW2" s="86"/>
      <c r="CX2" s="86"/>
      <c r="CY2" s="86"/>
      <c r="CZ2" s="86"/>
      <c r="DA2" s="86"/>
      <c r="DB2" s="86"/>
      <c r="DC2" s="86"/>
      <c r="DD2" s="86"/>
      <c r="DE2" s="86"/>
      <c r="DF2" s="86"/>
      <c r="DG2" s="86"/>
      <c r="DH2" s="86"/>
      <c r="DI2" s="86"/>
      <c r="DJ2" s="86"/>
      <c r="DK2" s="86"/>
      <c r="DL2" s="86"/>
      <c r="DM2" s="86"/>
      <c r="DN2" s="86"/>
      <c r="DO2" s="86"/>
      <c r="DP2" s="86"/>
      <c r="DQ2" s="86"/>
      <c r="DR2" s="86"/>
      <c r="DS2" s="86"/>
      <c r="DT2" s="86"/>
      <c r="DU2" s="86"/>
      <c r="DV2" s="86"/>
      <c r="DW2" s="86"/>
      <c r="DX2" s="86"/>
      <c r="DY2" s="86"/>
      <c r="DZ2" s="86"/>
      <c r="EA2" s="86"/>
      <c r="EB2" s="86"/>
    </row>
    <row r="3" spans="1:132" s="105" customFormat="1">
      <c r="A3" s="86"/>
      <c r="B3" s="86"/>
      <c r="C3" s="86"/>
      <c r="D3" s="86"/>
      <c r="E3" s="86"/>
      <c r="F3" s="86"/>
      <c r="G3" s="86" t="s">
        <v>21</v>
      </c>
      <c r="H3" s="86"/>
      <c r="I3" s="87" t="s">
        <v>34</v>
      </c>
      <c r="J3" s="88" t="s">
        <v>32</v>
      </c>
      <c r="K3" s="88" t="s">
        <v>30</v>
      </c>
      <c r="L3" s="88" t="s">
        <v>30</v>
      </c>
      <c r="M3" s="87" t="s">
        <v>30</v>
      </c>
      <c r="N3" s="87" t="s">
        <v>13</v>
      </c>
      <c r="O3" s="89" t="s">
        <v>34</v>
      </c>
      <c r="P3" s="89" t="s">
        <v>32</v>
      </c>
      <c r="Q3" s="89" t="s">
        <v>30</v>
      </c>
      <c r="R3" s="89" t="s">
        <v>30</v>
      </c>
      <c r="S3" s="89" t="s">
        <v>30</v>
      </c>
      <c r="T3" s="89" t="s">
        <v>13</v>
      </c>
      <c r="U3" s="87" t="s">
        <v>91</v>
      </c>
      <c r="V3" s="87" t="s">
        <v>91</v>
      </c>
      <c r="W3" s="87" t="s">
        <v>91</v>
      </c>
      <c r="X3" s="87" t="s">
        <v>91</v>
      </c>
      <c r="Y3" s="91" t="s">
        <v>65</v>
      </c>
      <c r="Z3" s="92" t="s">
        <v>20</v>
      </c>
      <c r="AA3" s="92" t="s">
        <v>42</v>
      </c>
      <c r="AB3" s="92" t="s">
        <v>43</v>
      </c>
      <c r="AC3" s="93" t="s">
        <v>40</v>
      </c>
      <c r="AD3" s="93" t="s">
        <v>41</v>
      </c>
      <c r="AE3" s="92" t="s">
        <v>20</v>
      </c>
      <c r="AF3" s="92" t="s">
        <v>42</v>
      </c>
      <c r="AG3" s="92" t="s">
        <v>43</v>
      </c>
      <c r="AH3" s="93" t="s">
        <v>40</v>
      </c>
      <c r="AI3" s="93" t="s">
        <v>41</v>
      </c>
      <c r="AJ3" s="92" t="s">
        <v>20</v>
      </c>
      <c r="AK3" s="92" t="s">
        <v>42</v>
      </c>
      <c r="AL3" s="92" t="s">
        <v>43</v>
      </c>
      <c r="AM3" s="93" t="s">
        <v>40</v>
      </c>
      <c r="AN3" s="93" t="s">
        <v>41</v>
      </c>
      <c r="AO3" s="92" t="s">
        <v>20</v>
      </c>
      <c r="AP3" s="92" t="s">
        <v>42</v>
      </c>
      <c r="AQ3" s="92" t="s">
        <v>43</v>
      </c>
      <c r="AR3" s="93" t="s">
        <v>40</v>
      </c>
      <c r="AS3" s="93" t="s">
        <v>41</v>
      </c>
      <c r="AT3" s="86"/>
      <c r="AU3" s="86"/>
      <c r="AV3" s="86"/>
      <c r="AW3" s="86"/>
      <c r="AX3" s="86"/>
      <c r="AY3" s="86"/>
      <c r="AZ3" s="86"/>
      <c r="BA3" s="86"/>
      <c r="BB3" s="86"/>
      <c r="BC3" s="86"/>
      <c r="BD3" s="86"/>
      <c r="BE3" s="86"/>
      <c r="BF3" s="86"/>
      <c r="BG3" s="86"/>
      <c r="BH3" s="86"/>
      <c r="BI3" s="86"/>
      <c r="BJ3" s="86"/>
      <c r="BK3" s="86"/>
      <c r="BL3" s="86"/>
      <c r="BM3" s="86"/>
      <c r="BN3" s="86"/>
      <c r="BO3" s="86"/>
      <c r="BP3" s="86"/>
      <c r="BQ3" s="86"/>
      <c r="BR3" s="86"/>
      <c r="BS3" s="86"/>
      <c r="BT3" s="86"/>
      <c r="BU3" s="86"/>
      <c r="BV3" s="86"/>
      <c r="BW3" s="86"/>
      <c r="BX3" s="86"/>
      <c r="BY3" s="86"/>
      <c r="BZ3" s="86"/>
      <c r="CA3" s="86"/>
      <c r="CB3" s="86"/>
      <c r="CC3" s="86"/>
      <c r="CD3" s="86"/>
      <c r="CE3" s="86"/>
      <c r="CF3" s="86"/>
      <c r="CG3" s="86"/>
      <c r="CH3" s="86"/>
      <c r="CI3" s="86"/>
      <c r="CJ3" s="86"/>
      <c r="CK3" s="86"/>
      <c r="CL3" s="86"/>
      <c r="CM3" s="86"/>
      <c r="CN3" s="86"/>
      <c r="CO3" s="86"/>
      <c r="CP3" s="86"/>
      <c r="CQ3" s="86"/>
      <c r="CR3" s="86"/>
      <c r="CS3" s="86"/>
      <c r="CT3" s="86"/>
      <c r="CU3" s="86"/>
      <c r="CV3" s="86"/>
      <c r="CW3" s="86"/>
      <c r="CX3" s="86"/>
      <c r="CY3" s="86"/>
      <c r="CZ3" s="86"/>
      <c r="DA3" s="86"/>
      <c r="DB3" s="86"/>
      <c r="DC3" s="86"/>
      <c r="DD3" s="86"/>
      <c r="DE3" s="86"/>
      <c r="DF3" s="86"/>
      <c r="DG3" s="86"/>
      <c r="DH3" s="86"/>
      <c r="DI3" s="86"/>
      <c r="DJ3" s="86"/>
      <c r="DK3" s="86"/>
      <c r="DL3" s="86"/>
      <c r="DM3" s="86"/>
      <c r="DN3" s="86"/>
      <c r="DO3" s="86"/>
      <c r="DP3" s="86"/>
      <c r="DQ3" s="86"/>
      <c r="DR3" s="86"/>
      <c r="DS3" s="86"/>
      <c r="DT3" s="86"/>
      <c r="DU3" s="86"/>
      <c r="DV3" s="86"/>
      <c r="DW3" s="86"/>
      <c r="DX3" s="86"/>
      <c r="DY3" s="86"/>
      <c r="DZ3" s="86"/>
      <c r="EA3" s="86"/>
      <c r="EB3" s="86"/>
    </row>
    <row r="4" spans="1:132">
      <c r="A4" s="94" t="s">
        <v>126</v>
      </c>
      <c r="B4" s="95">
        <v>1</v>
      </c>
      <c r="C4" s="95">
        <v>2025</v>
      </c>
      <c r="D4" s="94" t="s">
        <v>29</v>
      </c>
      <c r="E4" s="95" t="s">
        <v>45</v>
      </c>
      <c r="F4" s="136" t="s">
        <v>109</v>
      </c>
      <c r="G4" s="123" t="s">
        <v>159</v>
      </c>
      <c r="H4" s="124">
        <v>1</v>
      </c>
      <c r="I4" s="97">
        <v>446.86494000000005</v>
      </c>
      <c r="J4" s="97">
        <f>I4+K4+L4</f>
        <v>446.90000000000003</v>
      </c>
      <c r="K4" s="98">
        <v>2.5000000000000001E-2</v>
      </c>
      <c r="L4" s="98">
        <v>1.0059999999999999E-2</v>
      </c>
      <c r="M4" s="98">
        <f>K4+L4</f>
        <v>3.5060000000000001E-2</v>
      </c>
      <c r="N4" s="97">
        <f>(1.6061/(1.6061-(M4/J4)))*(M4/J4)*1000000</f>
        <v>78.45538738933999</v>
      </c>
      <c r="O4" s="112">
        <v>446.8</v>
      </c>
      <c r="P4" s="112">
        <v>446.8</v>
      </c>
      <c r="Q4" s="113">
        <v>2.1700000000000001E-2</v>
      </c>
      <c r="R4" s="113">
        <v>0.01</v>
      </c>
      <c r="S4" s="113">
        <v>3.1699999999999999E-2</v>
      </c>
      <c r="T4" s="99">
        <v>71</v>
      </c>
      <c r="U4" s="100">
        <f t="shared" ref="U4:U13" si="0">((Q4-K4)/K4)*100</f>
        <v>-13.200000000000003</v>
      </c>
      <c r="V4" s="100">
        <f t="shared" ref="V4:V13" si="1">((R4-L4)/L4)*100</f>
        <v>-0.59642147117295519</v>
      </c>
      <c r="W4" s="100">
        <f t="shared" ref="W4:W12" si="2">((S4-M4)/M4)*100</f>
        <v>-9.58357102110668</v>
      </c>
      <c r="X4" s="100">
        <f t="shared" ref="X4:X12" si="3">((T4-N4)/N4)*100</f>
        <v>-9.5027092943179827</v>
      </c>
      <c r="Y4" s="101"/>
      <c r="Z4" s="102">
        <f t="shared" ref="Z4:Z49" si="4">$U$149</f>
        <v>-3.1952918940690971</v>
      </c>
      <c r="AA4" s="102">
        <f t="shared" ref="AA4:AA44" si="5">$U$149-5</f>
        <v>-8.1952918940690971</v>
      </c>
      <c r="AB4" s="102">
        <f t="shared" ref="AB4:AB44" si="6">$U$149+5</f>
        <v>1.8047081059309029</v>
      </c>
      <c r="AC4" s="102">
        <f t="shared" ref="AC4:AC44" si="7">($U$149-(3*$U$152))</f>
        <v>-11.984922769944301</v>
      </c>
      <c r="AD4" s="102">
        <f t="shared" ref="AD4:AD44" si="8">($U$149+(3*$U$152))</f>
        <v>5.5943389818061071</v>
      </c>
      <c r="AE4" s="102">
        <f t="shared" ref="AE4:AE44" si="9">$V$149</f>
        <v>-0.14767497439377303</v>
      </c>
      <c r="AF4" s="102">
        <f t="shared" ref="AF4:AF44" si="10">$V$149-5</f>
        <v>-5.1476749743937731</v>
      </c>
      <c r="AG4" s="102">
        <f t="shared" ref="AG4:AG44" si="11">$V$149+5</f>
        <v>4.8523250256062269</v>
      </c>
      <c r="AH4" s="102">
        <f t="shared" ref="AH4:AH44" si="12">($V$149-(3*$V$152))</f>
        <v>-3.8941550341390467</v>
      </c>
      <c r="AI4" s="102">
        <f t="shared" ref="AI4:AI44" si="13">($V$149+(3*$V$152))</f>
        <v>3.5988050853515006</v>
      </c>
      <c r="AJ4" s="102">
        <f t="shared" ref="AJ4:AJ44" si="14">$W$149</f>
        <v>-2.6688494631843507</v>
      </c>
      <c r="AK4" s="102">
        <f t="shared" ref="AK4:AK44" si="15">$W$149-5</f>
        <v>-7.6688494631843511</v>
      </c>
      <c r="AL4" s="102">
        <f t="shared" ref="AL4:AL44" si="16">$W$149+5</f>
        <v>2.3311505368156493</v>
      </c>
      <c r="AM4" s="102">
        <f t="shared" ref="AM4:AM44" si="17">($W$149-(3*$W$152))</f>
        <v>-12.236342255451982</v>
      </c>
      <c r="AN4" s="102">
        <f t="shared" ref="AN4:AN44" si="18">($W$149+(3*$W$152))</f>
        <v>6.8986433290832796</v>
      </c>
      <c r="AO4" s="102">
        <f t="shared" ref="AO4:AO44" si="19">$X$149</f>
        <v>-2.5190621301642993</v>
      </c>
      <c r="AP4" s="102">
        <f t="shared" ref="AP4:AP44" si="20">$X$149-5</f>
        <v>-7.5190621301642988</v>
      </c>
      <c r="AQ4" s="102">
        <f t="shared" ref="AQ4:AQ44" si="21">$X$149+5</f>
        <v>2.4809378698357007</v>
      </c>
      <c r="AR4" s="102">
        <f t="shared" ref="AR4:AR44" si="22">($X$149-(3*$X$152))</f>
        <v>-11.407439460797374</v>
      </c>
      <c r="AS4" s="102">
        <f t="shared" ref="AS4:AS44" si="23">($X$149+(3*$X$152))</f>
        <v>6.3693152004687761</v>
      </c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</row>
    <row r="5" spans="1:132">
      <c r="A5" s="94" t="s">
        <v>126</v>
      </c>
      <c r="B5" s="95">
        <v>1</v>
      </c>
      <c r="C5" s="95">
        <v>2025</v>
      </c>
      <c r="D5" s="94" t="s">
        <v>29</v>
      </c>
      <c r="E5" s="95" t="s">
        <v>45</v>
      </c>
      <c r="F5" s="136" t="s">
        <v>109</v>
      </c>
      <c r="G5" s="123" t="s">
        <v>160</v>
      </c>
      <c r="H5" s="85">
        <v>2</v>
      </c>
      <c r="I5" s="97">
        <v>446.94464999999997</v>
      </c>
      <c r="J5" s="97">
        <f>I5+K5+L5</f>
        <v>447</v>
      </c>
      <c r="K5" s="98">
        <v>4.0250000000000001E-2</v>
      </c>
      <c r="L5" s="98">
        <v>1.5100000000000001E-2</v>
      </c>
      <c r="M5" s="98">
        <f t="shared" ref="M5:M68" si="24">K5+L5</f>
        <v>5.5350000000000003E-2</v>
      </c>
      <c r="N5" s="97">
        <f t="shared" ref="N5:N68" si="25">(1.6061/(1.6061-(M5/J5)))*(M5/J5)*1000000</f>
        <v>123.8350506675047</v>
      </c>
      <c r="O5" s="114">
        <v>446.7</v>
      </c>
      <c r="P5" s="114">
        <v>446.8</v>
      </c>
      <c r="Q5" s="115">
        <v>3.8199999999999998E-2</v>
      </c>
      <c r="R5" s="115">
        <v>1.4999999999999999E-2</v>
      </c>
      <c r="S5" s="115">
        <v>5.3199999999999997E-2</v>
      </c>
      <c r="T5" s="103">
        <v>119</v>
      </c>
      <c r="U5" s="100">
        <f t="shared" si="0"/>
        <v>-5.0931677018633614</v>
      </c>
      <c r="V5" s="100">
        <f t="shared" si="1"/>
        <v>-0.66225165562914656</v>
      </c>
      <c r="W5" s="100">
        <f t="shared" si="2"/>
        <v>-3.8843721770551149</v>
      </c>
      <c r="X5" s="100">
        <f t="shared" si="3"/>
        <v>-3.9044282224155928</v>
      </c>
      <c r="Y5" s="101"/>
      <c r="Z5" s="102">
        <f t="shared" si="4"/>
        <v>-3.1952918940690971</v>
      </c>
      <c r="AA5" s="102">
        <f t="shared" si="5"/>
        <v>-8.1952918940690971</v>
      </c>
      <c r="AB5" s="102">
        <f t="shared" si="6"/>
        <v>1.8047081059309029</v>
      </c>
      <c r="AC5" s="102">
        <f t="shared" si="7"/>
        <v>-11.984922769944301</v>
      </c>
      <c r="AD5" s="102">
        <f t="shared" si="8"/>
        <v>5.5943389818061071</v>
      </c>
      <c r="AE5" s="102">
        <f t="shared" si="9"/>
        <v>-0.14767497439377303</v>
      </c>
      <c r="AF5" s="102">
        <f t="shared" si="10"/>
        <v>-5.1476749743937731</v>
      </c>
      <c r="AG5" s="102">
        <f t="shared" si="11"/>
        <v>4.8523250256062269</v>
      </c>
      <c r="AH5" s="102">
        <f t="shared" si="12"/>
        <v>-3.8941550341390467</v>
      </c>
      <c r="AI5" s="102">
        <f t="shared" si="13"/>
        <v>3.5988050853515006</v>
      </c>
      <c r="AJ5" s="102">
        <f t="shared" si="14"/>
        <v>-2.6688494631843507</v>
      </c>
      <c r="AK5" s="102">
        <f t="shared" si="15"/>
        <v>-7.6688494631843511</v>
      </c>
      <c r="AL5" s="102">
        <f t="shared" si="16"/>
        <v>2.3311505368156493</v>
      </c>
      <c r="AM5" s="102">
        <f t="shared" si="17"/>
        <v>-12.236342255451982</v>
      </c>
      <c r="AN5" s="102">
        <f t="shared" si="18"/>
        <v>6.8986433290832796</v>
      </c>
      <c r="AO5" s="102">
        <f t="shared" si="19"/>
        <v>-2.5190621301642993</v>
      </c>
      <c r="AP5" s="102">
        <f t="shared" si="20"/>
        <v>-7.5190621301642988</v>
      </c>
      <c r="AQ5" s="102">
        <f t="shared" si="21"/>
        <v>2.4809378698357007</v>
      </c>
      <c r="AR5" s="102">
        <f t="shared" si="22"/>
        <v>-11.407439460797374</v>
      </c>
      <c r="AS5" s="102">
        <f t="shared" si="23"/>
        <v>6.3693152004687761</v>
      </c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</row>
    <row r="6" spans="1:132">
      <c r="A6" s="94" t="s">
        <v>126</v>
      </c>
      <c r="B6" s="95">
        <v>1</v>
      </c>
      <c r="C6" s="95">
        <v>2025</v>
      </c>
      <c r="D6" s="94" t="s">
        <v>29</v>
      </c>
      <c r="E6" s="95" t="s">
        <v>45</v>
      </c>
      <c r="F6" s="136" t="s">
        <v>109</v>
      </c>
      <c r="G6" s="123" t="s">
        <v>159</v>
      </c>
      <c r="H6" s="85">
        <v>3</v>
      </c>
      <c r="I6" s="97">
        <v>446.19952000000001</v>
      </c>
      <c r="J6" s="97">
        <f>I6+K6+L6</f>
        <v>446.3</v>
      </c>
      <c r="K6" s="98">
        <v>8.0329999999999999E-2</v>
      </c>
      <c r="L6" s="98">
        <v>2.0150000000000001E-2</v>
      </c>
      <c r="M6" s="98">
        <f t="shared" si="24"/>
        <v>0.10048</v>
      </c>
      <c r="N6" s="97">
        <f t="shared" si="25"/>
        <v>225.17160445845028</v>
      </c>
      <c r="O6" s="114">
        <v>446.1</v>
      </c>
      <c r="P6" s="114">
        <v>446.2</v>
      </c>
      <c r="Q6" s="115">
        <v>1.2800000000000001E-2</v>
      </c>
      <c r="R6" s="115">
        <v>7.4700000000000003E-2</v>
      </c>
      <c r="S6" s="115">
        <v>8.7499999999999994E-2</v>
      </c>
      <c r="T6" s="103">
        <v>196</v>
      </c>
      <c r="U6" s="100">
        <f t="shared" si="0"/>
        <v>-84.065728868417764</v>
      </c>
      <c r="V6" s="100">
        <f t="shared" si="1"/>
        <v>270.71960297766748</v>
      </c>
      <c r="W6" s="100">
        <f t="shared" si="2"/>
        <v>-12.917993630573255</v>
      </c>
      <c r="X6" s="100">
        <f t="shared" si="3"/>
        <v>-12.955276722662051</v>
      </c>
      <c r="Y6" s="101"/>
      <c r="Z6" s="102">
        <f t="shared" si="4"/>
        <v>-3.1952918940690971</v>
      </c>
      <c r="AA6" s="102">
        <f t="shared" si="5"/>
        <v>-8.1952918940690971</v>
      </c>
      <c r="AB6" s="102">
        <f t="shared" si="6"/>
        <v>1.8047081059309029</v>
      </c>
      <c r="AC6" s="102">
        <f t="shared" si="7"/>
        <v>-11.984922769944301</v>
      </c>
      <c r="AD6" s="102">
        <f t="shared" si="8"/>
        <v>5.5943389818061071</v>
      </c>
      <c r="AE6" s="102">
        <f t="shared" si="9"/>
        <v>-0.14767497439377303</v>
      </c>
      <c r="AF6" s="102">
        <f t="shared" si="10"/>
        <v>-5.1476749743937731</v>
      </c>
      <c r="AG6" s="102">
        <f t="shared" si="11"/>
        <v>4.8523250256062269</v>
      </c>
      <c r="AH6" s="102">
        <f t="shared" si="12"/>
        <v>-3.8941550341390467</v>
      </c>
      <c r="AI6" s="102">
        <f t="shared" si="13"/>
        <v>3.5988050853515006</v>
      </c>
      <c r="AJ6" s="102">
        <f t="shared" si="14"/>
        <v>-2.6688494631843507</v>
      </c>
      <c r="AK6" s="102">
        <f t="shared" si="15"/>
        <v>-7.6688494631843511</v>
      </c>
      <c r="AL6" s="102">
        <f t="shared" si="16"/>
        <v>2.3311505368156493</v>
      </c>
      <c r="AM6" s="102">
        <f t="shared" si="17"/>
        <v>-12.236342255451982</v>
      </c>
      <c r="AN6" s="102">
        <f t="shared" si="18"/>
        <v>6.8986433290832796</v>
      </c>
      <c r="AO6" s="102">
        <f t="shared" si="19"/>
        <v>-2.5190621301642993</v>
      </c>
      <c r="AP6" s="102">
        <f t="shared" si="20"/>
        <v>-7.5190621301642988</v>
      </c>
      <c r="AQ6" s="102">
        <f t="shared" si="21"/>
        <v>2.4809378698357007</v>
      </c>
      <c r="AR6" s="102">
        <f t="shared" si="22"/>
        <v>-11.407439460797374</v>
      </c>
      <c r="AS6" s="102">
        <f t="shared" si="23"/>
        <v>6.3693152004687761</v>
      </c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</row>
    <row r="7" spans="1:132">
      <c r="A7" s="94" t="s">
        <v>126</v>
      </c>
      <c r="B7" s="95">
        <v>1</v>
      </c>
      <c r="C7" s="95">
        <v>2025</v>
      </c>
      <c r="D7" s="94" t="s">
        <v>29</v>
      </c>
      <c r="E7" s="95" t="s">
        <v>45</v>
      </c>
      <c r="F7" s="136" t="s">
        <v>109</v>
      </c>
      <c r="G7" s="123" t="s">
        <v>160</v>
      </c>
      <c r="H7" s="85">
        <v>4</v>
      </c>
      <c r="I7" s="97">
        <v>446.35488000000004</v>
      </c>
      <c r="J7" s="97">
        <f t="shared" ref="J7:J66" si="26">I7+K7+L7</f>
        <v>446.70000000000005</v>
      </c>
      <c r="K7" s="98">
        <v>0.27506999999999998</v>
      </c>
      <c r="L7" s="98">
        <v>7.0050000000000001E-2</v>
      </c>
      <c r="M7" s="98">
        <f t="shared" si="24"/>
        <v>0.34511999999999998</v>
      </c>
      <c r="N7" s="97">
        <f t="shared" si="25"/>
        <v>772.97089003308099</v>
      </c>
      <c r="O7" s="114">
        <v>446.3</v>
      </c>
      <c r="P7" s="114">
        <v>446.6</v>
      </c>
      <c r="Q7" s="115">
        <v>0.26150000000000001</v>
      </c>
      <c r="R7" s="115">
        <v>7.0400000000000004E-2</v>
      </c>
      <c r="S7" s="115">
        <v>0.33189999999999997</v>
      </c>
      <c r="T7" s="103">
        <v>744</v>
      </c>
      <c r="U7" s="100">
        <f t="shared" si="0"/>
        <v>-4.9332897080742981</v>
      </c>
      <c r="V7" s="100">
        <f t="shared" si="1"/>
        <v>0.4996431120628167</v>
      </c>
      <c r="W7" s="100">
        <f t="shared" si="2"/>
        <v>-3.8305516921650469</v>
      </c>
      <c r="X7" s="100">
        <f t="shared" si="3"/>
        <v>-3.7479923767686927</v>
      </c>
      <c r="Y7" s="101"/>
      <c r="Z7" s="102">
        <f t="shared" si="4"/>
        <v>-3.1952918940690971</v>
      </c>
      <c r="AA7" s="102">
        <f t="shared" si="5"/>
        <v>-8.1952918940690971</v>
      </c>
      <c r="AB7" s="102">
        <f t="shared" si="6"/>
        <v>1.8047081059309029</v>
      </c>
      <c r="AC7" s="102">
        <f t="shared" si="7"/>
        <v>-11.984922769944301</v>
      </c>
      <c r="AD7" s="102">
        <f t="shared" si="8"/>
        <v>5.5943389818061071</v>
      </c>
      <c r="AE7" s="102">
        <f t="shared" si="9"/>
        <v>-0.14767497439377303</v>
      </c>
      <c r="AF7" s="102">
        <f t="shared" si="10"/>
        <v>-5.1476749743937731</v>
      </c>
      <c r="AG7" s="102">
        <f t="shared" si="11"/>
        <v>4.8523250256062269</v>
      </c>
      <c r="AH7" s="102">
        <f t="shared" si="12"/>
        <v>-3.8941550341390467</v>
      </c>
      <c r="AI7" s="102">
        <f t="shared" si="13"/>
        <v>3.5988050853515006</v>
      </c>
      <c r="AJ7" s="102">
        <f t="shared" si="14"/>
        <v>-2.6688494631843507</v>
      </c>
      <c r="AK7" s="102">
        <f t="shared" si="15"/>
        <v>-7.6688494631843511</v>
      </c>
      <c r="AL7" s="102">
        <f t="shared" si="16"/>
        <v>2.3311505368156493</v>
      </c>
      <c r="AM7" s="102">
        <f t="shared" si="17"/>
        <v>-12.236342255451982</v>
      </c>
      <c r="AN7" s="102">
        <f t="shared" si="18"/>
        <v>6.8986433290832796</v>
      </c>
      <c r="AO7" s="102">
        <f t="shared" si="19"/>
        <v>-2.5190621301642993</v>
      </c>
      <c r="AP7" s="102">
        <f t="shared" si="20"/>
        <v>-7.5190621301642988</v>
      </c>
      <c r="AQ7" s="102">
        <f t="shared" si="21"/>
        <v>2.4809378698357007</v>
      </c>
      <c r="AR7" s="102">
        <f t="shared" si="22"/>
        <v>-11.407439460797374</v>
      </c>
      <c r="AS7" s="102">
        <f t="shared" si="23"/>
        <v>6.3693152004687761</v>
      </c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</row>
    <row r="8" spans="1:132">
      <c r="A8" s="94" t="s">
        <v>126</v>
      </c>
      <c r="B8" s="95">
        <v>1</v>
      </c>
      <c r="C8" s="95">
        <v>2025</v>
      </c>
      <c r="D8" s="94" t="s">
        <v>29</v>
      </c>
      <c r="E8" s="95" t="s">
        <v>45</v>
      </c>
      <c r="F8" s="136" t="s">
        <v>109</v>
      </c>
      <c r="G8" s="123" t="s">
        <v>159</v>
      </c>
      <c r="H8" s="85">
        <v>5</v>
      </c>
      <c r="I8" s="97">
        <v>446.77489999999995</v>
      </c>
      <c r="J8" s="97">
        <f t="shared" si="26"/>
        <v>447.29999999999995</v>
      </c>
      <c r="K8" s="98">
        <v>0.42509000000000002</v>
      </c>
      <c r="L8" s="98">
        <v>0.10001</v>
      </c>
      <c r="M8" s="98">
        <f t="shared" si="24"/>
        <v>0.52510000000000001</v>
      </c>
      <c r="N8" s="97">
        <f t="shared" si="25"/>
        <v>1174.7911635180103</v>
      </c>
      <c r="O8" s="114">
        <v>446.6</v>
      </c>
      <c r="P8" s="114">
        <v>447.1</v>
      </c>
      <c r="Q8" s="115">
        <v>0.4093</v>
      </c>
      <c r="R8" s="115">
        <v>0.10050000000000001</v>
      </c>
      <c r="S8" s="115">
        <v>0.50980000000000003</v>
      </c>
      <c r="T8" s="103">
        <v>1141</v>
      </c>
      <c r="U8" s="100">
        <f t="shared" si="0"/>
        <v>-3.7145075160554297</v>
      </c>
      <c r="V8" s="100">
        <f t="shared" si="1"/>
        <v>0.48995100489951438</v>
      </c>
      <c r="W8" s="100">
        <f t="shared" si="2"/>
        <v>-2.9137307179584804</v>
      </c>
      <c r="X8" s="100">
        <f t="shared" si="3"/>
        <v>-2.8763549273574585</v>
      </c>
      <c r="Y8" s="101"/>
      <c r="Z8" s="102">
        <f t="shared" si="4"/>
        <v>-3.1952918940690971</v>
      </c>
      <c r="AA8" s="102">
        <f t="shared" si="5"/>
        <v>-8.1952918940690971</v>
      </c>
      <c r="AB8" s="102">
        <f t="shared" si="6"/>
        <v>1.8047081059309029</v>
      </c>
      <c r="AC8" s="102">
        <f t="shared" si="7"/>
        <v>-11.984922769944301</v>
      </c>
      <c r="AD8" s="102">
        <f t="shared" si="8"/>
        <v>5.5943389818061071</v>
      </c>
      <c r="AE8" s="102">
        <f t="shared" si="9"/>
        <v>-0.14767497439377303</v>
      </c>
      <c r="AF8" s="102">
        <f t="shared" si="10"/>
        <v>-5.1476749743937731</v>
      </c>
      <c r="AG8" s="102">
        <f t="shared" si="11"/>
        <v>4.8523250256062269</v>
      </c>
      <c r="AH8" s="102">
        <f t="shared" si="12"/>
        <v>-3.8941550341390467</v>
      </c>
      <c r="AI8" s="102">
        <f t="shared" si="13"/>
        <v>3.5988050853515006</v>
      </c>
      <c r="AJ8" s="102">
        <f t="shared" si="14"/>
        <v>-2.6688494631843507</v>
      </c>
      <c r="AK8" s="102">
        <f t="shared" si="15"/>
        <v>-7.6688494631843511</v>
      </c>
      <c r="AL8" s="102">
        <f t="shared" si="16"/>
        <v>2.3311505368156493</v>
      </c>
      <c r="AM8" s="102">
        <f t="shared" si="17"/>
        <v>-12.236342255451982</v>
      </c>
      <c r="AN8" s="102">
        <f t="shared" si="18"/>
        <v>6.8986433290832796</v>
      </c>
      <c r="AO8" s="102">
        <f t="shared" si="19"/>
        <v>-2.5190621301642993</v>
      </c>
      <c r="AP8" s="102">
        <f t="shared" si="20"/>
        <v>-7.5190621301642988</v>
      </c>
      <c r="AQ8" s="102">
        <f t="shared" si="21"/>
        <v>2.4809378698357007</v>
      </c>
      <c r="AR8" s="102">
        <f t="shared" si="22"/>
        <v>-11.407439460797374</v>
      </c>
      <c r="AS8" s="102">
        <f t="shared" si="23"/>
        <v>6.3693152004687761</v>
      </c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</row>
    <row r="9" spans="1:132">
      <c r="A9" s="94" t="s">
        <v>126</v>
      </c>
      <c r="B9" s="95">
        <v>1</v>
      </c>
      <c r="C9" s="95">
        <v>2025</v>
      </c>
      <c r="D9" s="94" t="s">
        <v>29</v>
      </c>
      <c r="E9" s="95" t="s">
        <v>45</v>
      </c>
      <c r="F9" s="136" t="s">
        <v>109</v>
      </c>
      <c r="G9" s="123" t="s">
        <v>160</v>
      </c>
      <c r="H9" s="85">
        <v>6</v>
      </c>
      <c r="I9" s="97">
        <v>446.51979999999998</v>
      </c>
      <c r="J9" s="97">
        <f t="shared" si="26"/>
        <v>447.2</v>
      </c>
      <c r="K9" s="98">
        <v>0.55003999999999997</v>
      </c>
      <c r="L9" s="98">
        <v>0.13016</v>
      </c>
      <c r="M9" s="98">
        <f t="shared" si="24"/>
        <v>0.68019999999999992</v>
      </c>
      <c r="N9" s="97">
        <f t="shared" si="25"/>
        <v>1522.4614897671261</v>
      </c>
      <c r="O9" s="114">
        <v>445.5</v>
      </c>
      <c r="P9" s="114">
        <v>446.2</v>
      </c>
      <c r="Q9" s="115">
        <v>0.53269999999999995</v>
      </c>
      <c r="R9" s="115">
        <v>0.1313</v>
      </c>
      <c r="S9" s="115">
        <v>0.66400000000000003</v>
      </c>
      <c r="T9" s="103">
        <v>1490</v>
      </c>
      <c r="U9" s="100">
        <f t="shared" si="0"/>
        <v>-3.1524980001454486</v>
      </c>
      <c r="V9" s="100">
        <f t="shared" si="1"/>
        <v>0.87584511370620943</v>
      </c>
      <c r="W9" s="100">
        <f t="shared" si="2"/>
        <v>-2.3816524551602298</v>
      </c>
      <c r="X9" s="100">
        <f t="shared" si="3"/>
        <v>-2.1321714858016763</v>
      </c>
      <c r="Y9" s="101"/>
      <c r="Z9" s="102">
        <f t="shared" si="4"/>
        <v>-3.1952918940690971</v>
      </c>
      <c r="AA9" s="102">
        <f t="shared" si="5"/>
        <v>-8.1952918940690971</v>
      </c>
      <c r="AB9" s="102">
        <f t="shared" si="6"/>
        <v>1.8047081059309029</v>
      </c>
      <c r="AC9" s="102">
        <f t="shared" si="7"/>
        <v>-11.984922769944301</v>
      </c>
      <c r="AD9" s="102">
        <f t="shared" si="8"/>
        <v>5.5943389818061071</v>
      </c>
      <c r="AE9" s="102">
        <f t="shared" si="9"/>
        <v>-0.14767497439377303</v>
      </c>
      <c r="AF9" s="102">
        <f t="shared" si="10"/>
        <v>-5.1476749743937731</v>
      </c>
      <c r="AG9" s="102">
        <f t="shared" si="11"/>
        <v>4.8523250256062269</v>
      </c>
      <c r="AH9" s="102">
        <f t="shared" si="12"/>
        <v>-3.8941550341390467</v>
      </c>
      <c r="AI9" s="102">
        <f t="shared" si="13"/>
        <v>3.5988050853515006</v>
      </c>
      <c r="AJ9" s="102">
        <f t="shared" si="14"/>
        <v>-2.6688494631843507</v>
      </c>
      <c r="AK9" s="102">
        <f t="shared" si="15"/>
        <v>-7.6688494631843511</v>
      </c>
      <c r="AL9" s="102">
        <f t="shared" si="16"/>
        <v>2.3311505368156493</v>
      </c>
      <c r="AM9" s="102">
        <f t="shared" si="17"/>
        <v>-12.236342255451982</v>
      </c>
      <c r="AN9" s="102">
        <f t="shared" si="18"/>
        <v>6.8986433290832796</v>
      </c>
      <c r="AO9" s="102">
        <f t="shared" si="19"/>
        <v>-2.5190621301642993</v>
      </c>
      <c r="AP9" s="102">
        <f t="shared" si="20"/>
        <v>-7.5190621301642988</v>
      </c>
      <c r="AQ9" s="102">
        <f t="shared" si="21"/>
        <v>2.4809378698357007</v>
      </c>
      <c r="AR9" s="102">
        <f t="shared" si="22"/>
        <v>-11.407439460797374</v>
      </c>
      <c r="AS9" s="102">
        <f t="shared" si="23"/>
        <v>6.3693152004687761</v>
      </c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</row>
    <row r="10" spans="1:132">
      <c r="A10" s="94" t="s">
        <v>126</v>
      </c>
      <c r="B10" s="95">
        <v>1</v>
      </c>
      <c r="C10" s="95">
        <v>2025</v>
      </c>
      <c r="D10" s="94" t="s">
        <v>29</v>
      </c>
      <c r="E10" s="95" t="s">
        <v>45</v>
      </c>
      <c r="F10" s="136" t="s">
        <v>109</v>
      </c>
      <c r="G10" s="123" t="s">
        <v>160</v>
      </c>
      <c r="H10" s="85">
        <v>7</v>
      </c>
      <c r="I10" s="97">
        <v>446.64973999999995</v>
      </c>
      <c r="J10" s="97">
        <f t="shared" si="26"/>
        <v>448.79999999999995</v>
      </c>
      <c r="K10" s="98">
        <v>1.7501</v>
      </c>
      <c r="L10" s="98">
        <v>0.40016000000000002</v>
      </c>
      <c r="M10" s="98">
        <f t="shared" si="24"/>
        <v>2.1502599999999998</v>
      </c>
      <c r="N10" s="97">
        <f t="shared" si="25"/>
        <v>4805.4670211709335</v>
      </c>
      <c r="O10" s="114">
        <v>446.6</v>
      </c>
      <c r="P10" s="114">
        <v>448.7</v>
      </c>
      <c r="Q10" s="115">
        <v>1.7324999999999999</v>
      </c>
      <c r="R10" s="115">
        <v>0.40189999999999998</v>
      </c>
      <c r="S10" s="115">
        <v>2.1343999999999999</v>
      </c>
      <c r="T10" s="103">
        <v>4771</v>
      </c>
      <c r="U10" s="100">
        <f t="shared" si="0"/>
        <v>-1.0056568196103115</v>
      </c>
      <c r="V10" s="100">
        <f t="shared" si="1"/>
        <v>0.43482606957216208</v>
      </c>
      <c r="W10" s="100">
        <f t="shared" si="2"/>
        <v>-0.73758522225219214</v>
      </c>
      <c r="X10" s="100">
        <f t="shared" si="3"/>
        <v>-0.71724602456089848</v>
      </c>
      <c r="Y10" s="101"/>
      <c r="Z10" s="102">
        <f t="shared" si="4"/>
        <v>-3.1952918940690971</v>
      </c>
      <c r="AA10" s="102">
        <f t="shared" si="5"/>
        <v>-8.1952918940690971</v>
      </c>
      <c r="AB10" s="102">
        <f t="shared" si="6"/>
        <v>1.8047081059309029</v>
      </c>
      <c r="AC10" s="102">
        <f t="shared" si="7"/>
        <v>-11.984922769944301</v>
      </c>
      <c r="AD10" s="102">
        <f t="shared" si="8"/>
        <v>5.5943389818061071</v>
      </c>
      <c r="AE10" s="102">
        <f t="shared" si="9"/>
        <v>-0.14767497439377303</v>
      </c>
      <c r="AF10" s="102">
        <f t="shared" si="10"/>
        <v>-5.1476749743937731</v>
      </c>
      <c r="AG10" s="102">
        <f t="shared" si="11"/>
        <v>4.8523250256062269</v>
      </c>
      <c r="AH10" s="102">
        <f t="shared" si="12"/>
        <v>-3.8941550341390467</v>
      </c>
      <c r="AI10" s="102">
        <f t="shared" si="13"/>
        <v>3.5988050853515006</v>
      </c>
      <c r="AJ10" s="102">
        <f t="shared" si="14"/>
        <v>-2.6688494631843507</v>
      </c>
      <c r="AK10" s="102">
        <f t="shared" si="15"/>
        <v>-7.6688494631843511</v>
      </c>
      <c r="AL10" s="102">
        <f t="shared" si="16"/>
        <v>2.3311505368156493</v>
      </c>
      <c r="AM10" s="102">
        <f t="shared" si="17"/>
        <v>-12.236342255451982</v>
      </c>
      <c r="AN10" s="102">
        <f t="shared" si="18"/>
        <v>6.8986433290832796</v>
      </c>
      <c r="AO10" s="102">
        <f t="shared" si="19"/>
        <v>-2.5190621301642993</v>
      </c>
      <c r="AP10" s="102">
        <f t="shared" si="20"/>
        <v>-7.5190621301642988</v>
      </c>
      <c r="AQ10" s="102">
        <f t="shared" si="21"/>
        <v>2.4809378698357007</v>
      </c>
      <c r="AR10" s="102">
        <f t="shared" si="22"/>
        <v>-11.407439460797374</v>
      </c>
      <c r="AS10" s="102">
        <f t="shared" si="23"/>
        <v>6.3693152004687761</v>
      </c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</row>
    <row r="11" spans="1:132">
      <c r="A11" s="94" t="s">
        <v>126</v>
      </c>
      <c r="B11" s="95">
        <v>1</v>
      </c>
      <c r="C11" s="95">
        <v>2025</v>
      </c>
      <c r="D11" s="94" t="s">
        <v>29</v>
      </c>
      <c r="E11" s="95" t="s">
        <v>45</v>
      </c>
      <c r="F11" s="136" t="s">
        <v>109</v>
      </c>
      <c r="G11" s="123" t="s">
        <v>160</v>
      </c>
      <c r="H11" s="85">
        <v>8</v>
      </c>
      <c r="I11" s="97">
        <v>446.69913000000003</v>
      </c>
      <c r="J11" s="97">
        <f t="shared" si="26"/>
        <v>449.40000000000003</v>
      </c>
      <c r="K11" s="98">
        <v>2.2008100000000002</v>
      </c>
      <c r="L11" s="98">
        <v>0.50005999999999995</v>
      </c>
      <c r="M11" s="98">
        <f t="shared" si="24"/>
        <v>2.7008700000000001</v>
      </c>
      <c r="N11" s="97">
        <f t="shared" si="25"/>
        <v>6032.5199862541103</v>
      </c>
      <c r="O11" s="114">
        <v>446.5</v>
      </c>
      <c r="P11" s="114">
        <v>449.2</v>
      </c>
      <c r="Q11" s="115">
        <v>2.1875</v>
      </c>
      <c r="R11" s="115">
        <v>0.50029999999999997</v>
      </c>
      <c r="S11" s="115">
        <v>2.6878000000000002</v>
      </c>
      <c r="T11" s="103">
        <v>6006</v>
      </c>
      <c r="U11" s="100">
        <f t="shared" si="0"/>
        <v>-0.60477733198232264</v>
      </c>
      <c r="V11" s="100">
        <f t="shared" si="1"/>
        <v>4.7994240691120668E-2</v>
      </c>
      <c r="W11" s="100">
        <f t="shared" si="2"/>
        <v>-0.4839181448940495</v>
      </c>
      <c r="X11" s="100">
        <f t="shared" si="3"/>
        <v>-0.43961704751148123</v>
      </c>
      <c r="Y11" s="101"/>
      <c r="Z11" s="102">
        <f t="shared" si="4"/>
        <v>-3.1952918940690971</v>
      </c>
      <c r="AA11" s="102">
        <f t="shared" si="5"/>
        <v>-8.1952918940690971</v>
      </c>
      <c r="AB11" s="102">
        <f t="shared" si="6"/>
        <v>1.8047081059309029</v>
      </c>
      <c r="AC11" s="102">
        <f t="shared" si="7"/>
        <v>-11.984922769944301</v>
      </c>
      <c r="AD11" s="102">
        <f t="shared" si="8"/>
        <v>5.5943389818061071</v>
      </c>
      <c r="AE11" s="102">
        <f t="shared" si="9"/>
        <v>-0.14767497439377303</v>
      </c>
      <c r="AF11" s="102">
        <f t="shared" si="10"/>
        <v>-5.1476749743937731</v>
      </c>
      <c r="AG11" s="102">
        <f t="shared" si="11"/>
        <v>4.8523250256062269</v>
      </c>
      <c r="AH11" s="102">
        <f t="shared" si="12"/>
        <v>-3.8941550341390467</v>
      </c>
      <c r="AI11" s="102">
        <f t="shared" si="13"/>
        <v>3.5988050853515006</v>
      </c>
      <c r="AJ11" s="102">
        <f t="shared" si="14"/>
        <v>-2.6688494631843507</v>
      </c>
      <c r="AK11" s="102">
        <f t="shared" si="15"/>
        <v>-7.6688494631843511</v>
      </c>
      <c r="AL11" s="102">
        <f t="shared" si="16"/>
        <v>2.3311505368156493</v>
      </c>
      <c r="AM11" s="102">
        <f t="shared" si="17"/>
        <v>-12.236342255451982</v>
      </c>
      <c r="AN11" s="102">
        <f t="shared" si="18"/>
        <v>6.8986433290832796</v>
      </c>
      <c r="AO11" s="102">
        <f t="shared" si="19"/>
        <v>-2.5190621301642993</v>
      </c>
      <c r="AP11" s="102">
        <f t="shared" si="20"/>
        <v>-7.5190621301642988</v>
      </c>
      <c r="AQ11" s="102">
        <f t="shared" si="21"/>
        <v>2.4809378698357007</v>
      </c>
      <c r="AR11" s="102">
        <f t="shared" si="22"/>
        <v>-11.407439460797374</v>
      </c>
      <c r="AS11" s="102">
        <f t="shared" si="23"/>
        <v>6.3693152004687761</v>
      </c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</row>
    <row r="12" spans="1:132">
      <c r="A12" s="94" t="s">
        <v>126</v>
      </c>
      <c r="B12" s="95">
        <v>1</v>
      </c>
      <c r="C12" s="95">
        <v>2025</v>
      </c>
      <c r="D12" s="94" t="s">
        <v>29</v>
      </c>
      <c r="E12" s="95" t="s">
        <v>45</v>
      </c>
      <c r="F12" s="136" t="s">
        <v>109</v>
      </c>
      <c r="G12" s="123" t="s">
        <v>160</v>
      </c>
      <c r="H12" s="85">
        <v>9</v>
      </c>
      <c r="I12" s="97">
        <v>445.99889999999999</v>
      </c>
      <c r="J12" s="97">
        <f t="shared" si="26"/>
        <v>449.4</v>
      </c>
      <c r="K12" s="98">
        <v>2.7006800000000002</v>
      </c>
      <c r="L12" s="98">
        <v>0.70042000000000004</v>
      </c>
      <c r="M12" s="98">
        <f t="shared" si="24"/>
        <v>3.4011000000000005</v>
      </c>
      <c r="N12" s="97">
        <f t="shared" si="25"/>
        <v>7603.9211629763113</v>
      </c>
      <c r="O12" s="114">
        <v>445.8</v>
      </c>
      <c r="P12" s="114">
        <v>449.2</v>
      </c>
      <c r="Q12" s="115">
        <v>2.7038000000000002</v>
      </c>
      <c r="R12" s="115">
        <v>0.70050000000000001</v>
      </c>
      <c r="S12" s="115">
        <v>3.4043000000000001</v>
      </c>
      <c r="T12" s="103">
        <v>7615</v>
      </c>
      <c r="U12" s="100">
        <f t="shared" si="0"/>
        <v>0.11552646000266642</v>
      </c>
      <c r="V12" s="100">
        <f t="shared" si="1"/>
        <v>1.142171839752848E-2</v>
      </c>
      <c r="W12" s="100">
        <f t="shared" si="2"/>
        <v>9.4087207080051957E-2</v>
      </c>
      <c r="X12" s="100">
        <f t="shared" si="3"/>
        <v>0.14569899905895742</v>
      </c>
      <c r="Y12" s="101"/>
      <c r="Z12" s="102">
        <f t="shared" si="4"/>
        <v>-3.1952918940690971</v>
      </c>
      <c r="AA12" s="102">
        <f t="shared" si="5"/>
        <v>-8.1952918940690971</v>
      </c>
      <c r="AB12" s="102">
        <f t="shared" si="6"/>
        <v>1.8047081059309029</v>
      </c>
      <c r="AC12" s="102">
        <f t="shared" si="7"/>
        <v>-11.984922769944301</v>
      </c>
      <c r="AD12" s="102">
        <f t="shared" si="8"/>
        <v>5.5943389818061071</v>
      </c>
      <c r="AE12" s="102">
        <f t="shared" si="9"/>
        <v>-0.14767497439377303</v>
      </c>
      <c r="AF12" s="102">
        <f t="shared" si="10"/>
        <v>-5.1476749743937731</v>
      </c>
      <c r="AG12" s="102">
        <f t="shared" si="11"/>
        <v>4.8523250256062269</v>
      </c>
      <c r="AH12" s="102">
        <f t="shared" si="12"/>
        <v>-3.8941550341390467</v>
      </c>
      <c r="AI12" s="102">
        <f t="shared" si="13"/>
        <v>3.5988050853515006</v>
      </c>
      <c r="AJ12" s="102">
        <f t="shared" si="14"/>
        <v>-2.6688494631843507</v>
      </c>
      <c r="AK12" s="102">
        <f t="shared" si="15"/>
        <v>-7.6688494631843511</v>
      </c>
      <c r="AL12" s="102">
        <f t="shared" si="16"/>
        <v>2.3311505368156493</v>
      </c>
      <c r="AM12" s="102">
        <f t="shared" si="17"/>
        <v>-12.236342255451982</v>
      </c>
      <c r="AN12" s="102">
        <f t="shared" si="18"/>
        <v>6.8986433290832796</v>
      </c>
      <c r="AO12" s="102">
        <f t="shared" si="19"/>
        <v>-2.5190621301642993</v>
      </c>
      <c r="AP12" s="102">
        <f t="shared" si="20"/>
        <v>-7.5190621301642988</v>
      </c>
      <c r="AQ12" s="102">
        <f t="shared" si="21"/>
        <v>2.4809378698357007</v>
      </c>
      <c r="AR12" s="102">
        <f t="shared" si="22"/>
        <v>-11.407439460797374</v>
      </c>
      <c r="AS12" s="102">
        <f t="shared" si="23"/>
        <v>6.3693152004687761</v>
      </c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</row>
    <row r="13" spans="1:132">
      <c r="A13" s="94" t="s">
        <v>126</v>
      </c>
      <c r="B13" s="95">
        <v>1</v>
      </c>
      <c r="C13" s="95">
        <v>2025</v>
      </c>
      <c r="D13" s="94" t="s">
        <v>78</v>
      </c>
      <c r="E13" s="95" t="s">
        <v>79</v>
      </c>
      <c r="F13" s="136" t="s">
        <v>110</v>
      </c>
      <c r="G13" s="123" t="s">
        <v>155</v>
      </c>
      <c r="H13" s="124">
        <v>1</v>
      </c>
      <c r="I13" s="97">
        <v>446.66443999999996</v>
      </c>
      <c r="J13" s="97">
        <f t="shared" si="26"/>
        <v>446.7</v>
      </c>
      <c r="K13" s="98">
        <v>2.5389999999999999E-2</v>
      </c>
      <c r="L13" s="98">
        <v>1.017E-2</v>
      </c>
      <c r="M13" s="98">
        <f t="shared" si="24"/>
        <v>3.5560000000000001E-2</v>
      </c>
      <c r="N13" s="97">
        <f t="shared" si="25"/>
        <v>79.609945402018823</v>
      </c>
      <c r="O13" s="114"/>
      <c r="P13" s="112">
        <v>446.7</v>
      </c>
      <c r="Q13" s="115">
        <v>2.29E-2</v>
      </c>
      <c r="R13" s="115">
        <v>9.4999999999999998E-3</v>
      </c>
      <c r="S13" s="113">
        <v>3.2399999999999998E-2</v>
      </c>
      <c r="T13" s="99">
        <v>73</v>
      </c>
      <c r="U13" s="100">
        <f t="shared" si="0"/>
        <v>-9.8070106341079128</v>
      </c>
      <c r="V13" s="100">
        <f t="shared" si="1"/>
        <v>-6.5880039331366813</v>
      </c>
      <c r="W13" s="100">
        <f t="shared" ref="W13:W21" si="27">((S13-M13)/M13)*100</f>
        <v>-8.8863892013498393</v>
      </c>
      <c r="X13" s="100">
        <f t="shared" ref="X13:X66" si="28">((T13-N13)/N13)*100</f>
        <v>-8.3029141254142882</v>
      </c>
      <c r="Y13" s="101"/>
      <c r="Z13" s="102">
        <f t="shared" si="4"/>
        <v>-3.1952918940690971</v>
      </c>
      <c r="AA13" s="102">
        <f t="shared" si="5"/>
        <v>-8.1952918940690971</v>
      </c>
      <c r="AB13" s="102">
        <f t="shared" si="6"/>
        <v>1.8047081059309029</v>
      </c>
      <c r="AC13" s="102">
        <f t="shared" si="7"/>
        <v>-11.984922769944301</v>
      </c>
      <c r="AD13" s="102">
        <f t="shared" si="8"/>
        <v>5.5943389818061071</v>
      </c>
      <c r="AE13" s="102">
        <f t="shared" si="9"/>
        <v>-0.14767497439377303</v>
      </c>
      <c r="AF13" s="102">
        <f t="shared" si="10"/>
        <v>-5.1476749743937731</v>
      </c>
      <c r="AG13" s="102">
        <f t="shared" si="11"/>
        <v>4.8523250256062269</v>
      </c>
      <c r="AH13" s="102">
        <f t="shared" si="12"/>
        <v>-3.8941550341390467</v>
      </c>
      <c r="AI13" s="102">
        <f t="shared" si="13"/>
        <v>3.5988050853515006</v>
      </c>
      <c r="AJ13" s="102">
        <f t="shared" si="14"/>
        <v>-2.6688494631843507</v>
      </c>
      <c r="AK13" s="102">
        <f t="shared" si="15"/>
        <v>-7.6688494631843511</v>
      </c>
      <c r="AL13" s="102">
        <f t="shared" si="16"/>
        <v>2.3311505368156493</v>
      </c>
      <c r="AM13" s="102">
        <f t="shared" si="17"/>
        <v>-12.236342255451982</v>
      </c>
      <c r="AN13" s="102">
        <f t="shared" si="18"/>
        <v>6.8986433290832796</v>
      </c>
      <c r="AO13" s="102">
        <f t="shared" si="19"/>
        <v>-2.5190621301642993</v>
      </c>
      <c r="AP13" s="102">
        <f t="shared" si="20"/>
        <v>-7.5190621301642988</v>
      </c>
      <c r="AQ13" s="102">
        <f t="shared" si="21"/>
        <v>2.4809378698357007</v>
      </c>
      <c r="AR13" s="102">
        <f t="shared" si="22"/>
        <v>-11.407439460797374</v>
      </c>
      <c r="AS13" s="102">
        <f t="shared" si="23"/>
        <v>6.3693152004687761</v>
      </c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</row>
    <row r="14" spans="1:132">
      <c r="A14" s="94" t="s">
        <v>126</v>
      </c>
      <c r="B14" s="95">
        <v>1</v>
      </c>
      <c r="C14" s="95">
        <v>2025</v>
      </c>
      <c r="D14" s="94" t="s">
        <v>78</v>
      </c>
      <c r="E14" s="95" t="s">
        <v>79</v>
      </c>
      <c r="F14" s="136" t="s">
        <v>110</v>
      </c>
      <c r="G14" s="123" t="s">
        <v>161</v>
      </c>
      <c r="H14" s="85">
        <v>2</v>
      </c>
      <c r="I14" s="97">
        <v>447.04495999999995</v>
      </c>
      <c r="J14" s="97">
        <f t="shared" si="26"/>
        <v>447.09999999999997</v>
      </c>
      <c r="K14" s="98">
        <v>0.04</v>
      </c>
      <c r="L14" s="98">
        <v>1.504E-2</v>
      </c>
      <c r="M14" s="98">
        <f t="shared" si="24"/>
        <v>5.5039999999999999E-2</v>
      </c>
      <c r="N14" s="97">
        <f t="shared" si="25"/>
        <v>123.11388734659515</v>
      </c>
      <c r="O14" s="114"/>
      <c r="P14" s="114">
        <v>447.1</v>
      </c>
      <c r="Q14" s="113"/>
      <c r="R14" s="113"/>
      <c r="S14" s="115">
        <v>4.3299999999999998E-2</v>
      </c>
      <c r="T14" s="103">
        <v>97</v>
      </c>
      <c r="U14" s="100"/>
      <c r="V14" s="100"/>
      <c r="W14" s="100">
        <f t="shared" si="27"/>
        <v>-21.329941860465119</v>
      </c>
      <c r="X14" s="100">
        <f t="shared" si="28"/>
        <v>-21.211163021015075</v>
      </c>
      <c r="Y14" s="101"/>
      <c r="Z14" s="102">
        <f t="shared" si="4"/>
        <v>-3.1952918940690971</v>
      </c>
      <c r="AA14" s="102">
        <f t="shared" si="5"/>
        <v>-8.1952918940690971</v>
      </c>
      <c r="AB14" s="102">
        <f t="shared" si="6"/>
        <v>1.8047081059309029</v>
      </c>
      <c r="AC14" s="102">
        <f t="shared" si="7"/>
        <v>-11.984922769944301</v>
      </c>
      <c r="AD14" s="102">
        <f t="shared" si="8"/>
        <v>5.5943389818061071</v>
      </c>
      <c r="AE14" s="102">
        <f t="shared" si="9"/>
        <v>-0.14767497439377303</v>
      </c>
      <c r="AF14" s="102">
        <f t="shared" si="10"/>
        <v>-5.1476749743937731</v>
      </c>
      <c r="AG14" s="102">
        <f t="shared" si="11"/>
        <v>4.8523250256062269</v>
      </c>
      <c r="AH14" s="102">
        <f t="shared" si="12"/>
        <v>-3.8941550341390467</v>
      </c>
      <c r="AI14" s="102">
        <f t="shared" si="13"/>
        <v>3.5988050853515006</v>
      </c>
      <c r="AJ14" s="102">
        <f t="shared" si="14"/>
        <v>-2.6688494631843507</v>
      </c>
      <c r="AK14" s="102">
        <f t="shared" si="15"/>
        <v>-7.6688494631843511</v>
      </c>
      <c r="AL14" s="102">
        <f t="shared" si="16"/>
        <v>2.3311505368156493</v>
      </c>
      <c r="AM14" s="102">
        <f t="shared" si="17"/>
        <v>-12.236342255451982</v>
      </c>
      <c r="AN14" s="102">
        <f t="shared" si="18"/>
        <v>6.8986433290832796</v>
      </c>
      <c r="AO14" s="102">
        <f t="shared" si="19"/>
        <v>-2.5190621301642993</v>
      </c>
      <c r="AP14" s="102">
        <f t="shared" si="20"/>
        <v>-7.5190621301642988</v>
      </c>
      <c r="AQ14" s="102">
        <f t="shared" si="21"/>
        <v>2.4809378698357007</v>
      </c>
      <c r="AR14" s="102">
        <f t="shared" si="22"/>
        <v>-11.407439460797374</v>
      </c>
      <c r="AS14" s="102">
        <f t="shared" si="23"/>
        <v>6.3693152004687761</v>
      </c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</row>
    <row r="15" spans="1:132">
      <c r="A15" s="94" t="s">
        <v>126</v>
      </c>
      <c r="B15" s="95">
        <v>1</v>
      </c>
      <c r="C15" s="95">
        <v>2025</v>
      </c>
      <c r="D15" s="94" t="s">
        <v>78</v>
      </c>
      <c r="E15" s="95" t="s">
        <v>79</v>
      </c>
      <c r="F15" s="136" t="s">
        <v>110</v>
      </c>
      <c r="G15" s="123" t="s">
        <v>161</v>
      </c>
      <c r="H15" s="85">
        <v>3</v>
      </c>
      <c r="I15" s="97">
        <v>446.89965999999998</v>
      </c>
      <c r="J15" s="97">
        <f t="shared" si="26"/>
        <v>446.99999999999994</v>
      </c>
      <c r="K15" s="98">
        <v>8.0339999999999995E-2</v>
      </c>
      <c r="L15" s="98">
        <v>0.02</v>
      </c>
      <c r="M15" s="98">
        <f t="shared" si="24"/>
        <v>0.10034</v>
      </c>
      <c r="N15" s="97">
        <f t="shared" si="25"/>
        <v>224.50565064230855</v>
      </c>
      <c r="O15" s="114"/>
      <c r="P15" s="114">
        <v>446.9</v>
      </c>
      <c r="Q15" s="113">
        <v>7.6899999999999996E-2</v>
      </c>
      <c r="R15" s="113">
        <v>1.32E-2</v>
      </c>
      <c r="S15" s="115">
        <v>9.01E-2</v>
      </c>
      <c r="T15" s="103">
        <v>202</v>
      </c>
      <c r="U15" s="100">
        <f t="shared" ref="U15:V18" si="29">((Q15-K15)/K15)*100</f>
        <v>-4.2818023400547665</v>
      </c>
      <c r="V15" s="100">
        <f t="shared" si="29"/>
        <v>-34</v>
      </c>
      <c r="W15" s="100">
        <f t="shared" si="27"/>
        <v>-10.20530197329081</v>
      </c>
      <c r="X15" s="100">
        <f t="shared" si="28"/>
        <v>-10.024536388246842</v>
      </c>
      <c r="Y15" s="101"/>
      <c r="Z15" s="102">
        <f t="shared" si="4"/>
        <v>-3.1952918940690971</v>
      </c>
      <c r="AA15" s="102">
        <f t="shared" si="5"/>
        <v>-8.1952918940690971</v>
      </c>
      <c r="AB15" s="102">
        <f t="shared" si="6"/>
        <v>1.8047081059309029</v>
      </c>
      <c r="AC15" s="102">
        <f t="shared" si="7"/>
        <v>-11.984922769944301</v>
      </c>
      <c r="AD15" s="102">
        <f t="shared" si="8"/>
        <v>5.5943389818061071</v>
      </c>
      <c r="AE15" s="102">
        <f t="shared" si="9"/>
        <v>-0.14767497439377303</v>
      </c>
      <c r="AF15" s="102">
        <f t="shared" si="10"/>
        <v>-5.1476749743937731</v>
      </c>
      <c r="AG15" s="102">
        <f t="shared" si="11"/>
        <v>4.8523250256062269</v>
      </c>
      <c r="AH15" s="102">
        <f t="shared" si="12"/>
        <v>-3.8941550341390467</v>
      </c>
      <c r="AI15" s="102">
        <f t="shared" si="13"/>
        <v>3.5988050853515006</v>
      </c>
      <c r="AJ15" s="102">
        <f t="shared" si="14"/>
        <v>-2.6688494631843507</v>
      </c>
      <c r="AK15" s="102">
        <f t="shared" si="15"/>
        <v>-7.6688494631843511</v>
      </c>
      <c r="AL15" s="102">
        <f t="shared" si="16"/>
        <v>2.3311505368156493</v>
      </c>
      <c r="AM15" s="102">
        <f t="shared" si="17"/>
        <v>-12.236342255451982</v>
      </c>
      <c r="AN15" s="102">
        <f t="shared" si="18"/>
        <v>6.8986433290832796</v>
      </c>
      <c r="AO15" s="102">
        <f t="shared" si="19"/>
        <v>-2.5190621301642993</v>
      </c>
      <c r="AP15" s="102">
        <f t="shared" si="20"/>
        <v>-7.5190621301642988</v>
      </c>
      <c r="AQ15" s="102">
        <f t="shared" si="21"/>
        <v>2.4809378698357007</v>
      </c>
      <c r="AR15" s="102">
        <f t="shared" si="22"/>
        <v>-11.407439460797374</v>
      </c>
      <c r="AS15" s="102">
        <f t="shared" si="23"/>
        <v>6.3693152004687761</v>
      </c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</row>
    <row r="16" spans="1:132">
      <c r="A16" s="94" t="s">
        <v>126</v>
      </c>
      <c r="B16" s="95">
        <v>1</v>
      </c>
      <c r="C16" s="95">
        <v>2025</v>
      </c>
      <c r="D16" s="94" t="s">
        <v>78</v>
      </c>
      <c r="E16" s="95" t="s">
        <v>79</v>
      </c>
      <c r="F16" s="136" t="s">
        <v>110</v>
      </c>
      <c r="G16" s="123" t="s">
        <v>161</v>
      </c>
      <c r="H16" s="85">
        <v>4</v>
      </c>
      <c r="I16" s="97">
        <v>446.45420000000001</v>
      </c>
      <c r="J16" s="97">
        <f t="shared" si="26"/>
        <v>446.8</v>
      </c>
      <c r="K16" s="98">
        <v>0.27578000000000003</v>
      </c>
      <c r="L16" s="98">
        <v>7.0019999999999999E-2</v>
      </c>
      <c r="M16" s="98">
        <f t="shared" si="24"/>
        <v>0.3458</v>
      </c>
      <c r="N16" s="97">
        <f t="shared" si="25"/>
        <v>774.32120539662856</v>
      </c>
      <c r="O16" s="114"/>
      <c r="P16" s="114">
        <v>446.8</v>
      </c>
      <c r="Q16" s="115">
        <v>0.26800000000000002</v>
      </c>
      <c r="R16" s="115">
        <v>6.7199999999999996E-2</v>
      </c>
      <c r="S16" s="115">
        <v>0.3352</v>
      </c>
      <c r="T16" s="103">
        <v>751</v>
      </c>
      <c r="U16" s="100">
        <f t="shared" ref="U16" si="30">((Q16-K16)/K16)*100</f>
        <v>-2.8210892740590356</v>
      </c>
      <c r="V16" s="100">
        <f t="shared" ref="V16" si="31">((R16-L16)/L16)*100</f>
        <v>-4.0274207369323092</v>
      </c>
      <c r="W16" s="100">
        <f t="shared" si="27"/>
        <v>-3.065355696934644</v>
      </c>
      <c r="X16" s="100">
        <f t="shared" si="28"/>
        <v>-3.0118257428689166</v>
      </c>
      <c r="Y16" s="101"/>
      <c r="Z16" s="102">
        <f t="shared" si="4"/>
        <v>-3.1952918940690971</v>
      </c>
      <c r="AA16" s="102">
        <f t="shared" si="5"/>
        <v>-8.1952918940690971</v>
      </c>
      <c r="AB16" s="102">
        <f t="shared" si="6"/>
        <v>1.8047081059309029</v>
      </c>
      <c r="AC16" s="102">
        <f t="shared" si="7"/>
        <v>-11.984922769944301</v>
      </c>
      <c r="AD16" s="102">
        <f t="shared" si="8"/>
        <v>5.5943389818061071</v>
      </c>
      <c r="AE16" s="102">
        <f t="shared" si="9"/>
        <v>-0.14767497439377303</v>
      </c>
      <c r="AF16" s="102">
        <f t="shared" si="10"/>
        <v>-5.1476749743937731</v>
      </c>
      <c r="AG16" s="102">
        <f t="shared" si="11"/>
        <v>4.8523250256062269</v>
      </c>
      <c r="AH16" s="102">
        <f t="shared" si="12"/>
        <v>-3.8941550341390467</v>
      </c>
      <c r="AI16" s="102">
        <f t="shared" si="13"/>
        <v>3.5988050853515006</v>
      </c>
      <c r="AJ16" s="102">
        <f t="shared" si="14"/>
        <v>-2.6688494631843507</v>
      </c>
      <c r="AK16" s="102">
        <f t="shared" si="15"/>
        <v>-7.6688494631843511</v>
      </c>
      <c r="AL16" s="102">
        <f t="shared" si="16"/>
        <v>2.3311505368156493</v>
      </c>
      <c r="AM16" s="102">
        <f t="shared" si="17"/>
        <v>-12.236342255451982</v>
      </c>
      <c r="AN16" s="102">
        <f t="shared" si="18"/>
        <v>6.8986433290832796</v>
      </c>
      <c r="AO16" s="102">
        <f t="shared" si="19"/>
        <v>-2.5190621301642993</v>
      </c>
      <c r="AP16" s="102">
        <f t="shared" si="20"/>
        <v>-7.5190621301642988</v>
      </c>
      <c r="AQ16" s="102">
        <f t="shared" si="21"/>
        <v>2.4809378698357007</v>
      </c>
      <c r="AR16" s="102">
        <f t="shared" si="22"/>
        <v>-11.407439460797374</v>
      </c>
      <c r="AS16" s="102">
        <f t="shared" si="23"/>
        <v>6.3693152004687761</v>
      </c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</row>
    <row r="17" spans="1:132">
      <c r="A17" s="94" t="s">
        <v>126</v>
      </c>
      <c r="B17" s="95">
        <v>1</v>
      </c>
      <c r="C17" s="95">
        <v>2025</v>
      </c>
      <c r="D17" s="94" t="s">
        <v>78</v>
      </c>
      <c r="E17" s="95" t="s">
        <v>79</v>
      </c>
      <c r="F17" s="136" t="s">
        <v>110</v>
      </c>
      <c r="G17" s="123" t="s">
        <v>157</v>
      </c>
      <c r="H17" s="85">
        <v>5</v>
      </c>
      <c r="I17" s="97">
        <v>446.67427000000004</v>
      </c>
      <c r="J17" s="97">
        <f t="shared" si="26"/>
        <v>447.20000000000005</v>
      </c>
      <c r="K17" s="98">
        <v>0.42515999999999998</v>
      </c>
      <c r="L17" s="98">
        <v>0.10057000000000001</v>
      </c>
      <c r="M17" s="98">
        <f t="shared" si="24"/>
        <v>0.52573000000000003</v>
      </c>
      <c r="N17" s="97">
        <f t="shared" si="25"/>
        <v>1176.4648839964109</v>
      </c>
      <c r="O17" s="114"/>
      <c r="P17" s="114">
        <v>447.2</v>
      </c>
      <c r="Q17" s="115"/>
      <c r="R17" s="115"/>
      <c r="S17" s="115">
        <v>0.51649999999999996</v>
      </c>
      <c r="T17" s="103">
        <v>1156</v>
      </c>
      <c r="U17" s="100"/>
      <c r="V17" s="100"/>
      <c r="W17" s="100">
        <f t="shared" si="27"/>
        <v>-1.7556540429498164</v>
      </c>
      <c r="X17" s="100">
        <f t="shared" ref="X17:X33" si="32">((T17-N17)/N17)*100</f>
        <v>-1.7395235739542332</v>
      </c>
      <c r="Y17" s="101"/>
      <c r="Z17" s="102">
        <f t="shared" si="4"/>
        <v>-3.1952918940690971</v>
      </c>
      <c r="AA17" s="102">
        <f t="shared" si="5"/>
        <v>-8.1952918940690971</v>
      </c>
      <c r="AB17" s="102">
        <f t="shared" si="6"/>
        <v>1.8047081059309029</v>
      </c>
      <c r="AC17" s="102">
        <f t="shared" si="7"/>
        <v>-11.984922769944301</v>
      </c>
      <c r="AD17" s="102">
        <f t="shared" si="8"/>
        <v>5.5943389818061071</v>
      </c>
      <c r="AE17" s="102">
        <f t="shared" si="9"/>
        <v>-0.14767497439377303</v>
      </c>
      <c r="AF17" s="102">
        <f t="shared" si="10"/>
        <v>-5.1476749743937731</v>
      </c>
      <c r="AG17" s="102">
        <f t="shared" si="11"/>
        <v>4.8523250256062269</v>
      </c>
      <c r="AH17" s="102">
        <f t="shared" si="12"/>
        <v>-3.8941550341390467</v>
      </c>
      <c r="AI17" s="102">
        <f t="shared" si="13"/>
        <v>3.5988050853515006</v>
      </c>
      <c r="AJ17" s="102">
        <f t="shared" si="14"/>
        <v>-2.6688494631843507</v>
      </c>
      <c r="AK17" s="102">
        <f t="shared" si="15"/>
        <v>-7.6688494631843511</v>
      </c>
      <c r="AL17" s="102">
        <f t="shared" si="16"/>
        <v>2.3311505368156493</v>
      </c>
      <c r="AM17" s="102">
        <f t="shared" si="17"/>
        <v>-12.236342255451982</v>
      </c>
      <c r="AN17" s="102">
        <f t="shared" si="18"/>
        <v>6.8986433290832796</v>
      </c>
      <c r="AO17" s="102">
        <f t="shared" si="19"/>
        <v>-2.5190621301642993</v>
      </c>
      <c r="AP17" s="102">
        <f t="shared" si="20"/>
        <v>-7.5190621301642988</v>
      </c>
      <c r="AQ17" s="102">
        <f t="shared" si="21"/>
        <v>2.4809378698357007</v>
      </c>
      <c r="AR17" s="102">
        <f t="shared" si="22"/>
        <v>-11.407439460797374</v>
      </c>
      <c r="AS17" s="102">
        <f t="shared" si="23"/>
        <v>6.3693152004687761</v>
      </c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</row>
    <row r="18" spans="1:132">
      <c r="A18" s="94" t="s">
        <v>126</v>
      </c>
      <c r="B18" s="95">
        <v>1</v>
      </c>
      <c r="C18" s="95">
        <v>2025</v>
      </c>
      <c r="D18" s="94" t="s">
        <v>78</v>
      </c>
      <c r="E18" s="95" t="s">
        <v>79</v>
      </c>
      <c r="F18" s="136" t="s">
        <v>110</v>
      </c>
      <c r="G18" s="123" t="s">
        <v>155</v>
      </c>
      <c r="H18" s="85">
        <v>6</v>
      </c>
      <c r="I18" s="97">
        <v>446.71852000000001</v>
      </c>
      <c r="J18" s="97">
        <f t="shared" si="26"/>
        <v>447.4</v>
      </c>
      <c r="K18" s="98">
        <v>0.55054999999999998</v>
      </c>
      <c r="L18" s="98">
        <v>0.13092999999999999</v>
      </c>
      <c r="M18" s="98">
        <f t="shared" si="24"/>
        <v>0.68147999999999997</v>
      </c>
      <c r="N18" s="97">
        <f t="shared" si="25"/>
        <v>1524.6466668614976</v>
      </c>
      <c r="O18" s="114"/>
      <c r="P18" s="114">
        <v>447.4</v>
      </c>
      <c r="Q18" s="115">
        <v>0.5413</v>
      </c>
      <c r="R18" s="115">
        <v>0.12959999999999999</v>
      </c>
      <c r="S18" s="115">
        <v>0.67090000000000005</v>
      </c>
      <c r="T18" s="103">
        <v>1501</v>
      </c>
      <c r="U18" s="100">
        <f t="shared" si="29"/>
        <v>-1.680138043774404</v>
      </c>
      <c r="V18" s="100">
        <f t="shared" si="29"/>
        <v>-1.0158099747956908</v>
      </c>
      <c r="W18" s="100">
        <f t="shared" si="27"/>
        <v>-1.5525033750073258</v>
      </c>
      <c r="X18" s="100">
        <f t="shared" si="32"/>
        <v>-1.5509604536882313</v>
      </c>
      <c r="Y18" s="101"/>
      <c r="Z18" s="102">
        <f t="shared" si="4"/>
        <v>-3.1952918940690971</v>
      </c>
      <c r="AA18" s="102">
        <f t="shared" si="5"/>
        <v>-8.1952918940690971</v>
      </c>
      <c r="AB18" s="102">
        <f t="shared" si="6"/>
        <v>1.8047081059309029</v>
      </c>
      <c r="AC18" s="102">
        <f t="shared" si="7"/>
        <v>-11.984922769944301</v>
      </c>
      <c r="AD18" s="102">
        <f t="shared" si="8"/>
        <v>5.5943389818061071</v>
      </c>
      <c r="AE18" s="102">
        <f t="shared" si="9"/>
        <v>-0.14767497439377303</v>
      </c>
      <c r="AF18" s="102">
        <f t="shared" si="10"/>
        <v>-5.1476749743937731</v>
      </c>
      <c r="AG18" s="102">
        <f t="shared" si="11"/>
        <v>4.8523250256062269</v>
      </c>
      <c r="AH18" s="102">
        <f t="shared" si="12"/>
        <v>-3.8941550341390467</v>
      </c>
      <c r="AI18" s="102">
        <f t="shared" si="13"/>
        <v>3.5988050853515006</v>
      </c>
      <c r="AJ18" s="102">
        <f t="shared" si="14"/>
        <v>-2.6688494631843507</v>
      </c>
      <c r="AK18" s="102">
        <f t="shared" si="15"/>
        <v>-7.6688494631843511</v>
      </c>
      <c r="AL18" s="102">
        <f t="shared" si="16"/>
        <v>2.3311505368156493</v>
      </c>
      <c r="AM18" s="102">
        <f t="shared" si="17"/>
        <v>-12.236342255451982</v>
      </c>
      <c r="AN18" s="102">
        <f t="shared" si="18"/>
        <v>6.8986433290832796</v>
      </c>
      <c r="AO18" s="102">
        <f t="shared" si="19"/>
        <v>-2.5190621301642993</v>
      </c>
      <c r="AP18" s="102">
        <f t="shared" si="20"/>
        <v>-7.5190621301642988</v>
      </c>
      <c r="AQ18" s="102">
        <f t="shared" si="21"/>
        <v>2.4809378698357007</v>
      </c>
      <c r="AR18" s="102">
        <f t="shared" si="22"/>
        <v>-11.407439460797374</v>
      </c>
      <c r="AS18" s="102">
        <f t="shared" si="23"/>
        <v>6.3693152004687761</v>
      </c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</row>
    <row r="19" spans="1:132">
      <c r="A19" s="94" t="s">
        <v>126</v>
      </c>
      <c r="B19" s="95">
        <v>1</v>
      </c>
      <c r="C19" s="95">
        <v>2025</v>
      </c>
      <c r="D19" s="94" t="s">
        <v>78</v>
      </c>
      <c r="E19" s="95" t="s">
        <v>79</v>
      </c>
      <c r="F19" s="136" t="s">
        <v>110</v>
      </c>
      <c r="G19" s="123" t="s">
        <v>156</v>
      </c>
      <c r="H19" s="85">
        <v>7</v>
      </c>
      <c r="I19" s="97">
        <v>446.64800000000002</v>
      </c>
      <c r="J19" s="97">
        <f t="shared" si="26"/>
        <v>448.80000000000007</v>
      </c>
      <c r="K19" s="98">
        <v>1.7503500000000001</v>
      </c>
      <c r="L19" s="98">
        <v>0.40165000000000001</v>
      </c>
      <c r="M19" s="98">
        <f t="shared" si="24"/>
        <v>2.1520000000000001</v>
      </c>
      <c r="N19" s="97">
        <f t="shared" si="25"/>
        <v>4809.367270745418</v>
      </c>
      <c r="O19" s="114"/>
      <c r="P19" s="114">
        <v>448.7</v>
      </c>
      <c r="Q19" s="115">
        <v>1.7639</v>
      </c>
      <c r="R19" s="115">
        <v>0.39950000000000002</v>
      </c>
      <c r="S19" s="115">
        <v>2.1634000000000002</v>
      </c>
      <c r="T19" s="103">
        <v>4836</v>
      </c>
      <c r="U19" s="100">
        <f t="shared" ref="U19:V21" si="33">((Q19-K19)/K19)*100</f>
        <v>0.77413088810808983</v>
      </c>
      <c r="V19" s="100">
        <f t="shared" si="33"/>
        <v>-0.53529192082658661</v>
      </c>
      <c r="W19" s="100">
        <f t="shared" si="27"/>
        <v>0.5297397769516764</v>
      </c>
      <c r="X19" s="100">
        <f t="shared" si="32"/>
        <v>0.55376784003551804</v>
      </c>
      <c r="Y19" s="101"/>
      <c r="Z19" s="102">
        <f t="shared" si="4"/>
        <v>-3.1952918940690971</v>
      </c>
      <c r="AA19" s="102">
        <f t="shared" si="5"/>
        <v>-8.1952918940690971</v>
      </c>
      <c r="AB19" s="102">
        <f t="shared" si="6"/>
        <v>1.8047081059309029</v>
      </c>
      <c r="AC19" s="102">
        <f t="shared" si="7"/>
        <v>-11.984922769944301</v>
      </c>
      <c r="AD19" s="102">
        <f t="shared" si="8"/>
        <v>5.5943389818061071</v>
      </c>
      <c r="AE19" s="102">
        <f t="shared" si="9"/>
        <v>-0.14767497439377303</v>
      </c>
      <c r="AF19" s="102">
        <f t="shared" si="10"/>
        <v>-5.1476749743937731</v>
      </c>
      <c r="AG19" s="102">
        <f t="shared" si="11"/>
        <v>4.8523250256062269</v>
      </c>
      <c r="AH19" s="102">
        <f t="shared" si="12"/>
        <v>-3.8941550341390467</v>
      </c>
      <c r="AI19" s="102">
        <f t="shared" si="13"/>
        <v>3.5988050853515006</v>
      </c>
      <c r="AJ19" s="102">
        <f t="shared" si="14"/>
        <v>-2.6688494631843507</v>
      </c>
      <c r="AK19" s="102">
        <f t="shared" si="15"/>
        <v>-7.6688494631843511</v>
      </c>
      <c r="AL19" s="102">
        <f t="shared" si="16"/>
        <v>2.3311505368156493</v>
      </c>
      <c r="AM19" s="102">
        <f t="shared" si="17"/>
        <v>-12.236342255451982</v>
      </c>
      <c r="AN19" s="102">
        <f t="shared" si="18"/>
        <v>6.8986433290832796</v>
      </c>
      <c r="AO19" s="102">
        <f t="shared" si="19"/>
        <v>-2.5190621301642993</v>
      </c>
      <c r="AP19" s="102">
        <f t="shared" si="20"/>
        <v>-7.5190621301642988</v>
      </c>
      <c r="AQ19" s="102">
        <f t="shared" si="21"/>
        <v>2.4809378698357007</v>
      </c>
      <c r="AR19" s="102">
        <f t="shared" si="22"/>
        <v>-11.407439460797374</v>
      </c>
      <c r="AS19" s="102">
        <f t="shared" si="23"/>
        <v>6.3693152004687761</v>
      </c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</row>
    <row r="20" spans="1:132">
      <c r="A20" s="94" t="s">
        <v>126</v>
      </c>
      <c r="B20" s="95">
        <v>1</v>
      </c>
      <c r="C20" s="95">
        <v>2025</v>
      </c>
      <c r="D20" s="94" t="s">
        <v>78</v>
      </c>
      <c r="E20" s="95" t="s">
        <v>79</v>
      </c>
      <c r="F20" s="136" t="s">
        <v>110</v>
      </c>
      <c r="G20" s="123" t="s">
        <v>156</v>
      </c>
      <c r="H20" s="85">
        <v>8</v>
      </c>
      <c r="I20" s="97">
        <v>446.79980999999998</v>
      </c>
      <c r="J20" s="97">
        <f t="shared" si="26"/>
        <v>449.5</v>
      </c>
      <c r="K20" s="98">
        <v>2.2001200000000001</v>
      </c>
      <c r="L20" s="98">
        <v>0.50007000000000001</v>
      </c>
      <c r="M20" s="98">
        <f t="shared" si="24"/>
        <v>2.7001900000000001</v>
      </c>
      <c r="N20" s="97">
        <f t="shared" si="25"/>
        <v>6029.6487220096906</v>
      </c>
      <c r="O20" s="114"/>
      <c r="P20" s="114">
        <v>449.5</v>
      </c>
      <c r="Q20" s="115">
        <v>2.2391000000000001</v>
      </c>
      <c r="R20" s="115">
        <v>0.4995</v>
      </c>
      <c r="S20" s="115">
        <v>2.7385999999999999</v>
      </c>
      <c r="T20" s="103">
        <v>6116</v>
      </c>
      <c r="U20" s="100">
        <f t="shared" si="33"/>
        <v>1.7717215424613211</v>
      </c>
      <c r="V20" s="100">
        <f t="shared" si="33"/>
        <v>-0.11398404223409021</v>
      </c>
      <c r="W20" s="100">
        <f t="shared" si="27"/>
        <v>1.4224924912691266</v>
      </c>
      <c r="X20" s="100">
        <f t="shared" si="32"/>
        <v>1.4321112550903035</v>
      </c>
      <c r="Y20" s="101"/>
      <c r="Z20" s="102">
        <f t="shared" si="4"/>
        <v>-3.1952918940690971</v>
      </c>
      <c r="AA20" s="102">
        <f t="shared" si="5"/>
        <v>-8.1952918940690971</v>
      </c>
      <c r="AB20" s="102">
        <f t="shared" si="6"/>
        <v>1.8047081059309029</v>
      </c>
      <c r="AC20" s="102">
        <f t="shared" si="7"/>
        <v>-11.984922769944301</v>
      </c>
      <c r="AD20" s="102">
        <f t="shared" si="8"/>
        <v>5.5943389818061071</v>
      </c>
      <c r="AE20" s="102">
        <f t="shared" si="9"/>
        <v>-0.14767497439377303</v>
      </c>
      <c r="AF20" s="102">
        <f t="shared" si="10"/>
        <v>-5.1476749743937731</v>
      </c>
      <c r="AG20" s="102">
        <f t="shared" si="11"/>
        <v>4.8523250256062269</v>
      </c>
      <c r="AH20" s="102">
        <f t="shared" si="12"/>
        <v>-3.8941550341390467</v>
      </c>
      <c r="AI20" s="102">
        <f t="shared" si="13"/>
        <v>3.5988050853515006</v>
      </c>
      <c r="AJ20" s="102">
        <f t="shared" si="14"/>
        <v>-2.6688494631843507</v>
      </c>
      <c r="AK20" s="102">
        <f t="shared" si="15"/>
        <v>-7.6688494631843511</v>
      </c>
      <c r="AL20" s="102">
        <f t="shared" si="16"/>
        <v>2.3311505368156493</v>
      </c>
      <c r="AM20" s="102">
        <f t="shared" si="17"/>
        <v>-12.236342255451982</v>
      </c>
      <c r="AN20" s="102">
        <f t="shared" si="18"/>
        <v>6.8986433290832796</v>
      </c>
      <c r="AO20" s="102">
        <f t="shared" si="19"/>
        <v>-2.5190621301642993</v>
      </c>
      <c r="AP20" s="102">
        <f t="shared" si="20"/>
        <v>-7.5190621301642988</v>
      </c>
      <c r="AQ20" s="102">
        <f t="shared" si="21"/>
        <v>2.4809378698357007</v>
      </c>
      <c r="AR20" s="102">
        <f t="shared" si="22"/>
        <v>-11.407439460797374</v>
      </c>
      <c r="AS20" s="102">
        <f t="shared" si="23"/>
        <v>6.3693152004687761</v>
      </c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</row>
    <row r="21" spans="1:132">
      <c r="A21" s="94" t="s">
        <v>126</v>
      </c>
      <c r="B21" s="95">
        <v>1</v>
      </c>
      <c r="C21" s="95">
        <v>2025</v>
      </c>
      <c r="D21" s="94" t="s">
        <v>78</v>
      </c>
      <c r="E21" s="95" t="s">
        <v>79</v>
      </c>
      <c r="F21" s="136" t="s">
        <v>110</v>
      </c>
      <c r="G21" s="123" t="s">
        <v>156</v>
      </c>
      <c r="H21" s="85">
        <v>9</v>
      </c>
      <c r="I21" s="97">
        <v>446.89951000000002</v>
      </c>
      <c r="J21" s="97">
        <f t="shared" si="26"/>
        <v>450.30000000000007</v>
      </c>
      <c r="K21" s="98">
        <v>2.7001900000000001</v>
      </c>
      <c r="L21" s="98">
        <v>0.70030000000000003</v>
      </c>
      <c r="M21" s="98">
        <f t="shared" si="24"/>
        <v>3.40049</v>
      </c>
      <c r="N21" s="97">
        <f t="shared" si="25"/>
        <v>7587.2841621772268</v>
      </c>
      <c r="O21" s="114"/>
      <c r="P21" s="114">
        <v>450.3</v>
      </c>
      <c r="Q21" s="115">
        <v>2.7317</v>
      </c>
      <c r="R21" s="115">
        <v>0.69059999999999999</v>
      </c>
      <c r="S21" s="115">
        <v>3.4222999999999999</v>
      </c>
      <c r="T21" s="103">
        <v>7636</v>
      </c>
      <c r="U21" s="100">
        <f t="shared" si="33"/>
        <v>1.16695491798725</v>
      </c>
      <c r="V21" s="100">
        <f t="shared" si="33"/>
        <v>-1.3851206625731889</v>
      </c>
      <c r="W21" s="100">
        <f t="shared" si="27"/>
        <v>0.64137815432481449</v>
      </c>
      <c r="X21" s="100">
        <f t="shared" si="32"/>
        <v>0.64207214045867289</v>
      </c>
      <c r="Y21" s="101"/>
      <c r="Z21" s="102">
        <f t="shared" si="4"/>
        <v>-3.1952918940690971</v>
      </c>
      <c r="AA21" s="102">
        <f t="shared" si="5"/>
        <v>-8.1952918940690971</v>
      </c>
      <c r="AB21" s="102">
        <f t="shared" si="6"/>
        <v>1.8047081059309029</v>
      </c>
      <c r="AC21" s="102">
        <f t="shared" si="7"/>
        <v>-11.984922769944301</v>
      </c>
      <c r="AD21" s="102">
        <f t="shared" si="8"/>
        <v>5.5943389818061071</v>
      </c>
      <c r="AE21" s="102">
        <f t="shared" si="9"/>
        <v>-0.14767497439377303</v>
      </c>
      <c r="AF21" s="102">
        <f t="shared" si="10"/>
        <v>-5.1476749743937731</v>
      </c>
      <c r="AG21" s="102">
        <f t="shared" si="11"/>
        <v>4.8523250256062269</v>
      </c>
      <c r="AH21" s="102">
        <f t="shared" si="12"/>
        <v>-3.8941550341390467</v>
      </c>
      <c r="AI21" s="102">
        <f t="shared" si="13"/>
        <v>3.5988050853515006</v>
      </c>
      <c r="AJ21" s="102">
        <f t="shared" si="14"/>
        <v>-2.6688494631843507</v>
      </c>
      <c r="AK21" s="102">
        <f t="shared" si="15"/>
        <v>-7.6688494631843511</v>
      </c>
      <c r="AL21" s="102">
        <f t="shared" si="16"/>
        <v>2.3311505368156493</v>
      </c>
      <c r="AM21" s="102">
        <f t="shared" si="17"/>
        <v>-12.236342255451982</v>
      </c>
      <c r="AN21" s="102">
        <f t="shared" si="18"/>
        <v>6.8986433290832796</v>
      </c>
      <c r="AO21" s="102">
        <f t="shared" si="19"/>
        <v>-2.5190621301642993</v>
      </c>
      <c r="AP21" s="102">
        <f t="shared" si="20"/>
        <v>-7.5190621301642988</v>
      </c>
      <c r="AQ21" s="102">
        <f t="shared" si="21"/>
        <v>2.4809378698357007</v>
      </c>
      <c r="AR21" s="102">
        <f t="shared" si="22"/>
        <v>-11.407439460797374</v>
      </c>
      <c r="AS21" s="102">
        <f t="shared" si="23"/>
        <v>6.3693152004687761</v>
      </c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</row>
    <row r="22" spans="1:132">
      <c r="A22" s="94" t="s">
        <v>126</v>
      </c>
      <c r="B22" s="95">
        <v>1</v>
      </c>
      <c r="C22" s="95">
        <v>2025</v>
      </c>
      <c r="D22" s="94" t="s">
        <v>14</v>
      </c>
      <c r="E22" s="95" t="s">
        <v>46</v>
      </c>
      <c r="F22" s="136" t="s">
        <v>111</v>
      </c>
      <c r="G22" s="123" t="s">
        <v>135</v>
      </c>
      <c r="H22" s="124">
        <v>1</v>
      </c>
      <c r="I22" s="97">
        <v>446.86450000000002</v>
      </c>
      <c r="J22" s="97">
        <f t="shared" si="26"/>
        <v>446.90000000000003</v>
      </c>
      <c r="K22" s="98">
        <v>2.5499999999999998E-2</v>
      </c>
      <c r="L22" s="98">
        <v>0.01</v>
      </c>
      <c r="M22" s="98">
        <f t="shared" si="24"/>
        <v>3.5499999999999997E-2</v>
      </c>
      <c r="N22" s="97">
        <f t="shared" si="25"/>
        <v>79.440044488002087</v>
      </c>
      <c r="O22" s="112">
        <v>446.8</v>
      </c>
      <c r="P22" s="112">
        <v>446.8</v>
      </c>
      <c r="Q22" s="113">
        <v>2.46E-2</v>
      </c>
      <c r="R22" s="113">
        <v>9.2999999999999992E-3</v>
      </c>
      <c r="S22" s="113">
        <v>3.3897400000000001E-2</v>
      </c>
      <c r="T22" s="99">
        <v>76</v>
      </c>
      <c r="U22" s="100">
        <f t="shared" ref="U22:U33" si="34">((Q22-K22)/K22)*100</f>
        <v>-3.5294117647058747</v>
      </c>
      <c r="V22" s="100">
        <f t="shared" ref="V22:V33" si="35">((R22-L22)/L22)*100</f>
        <v>-7.0000000000000089</v>
      </c>
      <c r="W22" s="100">
        <f t="shared" ref="W22:W33" si="36">((S22-M22)/M22)*100</f>
        <v>-4.5143661971830866</v>
      </c>
      <c r="X22" s="100">
        <f t="shared" si="32"/>
        <v>-4.3303657622216472</v>
      </c>
      <c r="Y22" s="101"/>
      <c r="Z22" s="102">
        <f t="shared" si="4"/>
        <v>-3.1952918940690971</v>
      </c>
      <c r="AA22" s="102">
        <f t="shared" si="5"/>
        <v>-8.1952918940690971</v>
      </c>
      <c r="AB22" s="102">
        <f t="shared" si="6"/>
        <v>1.8047081059309029</v>
      </c>
      <c r="AC22" s="102">
        <f t="shared" si="7"/>
        <v>-11.984922769944301</v>
      </c>
      <c r="AD22" s="102">
        <f t="shared" si="8"/>
        <v>5.5943389818061071</v>
      </c>
      <c r="AE22" s="102">
        <f t="shared" si="9"/>
        <v>-0.14767497439377303</v>
      </c>
      <c r="AF22" s="102">
        <f t="shared" si="10"/>
        <v>-5.1476749743937731</v>
      </c>
      <c r="AG22" s="102">
        <f t="shared" si="11"/>
        <v>4.8523250256062269</v>
      </c>
      <c r="AH22" s="102">
        <f t="shared" si="12"/>
        <v>-3.8941550341390467</v>
      </c>
      <c r="AI22" s="102">
        <f t="shared" si="13"/>
        <v>3.5988050853515006</v>
      </c>
      <c r="AJ22" s="102">
        <f t="shared" si="14"/>
        <v>-2.6688494631843507</v>
      </c>
      <c r="AK22" s="102">
        <f t="shared" si="15"/>
        <v>-7.6688494631843511</v>
      </c>
      <c r="AL22" s="102">
        <f t="shared" si="16"/>
        <v>2.3311505368156493</v>
      </c>
      <c r="AM22" s="102">
        <f t="shared" si="17"/>
        <v>-12.236342255451982</v>
      </c>
      <c r="AN22" s="102">
        <f t="shared" si="18"/>
        <v>6.8986433290832796</v>
      </c>
      <c r="AO22" s="102">
        <f t="shared" si="19"/>
        <v>-2.5190621301642993</v>
      </c>
      <c r="AP22" s="102">
        <f t="shared" si="20"/>
        <v>-7.5190621301642988</v>
      </c>
      <c r="AQ22" s="102">
        <f t="shared" si="21"/>
        <v>2.4809378698357007</v>
      </c>
      <c r="AR22" s="102">
        <f t="shared" si="22"/>
        <v>-11.407439460797374</v>
      </c>
      <c r="AS22" s="102">
        <f t="shared" si="23"/>
        <v>6.3693152004687761</v>
      </c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</row>
    <row r="23" spans="1:132">
      <c r="A23" s="94" t="s">
        <v>126</v>
      </c>
      <c r="B23" s="95">
        <v>1</v>
      </c>
      <c r="C23" s="95">
        <v>2025</v>
      </c>
      <c r="D23" s="94" t="s">
        <v>14</v>
      </c>
      <c r="E23" s="95" t="s">
        <v>46</v>
      </c>
      <c r="F23" s="136" t="s">
        <v>111</v>
      </c>
      <c r="G23" s="123" t="s">
        <v>135</v>
      </c>
      <c r="H23" s="85">
        <v>2</v>
      </c>
      <c r="I23" s="97">
        <v>445.94470000000001</v>
      </c>
      <c r="J23" s="97">
        <f t="shared" si="26"/>
        <v>446</v>
      </c>
      <c r="K23" s="98">
        <v>4.0079999999999998E-2</v>
      </c>
      <c r="L23" s="98">
        <v>1.5219999999999999E-2</v>
      </c>
      <c r="M23" s="98">
        <f t="shared" si="24"/>
        <v>5.5299999999999995E-2</v>
      </c>
      <c r="N23" s="97">
        <f t="shared" si="25"/>
        <v>124.00060424538225</v>
      </c>
      <c r="O23" s="114">
        <v>445.9</v>
      </c>
      <c r="P23" s="114">
        <v>445.9</v>
      </c>
      <c r="Q23" s="115">
        <v>3.7600000000000001E-2</v>
      </c>
      <c r="R23" s="115">
        <v>1.4500000000000001E-2</v>
      </c>
      <c r="S23" s="115">
        <v>5.2101139999999997E-2</v>
      </c>
      <c r="T23" s="103">
        <v>117</v>
      </c>
      <c r="U23" s="100">
        <f t="shared" si="34"/>
        <v>-6.1876247504989923</v>
      </c>
      <c r="V23" s="100">
        <f t="shared" si="35"/>
        <v>-4.7306176084099771</v>
      </c>
      <c r="W23" s="100">
        <f t="shared" si="36"/>
        <v>-5.784556962025313</v>
      </c>
      <c r="X23" s="100">
        <f t="shared" si="32"/>
        <v>-5.6456210741754909</v>
      </c>
      <c r="Y23" s="101"/>
      <c r="Z23" s="102">
        <f t="shared" si="4"/>
        <v>-3.1952918940690971</v>
      </c>
      <c r="AA23" s="102">
        <f t="shared" si="5"/>
        <v>-8.1952918940690971</v>
      </c>
      <c r="AB23" s="102">
        <f t="shared" si="6"/>
        <v>1.8047081059309029</v>
      </c>
      <c r="AC23" s="102">
        <f t="shared" si="7"/>
        <v>-11.984922769944301</v>
      </c>
      <c r="AD23" s="102">
        <f t="shared" si="8"/>
        <v>5.5943389818061071</v>
      </c>
      <c r="AE23" s="102">
        <f t="shared" si="9"/>
        <v>-0.14767497439377303</v>
      </c>
      <c r="AF23" s="102">
        <f t="shared" si="10"/>
        <v>-5.1476749743937731</v>
      </c>
      <c r="AG23" s="102">
        <f t="shared" si="11"/>
        <v>4.8523250256062269</v>
      </c>
      <c r="AH23" s="102">
        <f t="shared" si="12"/>
        <v>-3.8941550341390467</v>
      </c>
      <c r="AI23" s="102">
        <f t="shared" si="13"/>
        <v>3.5988050853515006</v>
      </c>
      <c r="AJ23" s="102">
        <f t="shared" si="14"/>
        <v>-2.6688494631843507</v>
      </c>
      <c r="AK23" s="102">
        <f t="shared" si="15"/>
        <v>-7.6688494631843511</v>
      </c>
      <c r="AL23" s="102">
        <f t="shared" si="16"/>
        <v>2.3311505368156493</v>
      </c>
      <c r="AM23" s="102">
        <f t="shared" si="17"/>
        <v>-12.236342255451982</v>
      </c>
      <c r="AN23" s="102">
        <f t="shared" si="18"/>
        <v>6.8986433290832796</v>
      </c>
      <c r="AO23" s="102">
        <f t="shared" si="19"/>
        <v>-2.5190621301642993</v>
      </c>
      <c r="AP23" s="102">
        <f t="shared" si="20"/>
        <v>-7.5190621301642988</v>
      </c>
      <c r="AQ23" s="102">
        <f t="shared" si="21"/>
        <v>2.4809378698357007</v>
      </c>
      <c r="AR23" s="102">
        <f t="shared" si="22"/>
        <v>-11.407439460797374</v>
      </c>
      <c r="AS23" s="102">
        <f t="shared" si="23"/>
        <v>6.3693152004687761</v>
      </c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</row>
    <row r="24" spans="1:132">
      <c r="A24" s="94" t="s">
        <v>126</v>
      </c>
      <c r="B24" s="95">
        <v>1</v>
      </c>
      <c r="C24" s="95">
        <v>2025</v>
      </c>
      <c r="D24" s="94" t="s">
        <v>14</v>
      </c>
      <c r="E24" s="95" t="s">
        <v>46</v>
      </c>
      <c r="F24" s="136" t="s">
        <v>111</v>
      </c>
      <c r="G24" s="123" t="s">
        <v>135</v>
      </c>
      <c r="H24" s="85">
        <v>3</v>
      </c>
      <c r="I24" s="97">
        <v>446.49963000000002</v>
      </c>
      <c r="J24" s="97">
        <f t="shared" si="26"/>
        <v>446.6</v>
      </c>
      <c r="K24" s="98">
        <v>8.0180000000000001E-2</v>
      </c>
      <c r="L24" s="98">
        <v>2.019E-2</v>
      </c>
      <c r="M24" s="98">
        <f t="shared" si="24"/>
        <v>0.10037</v>
      </c>
      <c r="N24" s="97">
        <f t="shared" si="25"/>
        <v>224.77395162905844</v>
      </c>
      <c r="O24" s="114">
        <v>446.3</v>
      </c>
      <c r="P24" s="114">
        <v>446.4</v>
      </c>
      <c r="Q24" s="115">
        <v>7.6999999999999999E-2</v>
      </c>
      <c r="R24" s="115">
        <v>2.0199999999999999E-2</v>
      </c>
      <c r="S24" s="115">
        <v>9.7200389999999998E-2</v>
      </c>
      <c r="T24" s="103">
        <v>218</v>
      </c>
      <c r="U24" s="100">
        <f t="shared" si="34"/>
        <v>-3.9660763282614151</v>
      </c>
      <c r="V24" s="100">
        <f t="shared" si="35"/>
        <v>4.9529470034668607E-2</v>
      </c>
      <c r="W24" s="100">
        <f t="shared" si="36"/>
        <v>-3.157925675002494</v>
      </c>
      <c r="X24" s="100">
        <f t="shared" si="32"/>
        <v>-3.0136728833407749</v>
      </c>
      <c r="Y24" s="101"/>
      <c r="Z24" s="102">
        <f t="shared" si="4"/>
        <v>-3.1952918940690971</v>
      </c>
      <c r="AA24" s="102">
        <f t="shared" si="5"/>
        <v>-8.1952918940690971</v>
      </c>
      <c r="AB24" s="102">
        <f t="shared" si="6"/>
        <v>1.8047081059309029</v>
      </c>
      <c r="AC24" s="102">
        <f t="shared" si="7"/>
        <v>-11.984922769944301</v>
      </c>
      <c r="AD24" s="102">
        <f t="shared" si="8"/>
        <v>5.5943389818061071</v>
      </c>
      <c r="AE24" s="102">
        <f t="shared" si="9"/>
        <v>-0.14767497439377303</v>
      </c>
      <c r="AF24" s="102">
        <f t="shared" si="10"/>
        <v>-5.1476749743937731</v>
      </c>
      <c r="AG24" s="102">
        <f t="shared" si="11"/>
        <v>4.8523250256062269</v>
      </c>
      <c r="AH24" s="102">
        <f t="shared" si="12"/>
        <v>-3.8941550341390467</v>
      </c>
      <c r="AI24" s="102">
        <f t="shared" si="13"/>
        <v>3.5988050853515006</v>
      </c>
      <c r="AJ24" s="102">
        <f t="shared" si="14"/>
        <v>-2.6688494631843507</v>
      </c>
      <c r="AK24" s="102">
        <f t="shared" si="15"/>
        <v>-7.6688494631843511</v>
      </c>
      <c r="AL24" s="102">
        <f t="shared" si="16"/>
        <v>2.3311505368156493</v>
      </c>
      <c r="AM24" s="102">
        <f t="shared" si="17"/>
        <v>-12.236342255451982</v>
      </c>
      <c r="AN24" s="102">
        <f t="shared" si="18"/>
        <v>6.8986433290832796</v>
      </c>
      <c r="AO24" s="102">
        <f t="shared" si="19"/>
        <v>-2.5190621301642993</v>
      </c>
      <c r="AP24" s="102">
        <f t="shared" si="20"/>
        <v>-7.5190621301642988</v>
      </c>
      <c r="AQ24" s="102">
        <f t="shared" si="21"/>
        <v>2.4809378698357007</v>
      </c>
      <c r="AR24" s="102">
        <f t="shared" si="22"/>
        <v>-11.407439460797374</v>
      </c>
      <c r="AS24" s="102">
        <f t="shared" si="23"/>
        <v>6.3693152004687761</v>
      </c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</row>
    <row r="25" spans="1:132">
      <c r="A25" s="94" t="s">
        <v>126</v>
      </c>
      <c r="B25" s="95">
        <v>1</v>
      </c>
      <c r="C25" s="95">
        <v>2025</v>
      </c>
      <c r="D25" s="94" t="s">
        <v>14</v>
      </c>
      <c r="E25" s="95" t="s">
        <v>46</v>
      </c>
      <c r="F25" s="136" t="s">
        <v>111</v>
      </c>
      <c r="G25" s="123" t="s">
        <v>135</v>
      </c>
      <c r="H25" s="85">
        <v>4</v>
      </c>
      <c r="I25" s="97">
        <v>446.25392999999997</v>
      </c>
      <c r="J25" s="97">
        <f t="shared" si="26"/>
        <v>446.59999999999997</v>
      </c>
      <c r="K25" s="98">
        <v>0.27593000000000001</v>
      </c>
      <c r="L25" s="98">
        <v>7.0139999999999994E-2</v>
      </c>
      <c r="M25" s="98">
        <f t="shared" si="24"/>
        <v>0.34606999999999999</v>
      </c>
      <c r="N25" s="97">
        <f t="shared" si="25"/>
        <v>775.27328680872756</v>
      </c>
      <c r="O25" s="114">
        <v>446.2</v>
      </c>
      <c r="P25" s="114">
        <v>446.4</v>
      </c>
      <c r="Q25" s="115">
        <v>0.25659999999999999</v>
      </c>
      <c r="R25" s="115">
        <v>7.0300000000000001E-2</v>
      </c>
      <c r="S25" s="115">
        <v>0.32689859999999998</v>
      </c>
      <c r="T25" s="103">
        <v>733</v>
      </c>
      <c r="U25" s="100">
        <f t="shared" si="34"/>
        <v>-7.005399920269638</v>
      </c>
      <c r="V25" s="100">
        <f t="shared" si="35"/>
        <v>0.22811519817508893</v>
      </c>
      <c r="W25" s="100">
        <f t="shared" si="36"/>
        <v>-5.5397462941023514</v>
      </c>
      <c r="X25" s="100">
        <f t="shared" si="32"/>
        <v>-5.4526948790842402</v>
      </c>
      <c r="Y25" s="101"/>
      <c r="Z25" s="102">
        <f t="shared" si="4"/>
        <v>-3.1952918940690971</v>
      </c>
      <c r="AA25" s="102">
        <f t="shared" si="5"/>
        <v>-8.1952918940690971</v>
      </c>
      <c r="AB25" s="102">
        <f t="shared" si="6"/>
        <v>1.8047081059309029</v>
      </c>
      <c r="AC25" s="102">
        <f t="shared" si="7"/>
        <v>-11.984922769944301</v>
      </c>
      <c r="AD25" s="102">
        <f t="shared" si="8"/>
        <v>5.5943389818061071</v>
      </c>
      <c r="AE25" s="102">
        <f t="shared" si="9"/>
        <v>-0.14767497439377303</v>
      </c>
      <c r="AF25" s="102">
        <f t="shared" si="10"/>
        <v>-5.1476749743937731</v>
      </c>
      <c r="AG25" s="102">
        <f t="shared" si="11"/>
        <v>4.8523250256062269</v>
      </c>
      <c r="AH25" s="102">
        <f t="shared" si="12"/>
        <v>-3.8941550341390467</v>
      </c>
      <c r="AI25" s="102">
        <f t="shared" si="13"/>
        <v>3.5988050853515006</v>
      </c>
      <c r="AJ25" s="102">
        <f t="shared" si="14"/>
        <v>-2.6688494631843507</v>
      </c>
      <c r="AK25" s="102">
        <f t="shared" si="15"/>
        <v>-7.6688494631843511</v>
      </c>
      <c r="AL25" s="102">
        <f t="shared" si="16"/>
        <v>2.3311505368156493</v>
      </c>
      <c r="AM25" s="102">
        <f t="shared" si="17"/>
        <v>-12.236342255451982</v>
      </c>
      <c r="AN25" s="102">
        <f t="shared" si="18"/>
        <v>6.8986433290832796</v>
      </c>
      <c r="AO25" s="102">
        <f t="shared" si="19"/>
        <v>-2.5190621301642993</v>
      </c>
      <c r="AP25" s="102">
        <f t="shared" si="20"/>
        <v>-7.5190621301642988</v>
      </c>
      <c r="AQ25" s="102">
        <f t="shared" si="21"/>
        <v>2.4809378698357007</v>
      </c>
      <c r="AR25" s="102">
        <f t="shared" si="22"/>
        <v>-11.407439460797374</v>
      </c>
      <c r="AS25" s="102">
        <f t="shared" si="23"/>
        <v>6.3693152004687761</v>
      </c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</row>
    <row r="26" spans="1:132">
      <c r="A26" s="94" t="s">
        <v>126</v>
      </c>
      <c r="B26" s="95">
        <v>1</v>
      </c>
      <c r="C26" s="95">
        <v>2025</v>
      </c>
      <c r="D26" s="94" t="s">
        <v>14</v>
      </c>
      <c r="E26" s="95" t="s">
        <v>46</v>
      </c>
      <c r="F26" s="136" t="s">
        <v>111</v>
      </c>
      <c r="G26" s="123" t="s">
        <v>135</v>
      </c>
      <c r="H26" s="85">
        <v>5</v>
      </c>
      <c r="I26" s="97">
        <v>446.27465999999993</v>
      </c>
      <c r="J26" s="97">
        <f t="shared" si="26"/>
        <v>446.79999999999995</v>
      </c>
      <c r="K26" s="98">
        <v>0.42507</v>
      </c>
      <c r="L26" s="98">
        <v>0.10027</v>
      </c>
      <c r="M26" s="98">
        <f t="shared" si="24"/>
        <v>0.52534000000000003</v>
      </c>
      <c r="N26" s="97">
        <f t="shared" si="25"/>
        <v>1176.6447387596038</v>
      </c>
      <c r="O26" s="114">
        <v>446.4</v>
      </c>
      <c r="P26" s="114">
        <v>446.7</v>
      </c>
      <c r="Q26" s="115">
        <v>0.42380000000000001</v>
      </c>
      <c r="R26" s="115">
        <v>0.10150000000000001</v>
      </c>
      <c r="S26" s="115">
        <v>0.52529910000000002</v>
      </c>
      <c r="T26" s="103">
        <v>1177</v>
      </c>
      <c r="U26" s="100">
        <f t="shared" si="34"/>
        <v>-0.29877431952384154</v>
      </c>
      <c r="V26" s="100">
        <f t="shared" si="35"/>
        <v>1.22668794255511</v>
      </c>
      <c r="W26" s="100">
        <f t="shared" si="36"/>
        <v>-7.7854341949994991E-3</v>
      </c>
      <c r="X26" s="100">
        <f t="shared" si="32"/>
        <v>3.0192736064983603E-2</v>
      </c>
      <c r="Y26" s="101"/>
      <c r="Z26" s="102">
        <f t="shared" si="4"/>
        <v>-3.1952918940690971</v>
      </c>
      <c r="AA26" s="102">
        <f t="shared" si="5"/>
        <v>-8.1952918940690971</v>
      </c>
      <c r="AB26" s="102">
        <f t="shared" si="6"/>
        <v>1.8047081059309029</v>
      </c>
      <c r="AC26" s="102">
        <f t="shared" si="7"/>
        <v>-11.984922769944301</v>
      </c>
      <c r="AD26" s="102">
        <f t="shared" si="8"/>
        <v>5.5943389818061071</v>
      </c>
      <c r="AE26" s="102">
        <f t="shared" si="9"/>
        <v>-0.14767497439377303</v>
      </c>
      <c r="AF26" s="102">
        <f t="shared" si="10"/>
        <v>-5.1476749743937731</v>
      </c>
      <c r="AG26" s="102">
        <f t="shared" si="11"/>
        <v>4.8523250256062269</v>
      </c>
      <c r="AH26" s="102">
        <f t="shared" si="12"/>
        <v>-3.8941550341390467</v>
      </c>
      <c r="AI26" s="102">
        <f t="shared" si="13"/>
        <v>3.5988050853515006</v>
      </c>
      <c r="AJ26" s="102">
        <f t="shared" si="14"/>
        <v>-2.6688494631843507</v>
      </c>
      <c r="AK26" s="102">
        <f t="shared" si="15"/>
        <v>-7.6688494631843511</v>
      </c>
      <c r="AL26" s="102">
        <f t="shared" si="16"/>
        <v>2.3311505368156493</v>
      </c>
      <c r="AM26" s="102">
        <f t="shared" si="17"/>
        <v>-12.236342255451982</v>
      </c>
      <c r="AN26" s="102">
        <f t="shared" si="18"/>
        <v>6.8986433290832796</v>
      </c>
      <c r="AO26" s="102">
        <f t="shared" si="19"/>
        <v>-2.5190621301642993</v>
      </c>
      <c r="AP26" s="102">
        <f t="shared" si="20"/>
        <v>-7.5190621301642988</v>
      </c>
      <c r="AQ26" s="102">
        <f t="shared" si="21"/>
        <v>2.4809378698357007</v>
      </c>
      <c r="AR26" s="102">
        <f t="shared" si="22"/>
        <v>-11.407439460797374</v>
      </c>
      <c r="AS26" s="102">
        <f t="shared" si="23"/>
        <v>6.3693152004687761</v>
      </c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</row>
    <row r="27" spans="1:132">
      <c r="A27" s="94" t="s">
        <v>126</v>
      </c>
      <c r="B27" s="95">
        <v>1</v>
      </c>
      <c r="C27" s="95">
        <v>2025</v>
      </c>
      <c r="D27" s="94" t="s">
        <v>14</v>
      </c>
      <c r="E27" s="95" t="s">
        <v>46</v>
      </c>
      <c r="F27" s="136" t="s">
        <v>111</v>
      </c>
      <c r="G27" s="123" t="s">
        <v>135</v>
      </c>
      <c r="H27" s="85">
        <v>6</v>
      </c>
      <c r="I27" s="97">
        <v>446.41908000000001</v>
      </c>
      <c r="J27" s="97">
        <f t="shared" si="26"/>
        <v>447.1</v>
      </c>
      <c r="K27" s="98">
        <v>0.55049000000000003</v>
      </c>
      <c r="L27" s="98">
        <v>0.13042999999999999</v>
      </c>
      <c r="M27" s="98">
        <f t="shared" si="24"/>
        <v>0.68091999999999997</v>
      </c>
      <c r="N27" s="97">
        <f t="shared" si="25"/>
        <v>1524.4157666340275</v>
      </c>
      <c r="O27" s="114">
        <v>446.5</v>
      </c>
      <c r="P27" s="114">
        <v>446.9</v>
      </c>
      <c r="Q27" s="115">
        <v>0.53749999999999998</v>
      </c>
      <c r="R27" s="115">
        <v>0.13</v>
      </c>
      <c r="S27" s="115">
        <v>0.66749950000000002</v>
      </c>
      <c r="T27" s="103">
        <v>1495</v>
      </c>
      <c r="U27" s="100">
        <f t="shared" si="34"/>
        <v>-2.3597158894802917</v>
      </c>
      <c r="V27" s="100">
        <f t="shared" si="35"/>
        <v>-0.32967875488766846</v>
      </c>
      <c r="W27" s="100">
        <f t="shared" si="36"/>
        <v>-1.9709363801914979</v>
      </c>
      <c r="X27" s="100">
        <f t="shared" si="32"/>
        <v>-1.9296419833664342</v>
      </c>
      <c r="Y27" s="101"/>
      <c r="Z27" s="102">
        <f t="shared" si="4"/>
        <v>-3.1952918940690971</v>
      </c>
      <c r="AA27" s="102">
        <f t="shared" si="5"/>
        <v>-8.1952918940690971</v>
      </c>
      <c r="AB27" s="102">
        <f t="shared" si="6"/>
        <v>1.8047081059309029</v>
      </c>
      <c r="AC27" s="102">
        <f t="shared" si="7"/>
        <v>-11.984922769944301</v>
      </c>
      <c r="AD27" s="102">
        <f t="shared" si="8"/>
        <v>5.5943389818061071</v>
      </c>
      <c r="AE27" s="102">
        <f t="shared" si="9"/>
        <v>-0.14767497439377303</v>
      </c>
      <c r="AF27" s="102">
        <f t="shared" si="10"/>
        <v>-5.1476749743937731</v>
      </c>
      <c r="AG27" s="102">
        <f t="shared" si="11"/>
        <v>4.8523250256062269</v>
      </c>
      <c r="AH27" s="102">
        <f t="shared" si="12"/>
        <v>-3.8941550341390467</v>
      </c>
      <c r="AI27" s="102">
        <f t="shared" si="13"/>
        <v>3.5988050853515006</v>
      </c>
      <c r="AJ27" s="102">
        <f t="shared" si="14"/>
        <v>-2.6688494631843507</v>
      </c>
      <c r="AK27" s="102">
        <f t="shared" si="15"/>
        <v>-7.6688494631843511</v>
      </c>
      <c r="AL27" s="102">
        <f t="shared" si="16"/>
        <v>2.3311505368156493</v>
      </c>
      <c r="AM27" s="102">
        <f t="shared" si="17"/>
        <v>-12.236342255451982</v>
      </c>
      <c r="AN27" s="102">
        <f t="shared" si="18"/>
        <v>6.8986433290832796</v>
      </c>
      <c r="AO27" s="102">
        <f t="shared" si="19"/>
        <v>-2.5190621301642993</v>
      </c>
      <c r="AP27" s="102">
        <f t="shared" si="20"/>
        <v>-7.5190621301642988</v>
      </c>
      <c r="AQ27" s="102">
        <f t="shared" si="21"/>
        <v>2.4809378698357007</v>
      </c>
      <c r="AR27" s="102">
        <f t="shared" si="22"/>
        <v>-11.407439460797374</v>
      </c>
      <c r="AS27" s="102">
        <f t="shared" si="23"/>
        <v>6.3693152004687761</v>
      </c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</row>
    <row r="28" spans="1:132">
      <c r="A28" s="94" t="s">
        <v>126</v>
      </c>
      <c r="B28" s="95">
        <v>1</v>
      </c>
      <c r="C28" s="95">
        <v>2025</v>
      </c>
      <c r="D28" s="94" t="s">
        <v>14</v>
      </c>
      <c r="E28" s="95" t="s">
        <v>46</v>
      </c>
      <c r="F28" s="136" t="s">
        <v>111</v>
      </c>
      <c r="G28" s="123" t="s">
        <v>135</v>
      </c>
      <c r="H28" s="85">
        <v>7</v>
      </c>
      <c r="I28" s="97">
        <v>446.54894000000002</v>
      </c>
      <c r="J28" s="97">
        <f t="shared" si="26"/>
        <v>448.70000000000005</v>
      </c>
      <c r="K28" s="98">
        <v>1.7502</v>
      </c>
      <c r="L28" s="98">
        <v>0.40085999999999999</v>
      </c>
      <c r="M28" s="98">
        <f t="shared" si="24"/>
        <v>2.1510600000000002</v>
      </c>
      <c r="N28" s="97">
        <f t="shared" si="25"/>
        <v>4808.3348196349816</v>
      </c>
      <c r="O28" s="114">
        <v>447.3</v>
      </c>
      <c r="P28" s="114">
        <v>448.6</v>
      </c>
      <c r="Q28" s="115">
        <v>1.6771</v>
      </c>
      <c r="R28" s="115">
        <v>0.40039999999999998</v>
      </c>
      <c r="S28" s="115">
        <v>2.0774629999999998</v>
      </c>
      <c r="T28" s="103">
        <v>4644</v>
      </c>
      <c r="U28" s="100">
        <f t="shared" ref="U28:U31" si="37">((Q28-K28)/K28)*100</f>
        <v>-4.1766655239401178</v>
      </c>
      <c r="V28" s="100">
        <f t="shared" ref="V28:V31" si="38">((R28-L28)/L28)*100</f>
        <v>-0.11475328044704286</v>
      </c>
      <c r="W28" s="100">
        <f t="shared" ref="W28:W31" si="39">((S28-M28)/M28)*100</f>
        <v>-3.4214294347903058</v>
      </c>
      <c r="X28" s="100">
        <f t="shared" ref="X28:X31" si="40">((T28-N28)/N28)*100</f>
        <v>-3.4177074974878074</v>
      </c>
      <c r="Y28" s="101"/>
      <c r="Z28" s="102">
        <f t="shared" si="4"/>
        <v>-3.1952918940690971</v>
      </c>
      <c r="AA28" s="102">
        <f t="shared" si="5"/>
        <v>-8.1952918940690971</v>
      </c>
      <c r="AB28" s="102">
        <f t="shared" si="6"/>
        <v>1.8047081059309029</v>
      </c>
      <c r="AC28" s="102">
        <f t="shared" si="7"/>
        <v>-11.984922769944301</v>
      </c>
      <c r="AD28" s="102">
        <f t="shared" si="8"/>
        <v>5.5943389818061071</v>
      </c>
      <c r="AE28" s="102">
        <f t="shared" si="9"/>
        <v>-0.14767497439377303</v>
      </c>
      <c r="AF28" s="102">
        <f t="shared" si="10"/>
        <v>-5.1476749743937731</v>
      </c>
      <c r="AG28" s="102">
        <f t="shared" si="11"/>
        <v>4.8523250256062269</v>
      </c>
      <c r="AH28" s="102">
        <f t="shared" si="12"/>
        <v>-3.8941550341390467</v>
      </c>
      <c r="AI28" s="102">
        <f t="shared" si="13"/>
        <v>3.5988050853515006</v>
      </c>
      <c r="AJ28" s="102">
        <f t="shared" si="14"/>
        <v>-2.6688494631843507</v>
      </c>
      <c r="AK28" s="102">
        <f t="shared" si="15"/>
        <v>-7.6688494631843511</v>
      </c>
      <c r="AL28" s="102">
        <f t="shared" si="16"/>
        <v>2.3311505368156493</v>
      </c>
      <c r="AM28" s="102">
        <f t="shared" si="17"/>
        <v>-12.236342255451982</v>
      </c>
      <c r="AN28" s="102">
        <f t="shared" si="18"/>
        <v>6.8986433290832796</v>
      </c>
      <c r="AO28" s="102">
        <f t="shared" si="19"/>
        <v>-2.5190621301642993</v>
      </c>
      <c r="AP28" s="102">
        <f t="shared" si="20"/>
        <v>-7.5190621301642988</v>
      </c>
      <c r="AQ28" s="102">
        <f t="shared" si="21"/>
        <v>2.4809378698357007</v>
      </c>
      <c r="AR28" s="102">
        <f t="shared" si="22"/>
        <v>-11.407439460797374</v>
      </c>
      <c r="AS28" s="102">
        <f t="shared" si="23"/>
        <v>6.3693152004687761</v>
      </c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</row>
    <row r="29" spans="1:132">
      <c r="A29" s="94" t="s">
        <v>126</v>
      </c>
      <c r="B29" s="95">
        <v>1</v>
      </c>
      <c r="C29" s="95">
        <v>2025</v>
      </c>
      <c r="D29" s="94" t="s">
        <v>14</v>
      </c>
      <c r="E29" s="95" t="s">
        <v>46</v>
      </c>
      <c r="F29" s="136" t="s">
        <v>111</v>
      </c>
      <c r="G29" s="123" t="s">
        <v>135</v>
      </c>
      <c r="H29" s="85">
        <v>8</v>
      </c>
      <c r="I29" s="97">
        <v>446.69954000000001</v>
      </c>
      <c r="J29" s="97">
        <f t="shared" si="26"/>
        <v>449.4</v>
      </c>
      <c r="K29" s="98">
        <v>2.20018</v>
      </c>
      <c r="L29" s="98">
        <v>0.50027999999999995</v>
      </c>
      <c r="M29" s="98">
        <f t="shared" si="24"/>
        <v>2.7004600000000001</v>
      </c>
      <c r="N29" s="97">
        <f t="shared" si="25"/>
        <v>6031.6007929455745</v>
      </c>
      <c r="O29" s="114">
        <v>447.6</v>
      </c>
      <c r="P29" s="114">
        <v>449.2</v>
      </c>
      <c r="Q29" s="115">
        <v>2.1299000000000001</v>
      </c>
      <c r="R29" s="115">
        <v>0.49959999999999999</v>
      </c>
      <c r="S29" s="115">
        <v>2.6294550000000001</v>
      </c>
      <c r="T29" s="103">
        <v>5875</v>
      </c>
      <c r="U29" s="100">
        <f t="shared" si="37"/>
        <v>-3.1942841040278473</v>
      </c>
      <c r="V29" s="100">
        <f t="shared" si="38"/>
        <v>-0.13592388262572128</v>
      </c>
      <c r="W29" s="100">
        <f t="shared" si="39"/>
        <v>-2.6293668486109767</v>
      </c>
      <c r="X29" s="100">
        <f t="shared" si="40"/>
        <v>-2.5963388215070755</v>
      </c>
      <c r="Y29" s="101"/>
      <c r="Z29" s="102">
        <f t="shared" si="4"/>
        <v>-3.1952918940690971</v>
      </c>
      <c r="AA29" s="102">
        <f t="shared" si="5"/>
        <v>-8.1952918940690971</v>
      </c>
      <c r="AB29" s="102">
        <f t="shared" si="6"/>
        <v>1.8047081059309029</v>
      </c>
      <c r="AC29" s="102">
        <f t="shared" si="7"/>
        <v>-11.984922769944301</v>
      </c>
      <c r="AD29" s="102">
        <f t="shared" si="8"/>
        <v>5.5943389818061071</v>
      </c>
      <c r="AE29" s="102">
        <f t="shared" si="9"/>
        <v>-0.14767497439377303</v>
      </c>
      <c r="AF29" s="102">
        <f t="shared" si="10"/>
        <v>-5.1476749743937731</v>
      </c>
      <c r="AG29" s="102">
        <f t="shared" si="11"/>
        <v>4.8523250256062269</v>
      </c>
      <c r="AH29" s="102">
        <f t="shared" si="12"/>
        <v>-3.8941550341390467</v>
      </c>
      <c r="AI29" s="102">
        <f t="shared" si="13"/>
        <v>3.5988050853515006</v>
      </c>
      <c r="AJ29" s="102">
        <f t="shared" si="14"/>
        <v>-2.6688494631843507</v>
      </c>
      <c r="AK29" s="102">
        <f t="shared" si="15"/>
        <v>-7.6688494631843511</v>
      </c>
      <c r="AL29" s="102">
        <f t="shared" si="16"/>
        <v>2.3311505368156493</v>
      </c>
      <c r="AM29" s="102">
        <f t="shared" si="17"/>
        <v>-12.236342255451982</v>
      </c>
      <c r="AN29" s="102">
        <f t="shared" si="18"/>
        <v>6.8986433290832796</v>
      </c>
      <c r="AO29" s="102">
        <f t="shared" si="19"/>
        <v>-2.5190621301642993</v>
      </c>
      <c r="AP29" s="102">
        <f t="shared" si="20"/>
        <v>-7.5190621301642988</v>
      </c>
      <c r="AQ29" s="102">
        <f t="shared" si="21"/>
        <v>2.4809378698357007</v>
      </c>
      <c r="AR29" s="102">
        <f t="shared" si="22"/>
        <v>-11.407439460797374</v>
      </c>
      <c r="AS29" s="102">
        <f t="shared" si="23"/>
        <v>6.3693152004687761</v>
      </c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</row>
    <row r="30" spans="1:132">
      <c r="A30" s="94" t="s">
        <v>126</v>
      </c>
      <c r="B30" s="95">
        <v>1</v>
      </c>
      <c r="C30" s="95">
        <v>2025</v>
      </c>
      <c r="D30" s="94" t="s">
        <v>14</v>
      </c>
      <c r="E30" s="95" t="s">
        <v>46</v>
      </c>
      <c r="F30" s="136" t="s">
        <v>111</v>
      </c>
      <c r="G30" s="123" t="s">
        <v>135</v>
      </c>
      <c r="H30" s="85">
        <v>9</v>
      </c>
      <c r="I30" s="97">
        <v>446.39921000000004</v>
      </c>
      <c r="J30" s="97">
        <f t="shared" si="26"/>
        <v>449.80000000000007</v>
      </c>
      <c r="K30" s="98">
        <v>2.70031</v>
      </c>
      <c r="L30" s="98">
        <v>0.70047999999999999</v>
      </c>
      <c r="M30" s="98">
        <f t="shared" si="24"/>
        <v>3.4007899999999998</v>
      </c>
      <c r="N30" s="97">
        <f t="shared" si="25"/>
        <v>7596.4314006148797</v>
      </c>
      <c r="O30" s="114">
        <v>447.6</v>
      </c>
      <c r="P30" s="114">
        <v>449.7</v>
      </c>
      <c r="Q30" s="115">
        <v>2.6139999999999999</v>
      </c>
      <c r="R30" s="115">
        <v>0.7</v>
      </c>
      <c r="S30" s="115">
        <v>3.313955</v>
      </c>
      <c r="T30" s="103">
        <v>7403</v>
      </c>
      <c r="U30" s="100">
        <f t="shared" si="37"/>
        <v>-3.1962996841103473</v>
      </c>
      <c r="V30" s="100">
        <f t="shared" si="38"/>
        <v>-6.8524440383742002E-2</v>
      </c>
      <c r="W30" s="100">
        <f t="shared" si="39"/>
        <v>-2.553377303508884</v>
      </c>
      <c r="X30" s="100">
        <f t="shared" si="40"/>
        <v>-2.5463456511859341</v>
      </c>
      <c r="Y30" s="101"/>
      <c r="Z30" s="102">
        <f t="shared" si="4"/>
        <v>-3.1952918940690971</v>
      </c>
      <c r="AA30" s="102">
        <f t="shared" si="5"/>
        <v>-8.1952918940690971</v>
      </c>
      <c r="AB30" s="102">
        <f t="shared" si="6"/>
        <v>1.8047081059309029</v>
      </c>
      <c r="AC30" s="102">
        <f t="shared" si="7"/>
        <v>-11.984922769944301</v>
      </c>
      <c r="AD30" s="102">
        <f t="shared" si="8"/>
        <v>5.5943389818061071</v>
      </c>
      <c r="AE30" s="102">
        <f t="shared" si="9"/>
        <v>-0.14767497439377303</v>
      </c>
      <c r="AF30" s="102">
        <f t="shared" si="10"/>
        <v>-5.1476749743937731</v>
      </c>
      <c r="AG30" s="102">
        <f t="shared" si="11"/>
        <v>4.8523250256062269</v>
      </c>
      <c r="AH30" s="102">
        <f t="shared" si="12"/>
        <v>-3.8941550341390467</v>
      </c>
      <c r="AI30" s="102">
        <f t="shared" si="13"/>
        <v>3.5988050853515006</v>
      </c>
      <c r="AJ30" s="102">
        <f t="shared" si="14"/>
        <v>-2.6688494631843507</v>
      </c>
      <c r="AK30" s="102">
        <f t="shared" si="15"/>
        <v>-7.6688494631843511</v>
      </c>
      <c r="AL30" s="102">
        <f t="shared" si="16"/>
        <v>2.3311505368156493</v>
      </c>
      <c r="AM30" s="102">
        <f t="shared" si="17"/>
        <v>-12.236342255451982</v>
      </c>
      <c r="AN30" s="102">
        <f t="shared" si="18"/>
        <v>6.8986433290832796</v>
      </c>
      <c r="AO30" s="102">
        <f t="shared" si="19"/>
        <v>-2.5190621301642993</v>
      </c>
      <c r="AP30" s="102">
        <f t="shared" si="20"/>
        <v>-7.5190621301642988</v>
      </c>
      <c r="AQ30" s="102">
        <f t="shared" si="21"/>
        <v>2.4809378698357007</v>
      </c>
      <c r="AR30" s="102">
        <f t="shared" si="22"/>
        <v>-11.407439460797374</v>
      </c>
      <c r="AS30" s="102">
        <f t="shared" si="23"/>
        <v>6.3693152004687761</v>
      </c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</row>
    <row r="31" spans="1:132">
      <c r="A31" s="94" t="s">
        <v>126</v>
      </c>
      <c r="B31" s="95">
        <v>1</v>
      </c>
      <c r="C31" s="95">
        <v>2025</v>
      </c>
      <c r="D31" s="94" t="s">
        <v>15</v>
      </c>
      <c r="E31" s="95" t="s">
        <v>47</v>
      </c>
      <c r="F31" s="136" t="s">
        <v>112</v>
      </c>
      <c r="G31" s="123" t="s">
        <v>136</v>
      </c>
      <c r="H31" s="124">
        <v>1</v>
      </c>
      <c r="I31" s="97">
        <v>446.16420999999997</v>
      </c>
      <c r="J31" s="97">
        <f t="shared" si="26"/>
        <v>446.2</v>
      </c>
      <c r="K31" s="98">
        <v>2.5530000000000001E-2</v>
      </c>
      <c r="L31" s="98">
        <v>1.026E-2</v>
      </c>
      <c r="M31" s="98">
        <f t="shared" si="24"/>
        <v>3.5790000000000002E-2</v>
      </c>
      <c r="N31" s="97">
        <f t="shared" si="25"/>
        <v>80.214673884337813</v>
      </c>
      <c r="O31" s="112">
        <v>446.1</v>
      </c>
      <c r="P31" s="112">
        <v>446.1</v>
      </c>
      <c r="Q31" s="113">
        <v>1.9099999999999999E-2</v>
      </c>
      <c r="R31" s="113">
        <v>7.9000000000000008E-3</v>
      </c>
      <c r="S31" s="113">
        <v>2.7E-2</v>
      </c>
      <c r="T31" s="99">
        <v>61</v>
      </c>
      <c r="U31" s="100">
        <f t="shared" si="37"/>
        <v>-25.186055620838239</v>
      </c>
      <c r="V31" s="100">
        <f t="shared" si="38"/>
        <v>-23.001949317738784</v>
      </c>
      <c r="W31" s="100">
        <f t="shared" si="39"/>
        <v>-24.559932942162622</v>
      </c>
      <c r="X31" s="100">
        <f t="shared" si="40"/>
        <v>-23.954063457321546</v>
      </c>
      <c r="Y31" s="101"/>
      <c r="Z31" s="102">
        <f t="shared" si="4"/>
        <v>-3.1952918940690971</v>
      </c>
      <c r="AA31" s="102">
        <f t="shared" si="5"/>
        <v>-8.1952918940690971</v>
      </c>
      <c r="AB31" s="102">
        <f t="shared" si="6"/>
        <v>1.8047081059309029</v>
      </c>
      <c r="AC31" s="102">
        <f t="shared" si="7"/>
        <v>-11.984922769944301</v>
      </c>
      <c r="AD31" s="102">
        <f t="shared" si="8"/>
        <v>5.5943389818061071</v>
      </c>
      <c r="AE31" s="102">
        <f t="shared" si="9"/>
        <v>-0.14767497439377303</v>
      </c>
      <c r="AF31" s="102">
        <f t="shared" si="10"/>
        <v>-5.1476749743937731</v>
      </c>
      <c r="AG31" s="102">
        <f t="shared" si="11"/>
        <v>4.8523250256062269</v>
      </c>
      <c r="AH31" s="102">
        <f t="shared" si="12"/>
        <v>-3.8941550341390467</v>
      </c>
      <c r="AI31" s="102">
        <f t="shared" si="13"/>
        <v>3.5988050853515006</v>
      </c>
      <c r="AJ31" s="102">
        <f t="shared" si="14"/>
        <v>-2.6688494631843507</v>
      </c>
      <c r="AK31" s="102">
        <f t="shared" si="15"/>
        <v>-7.6688494631843511</v>
      </c>
      <c r="AL31" s="102">
        <f t="shared" si="16"/>
        <v>2.3311505368156493</v>
      </c>
      <c r="AM31" s="102">
        <f t="shared" si="17"/>
        <v>-12.236342255451982</v>
      </c>
      <c r="AN31" s="102">
        <f t="shared" si="18"/>
        <v>6.8986433290832796</v>
      </c>
      <c r="AO31" s="102">
        <f t="shared" si="19"/>
        <v>-2.5190621301642993</v>
      </c>
      <c r="AP31" s="102">
        <f t="shared" si="20"/>
        <v>-7.5190621301642988</v>
      </c>
      <c r="AQ31" s="102">
        <f t="shared" si="21"/>
        <v>2.4809378698357007</v>
      </c>
      <c r="AR31" s="102">
        <f t="shared" si="22"/>
        <v>-11.407439460797374</v>
      </c>
      <c r="AS31" s="102">
        <f t="shared" si="23"/>
        <v>6.3693152004687761</v>
      </c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</row>
    <row r="32" spans="1:132">
      <c r="A32" s="94" t="s">
        <v>126</v>
      </c>
      <c r="B32" s="95">
        <v>1</v>
      </c>
      <c r="C32" s="95">
        <v>2025</v>
      </c>
      <c r="D32" s="94" t="s">
        <v>15</v>
      </c>
      <c r="E32" s="95" t="s">
        <v>47</v>
      </c>
      <c r="F32" s="136" t="s">
        <v>112</v>
      </c>
      <c r="G32" s="123" t="s">
        <v>136</v>
      </c>
      <c r="H32" s="85">
        <v>2</v>
      </c>
      <c r="I32" s="97">
        <v>446.74476999999996</v>
      </c>
      <c r="J32" s="97">
        <f t="shared" si="26"/>
        <v>446.79999999999995</v>
      </c>
      <c r="K32" s="98">
        <v>4.0230000000000002E-2</v>
      </c>
      <c r="L32" s="98">
        <v>1.4999999999999999E-2</v>
      </c>
      <c r="M32" s="98">
        <f t="shared" si="24"/>
        <v>5.5230000000000001E-2</v>
      </c>
      <c r="N32" s="97">
        <f t="shared" si="25"/>
        <v>123.62186899105674</v>
      </c>
      <c r="O32" s="114">
        <v>446.6</v>
      </c>
      <c r="P32" s="114">
        <v>446.6</v>
      </c>
      <c r="Q32" s="115">
        <v>3.6499999999999998E-2</v>
      </c>
      <c r="R32" s="115">
        <v>1.35E-2</v>
      </c>
      <c r="S32" s="115">
        <v>0.05</v>
      </c>
      <c r="T32" s="103">
        <v>112</v>
      </c>
      <c r="U32" s="100">
        <f t="shared" si="34"/>
        <v>-9.2716877951777388</v>
      </c>
      <c r="V32" s="100">
        <f t="shared" si="35"/>
        <v>-9.9999999999999982</v>
      </c>
      <c r="W32" s="100">
        <f t="shared" si="36"/>
        <v>-9.4694912185406466</v>
      </c>
      <c r="X32" s="100">
        <f t="shared" si="32"/>
        <v>-9.4011432490941491</v>
      </c>
      <c r="Y32" s="101"/>
      <c r="Z32" s="102">
        <f t="shared" si="4"/>
        <v>-3.1952918940690971</v>
      </c>
      <c r="AA32" s="102">
        <f t="shared" si="5"/>
        <v>-8.1952918940690971</v>
      </c>
      <c r="AB32" s="102">
        <f t="shared" si="6"/>
        <v>1.8047081059309029</v>
      </c>
      <c r="AC32" s="102">
        <f t="shared" si="7"/>
        <v>-11.984922769944301</v>
      </c>
      <c r="AD32" s="102">
        <f t="shared" si="8"/>
        <v>5.5943389818061071</v>
      </c>
      <c r="AE32" s="102">
        <f t="shared" si="9"/>
        <v>-0.14767497439377303</v>
      </c>
      <c r="AF32" s="102">
        <f t="shared" si="10"/>
        <v>-5.1476749743937731</v>
      </c>
      <c r="AG32" s="102">
        <f t="shared" si="11"/>
        <v>4.8523250256062269</v>
      </c>
      <c r="AH32" s="102">
        <f t="shared" si="12"/>
        <v>-3.8941550341390467</v>
      </c>
      <c r="AI32" s="102">
        <f t="shared" si="13"/>
        <v>3.5988050853515006</v>
      </c>
      <c r="AJ32" s="102">
        <f t="shared" si="14"/>
        <v>-2.6688494631843507</v>
      </c>
      <c r="AK32" s="102">
        <f t="shared" si="15"/>
        <v>-7.6688494631843511</v>
      </c>
      <c r="AL32" s="102">
        <f t="shared" si="16"/>
        <v>2.3311505368156493</v>
      </c>
      <c r="AM32" s="102">
        <f t="shared" si="17"/>
        <v>-12.236342255451982</v>
      </c>
      <c r="AN32" s="102">
        <f t="shared" si="18"/>
        <v>6.8986433290832796</v>
      </c>
      <c r="AO32" s="102">
        <f t="shared" si="19"/>
        <v>-2.5190621301642993</v>
      </c>
      <c r="AP32" s="102">
        <f t="shared" si="20"/>
        <v>-7.5190621301642988</v>
      </c>
      <c r="AQ32" s="102">
        <f t="shared" si="21"/>
        <v>2.4809378698357007</v>
      </c>
      <c r="AR32" s="102">
        <f t="shared" si="22"/>
        <v>-11.407439460797374</v>
      </c>
      <c r="AS32" s="102">
        <f t="shared" si="23"/>
        <v>6.3693152004687761</v>
      </c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</row>
    <row r="33" spans="1:132">
      <c r="A33" s="94" t="s">
        <v>126</v>
      </c>
      <c r="B33" s="95">
        <v>1</v>
      </c>
      <c r="C33" s="95">
        <v>2025</v>
      </c>
      <c r="D33" s="94" t="s">
        <v>15</v>
      </c>
      <c r="E33" s="95" t="s">
        <v>47</v>
      </c>
      <c r="F33" s="136" t="s">
        <v>112</v>
      </c>
      <c r="G33" s="123" t="s">
        <v>137</v>
      </c>
      <c r="H33" s="85">
        <v>3</v>
      </c>
      <c r="I33" s="97">
        <v>446.79885000000002</v>
      </c>
      <c r="J33" s="97">
        <f t="shared" si="26"/>
        <v>446.90000000000003</v>
      </c>
      <c r="K33" s="98">
        <v>8.1110000000000002E-2</v>
      </c>
      <c r="L33" s="98">
        <v>2.0039999999999999E-2</v>
      </c>
      <c r="M33" s="98">
        <f t="shared" si="24"/>
        <v>0.10115</v>
      </c>
      <c r="N33" s="97">
        <f t="shared" si="25"/>
        <v>226.36888880206408</v>
      </c>
      <c r="O33" s="114">
        <v>446.6</v>
      </c>
      <c r="P33" s="114">
        <v>446.7</v>
      </c>
      <c r="Q33" s="115">
        <v>7.6399999999999996E-2</v>
      </c>
      <c r="R33" s="115">
        <v>1.8599999999999998E-2</v>
      </c>
      <c r="S33" s="115">
        <v>9.5000000000000001E-2</v>
      </c>
      <c r="T33" s="103">
        <v>213</v>
      </c>
      <c r="U33" s="100">
        <f t="shared" si="34"/>
        <v>-5.8069288620392134</v>
      </c>
      <c r="V33" s="100">
        <f t="shared" si="35"/>
        <v>-7.1856287425149725</v>
      </c>
      <c r="W33" s="100">
        <f t="shared" si="36"/>
        <v>-6.0800790904597157</v>
      </c>
      <c r="X33" s="100">
        <f t="shared" si="32"/>
        <v>-5.9057977767226539</v>
      </c>
      <c r="Y33" s="101"/>
      <c r="Z33" s="102">
        <f t="shared" si="4"/>
        <v>-3.1952918940690971</v>
      </c>
      <c r="AA33" s="102">
        <f t="shared" si="5"/>
        <v>-8.1952918940690971</v>
      </c>
      <c r="AB33" s="102">
        <f t="shared" si="6"/>
        <v>1.8047081059309029</v>
      </c>
      <c r="AC33" s="102">
        <f t="shared" si="7"/>
        <v>-11.984922769944301</v>
      </c>
      <c r="AD33" s="102">
        <f t="shared" si="8"/>
        <v>5.5943389818061071</v>
      </c>
      <c r="AE33" s="102">
        <f t="shared" si="9"/>
        <v>-0.14767497439377303</v>
      </c>
      <c r="AF33" s="102">
        <f t="shared" si="10"/>
        <v>-5.1476749743937731</v>
      </c>
      <c r="AG33" s="102">
        <f t="shared" si="11"/>
        <v>4.8523250256062269</v>
      </c>
      <c r="AH33" s="102">
        <f t="shared" si="12"/>
        <v>-3.8941550341390467</v>
      </c>
      <c r="AI33" s="102">
        <f t="shared" si="13"/>
        <v>3.5988050853515006</v>
      </c>
      <c r="AJ33" s="102">
        <f t="shared" si="14"/>
        <v>-2.6688494631843507</v>
      </c>
      <c r="AK33" s="102">
        <f t="shared" si="15"/>
        <v>-7.6688494631843511</v>
      </c>
      <c r="AL33" s="102">
        <f t="shared" si="16"/>
        <v>2.3311505368156493</v>
      </c>
      <c r="AM33" s="102">
        <f t="shared" si="17"/>
        <v>-12.236342255451982</v>
      </c>
      <c r="AN33" s="102">
        <f t="shared" si="18"/>
        <v>6.8986433290832796</v>
      </c>
      <c r="AO33" s="102">
        <f t="shared" si="19"/>
        <v>-2.5190621301642993</v>
      </c>
      <c r="AP33" s="102">
        <f t="shared" si="20"/>
        <v>-7.5190621301642988</v>
      </c>
      <c r="AQ33" s="102">
        <f t="shared" si="21"/>
        <v>2.4809378698357007</v>
      </c>
      <c r="AR33" s="102">
        <f t="shared" si="22"/>
        <v>-11.407439460797374</v>
      </c>
      <c r="AS33" s="102">
        <f t="shared" si="23"/>
        <v>6.3693152004687761</v>
      </c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</row>
    <row r="34" spans="1:132">
      <c r="A34" s="94" t="s">
        <v>126</v>
      </c>
      <c r="B34" s="95">
        <v>1</v>
      </c>
      <c r="C34" s="95">
        <v>2025</v>
      </c>
      <c r="D34" s="94" t="s">
        <v>15</v>
      </c>
      <c r="E34" s="95" t="s">
        <v>47</v>
      </c>
      <c r="F34" s="136" t="s">
        <v>112</v>
      </c>
      <c r="G34" s="123" t="s">
        <v>137</v>
      </c>
      <c r="H34" s="85">
        <v>4</v>
      </c>
      <c r="I34" s="97">
        <v>446.35458</v>
      </c>
      <c r="J34" s="97">
        <f t="shared" si="26"/>
        <v>446.7</v>
      </c>
      <c r="K34" s="98">
        <v>0.27528000000000002</v>
      </c>
      <c r="L34" s="98">
        <v>7.0139999999999994E-2</v>
      </c>
      <c r="M34" s="98">
        <f t="shared" si="24"/>
        <v>0.34542</v>
      </c>
      <c r="N34" s="97">
        <f t="shared" si="25"/>
        <v>773.64312857860921</v>
      </c>
      <c r="O34" s="114">
        <v>446.3</v>
      </c>
      <c r="P34" s="114">
        <v>446.6</v>
      </c>
      <c r="Q34" s="115">
        <v>0.2591</v>
      </c>
      <c r="R34" s="115">
        <v>7.2499999999999995E-2</v>
      </c>
      <c r="S34" s="115">
        <v>0.33160000000000001</v>
      </c>
      <c r="T34" s="103">
        <v>743</v>
      </c>
      <c r="U34" s="100">
        <f t="shared" ref="U34:U66" si="41">((Q34-K34)/K34)*100</f>
        <v>-5.8776518453937898</v>
      </c>
      <c r="V34" s="100">
        <f t="shared" ref="V34:V66" si="42">((R34-L34)/L34)*100</f>
        <v>3.3646991730824083</v>
      </c>
      <c r="W34" s="100">
        <f t="shared" ref="W34:W66" si="43">((S34-M34)/M34)*100</f>
        <v>-4.0009264084303169</v>
      </c>
      <c r="X34" s="100">
        <f t="shared" si="28"/>
        <v>-3.9608868025376101</v>
      </c>
      <c r="Y34" s="101"/>
      <c r="Z34" s="102">
        <f t="shared" si="4"/>
        <v>-3.1952918940690971</v>
      </c>
      <c r="AA34" s="102">
        <f t="shared" si="5"/>
        <v>-8.1952918940690971</v>
      </c>
      <c r="AB34" s="102">
        <f t="shared" si="6"/>
        <v>1.8047081059309029</v>
      </c>
      <c r="AC34" s="102">
        <f t="shared" si="7"/>
        <v>-11.984922769944301</v>
      </c>
      <c r="AD34" s="102">
        <f t="shared" si="8"/>
        <v>5.5943389818061071</v>
      </c>
      <c r="AE34" s="102">
        <f t="shared" si="9"/>
        <v>-0.14767497439377303</v>
      </c>
      <c r="AF34" s="102">
        <f t="shared" si="10"/>
        <v>-5.1476749743937731</v>
      </c>
      <c r="AG34" s="102">
        <f t="shared" si="11"/>
        <v>4.8523250256062269</v>
      </c>
      <c r="AH34" s="102">
        <f t="shared" si="12"/>
        <v>-3.8941550341390467</v>
      </c>
      <c r="AI34" s="102">
        <f t="shared" si="13"/>
        <v>3.5988050853515006</v>
      </c>
      <c r="AJ34" s="102">
        <f t="shared" si="14"/>
        <v>-2.6688494631843507</v>
      </c>
      <c r="AK34" s="102">
        <f t="shared" si="15"/>
        <v>-7.6688494631843511</v>
      </c>
      <c r="AL34" s="102">
        <f t="shared" si="16"/>
        <v>2.3311505368156493</v>
      </c>
      <c r="AM34" s="102">
        <f t="shared" si="17"/>
        <v>-12.236342255451982</v>
      </c>
      <c r="AN34" s="102">
        <f t="shared" si="18"/>
        <v>6.8986433290832796</v>
      </c>
      <c r="AO34" s="102">
        <f t="shared" si="19"/>
        <v>-2.5190621301642993</v>
      </c>
      <c r="AP34" s="102">
        <f t="shared" si="20"/>
        <v>-7.5190621301642988</v>
      </c>
      <c r="AQ34" s="102">
        <f t="shared" si="21"/>
        <v>2.4809378698357007</v>
      </c>
      <c r="AR34" s="102">
        <f t="shared" si="22"/>
        <v>-11.407439460797374</v>
      </c>
      <c r="AS34" s="102">
        <f t="shared" si="23"/>
        <v>6.3693152004687761</v>
      </c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</row>
    <row r="35" spans="1:132">
      <c r="A35" s="94" t="s">
        <v>126</v>
      </c>
      <c r="B35" s="95">
        <v>1</v>
      </c>
      <c r="C35" s="95">
        <v>2025</v>
      </c>
      <c r="D35" s="94" t="s">
        <v>15</v>
      </c>
      <c r="E35" s="95" t="s">
        <v>47</v>
      </c>
      <c r="F35" s="136" t="s">
        <v>112</v>
      </c>
      <c r="G35" s="123" t="s">
        <v>138</v>
      </c>
      <c r="H35" s="85">
        <v>5</v>
      </c>
      <c r="I35" s="97">
        <v>446.27361999999994</v>
      </c>
      <c r="J35" s="97">
        <f t="shared" si="26"/>
        <v>446.79999999999995</v>
      </c>
      <c r="K35" s="98">
        <v>0.42525000000000002</v>
      </c>
      <c r="L35" s="98">
        <v>0.10113</v>
      </c>
      <c r="M35" s="98">
        <f t="shared" si="24"/>
        <v>0.52638000000000007</v>
      </c>
      <c r="N35" s="97">
        <f t="shared" si="25"/>
        <v>1178.9758173122045</v>
      </c>
      <c r="O35" s="114">
        <v>446</v>
      </c>
      <c r="P35" s="114">
        <v>446.5</v>
      </c>
      <c r="Q35" s="115">
        <v>0.41499999999999998</v>
      </c>
      <c r="R35" s="115">
        <v>0.1027</v>
      </c>
      <c r="S35" s="115">
        <v>0.51770000000000005</v>
      </c>
      <c r="T35" s="103">
        <v>1160</v>
      </c>
      <c r="U35" s="100">
        <f t="shared" si="41"/>
        <v>-2.4103468547913081</v>
      </c>
      <c r="V35" s="100">
        <f t="shared" si="42"/>
        <v>1.5524572332641176</v>
      </c>
      <c r="W35" s="100">
        <f t="shared" si="43"/>
        <v>-1.6489988221437022</v>
      </c>
      <c r="X35" s="100">
        <f t="shared" si="28"/>
        <v>-1.6095170938675445</v>
      </c>
      <c r="Y35" s="101"/>
      <c r="Z35" s="102">
        <f t="shared" si="4"/>
        <v>-3.1952918940690971</v>
      </c>
      <c r="AA35" s="102">
        <f t="shared" si="5"/>
        <v>-8.1952918940690971</v>
      </c>
      <c r="AB35" s="102">
        <f t="shared" si="6"/>
        <v>1.8047081059309029</v>
      </c>
      <c r="AC35" s="102">
        <f t="shared" si="7"/>
        <v>-11.984922769944301</v>
      </c>
      <c r="AD35" s="102">
        <f t="shared" si="8"/>
        <v>5.5943389818061071</v>
      </c>
      <c r="AE35" s="102">
        <f t="shared" si="9"/>
        <v>-0.14767497439377303</v>
      </c>
      <c r="AF35" s="102">
        <f t="shared" si="10"/>
        <v>-5.1476749743937731</v>
      </c>
      <c r="AG35" s="102">
        <f t="shared" si="11"/>
        <v>4.8523250256062269</v>
      </c>
      <c r="AH35" s="102">
        <f t="shared" si="12"/>
        <v>-3.8941550341390467</v>
      </c>
      <c r="AI35" s="102">
        <f t="shared" si="13"/>
        <v>3.5988050853515006</v>
      </c>
      <c r="AJ35" s="102">
        <f t="shared" si="14"/>
        <v>-2.6688494631843507</v>
      </c>
      <c r="AK35" s="102">
        <f t="shared" si="15"/>
        <v>-7.6688494631843511</v>
      </c>
      <c r="AL35" s="102">
        <f t="shared" si="16"/>
        <v>2.3311505368156493</v>
      </c>
      <c r="AM35" s="102">
        <f t="shared" si="17"/>
        <v>-12.236342255451982</v>
      </c>
      <c r="AN35" s="102">
        <f t="shared" si="18"/>
        <v>6.8986433290832796</v>
      </c>
      <c r="AO35" s="102">
        <f t="shared" si="19"/>
        <v>-2.5190621301642993</v>
      </c>
      <c r="AP35" s="102">
        <f t="shared" si="20"/>
        <v>-7.5190621301642988</v>
      </c>
      <c r="AQ35" s="102">
        <f t="shared" si="21"/>
        <v>2.4809378698357007</v>
      </c>
      <c r="AR35" s="102">
        <f t="shared" si="22"/>
        <v>-11.407439460797374</v>
      </c>
      <c r="AS35" s="102">
        <f t="shared" si="23"/>
        <v>6.3693152004687761</v>
      </c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</row>
    <row r="36" spans="1:132">
      <c r="A36" s="94" t="s">
        <v>126</v>
      </c>
      <c r="B36" s="95">
        <v>1</v>
      </c>
      <c r="C36" s="95">
        <v>2025</v>
      </c>
      <c r="D36" s="94" t="s">
        <v>15</v>
      </c>
      <c r="E36" s="95" t="s">
        <v>47</v>
      </c>
      <c r="F36" s="136" t="s">
        <v>112</v>
      </c>
      <c r="G36" s="123" t="s">
        <v>138</v>
      </c>
      <c r="H36" s="85">
        <v>6</v>
      </c>
      <c r="I36" s="97">
        <v>446.31930000000006</v>
      </c>
      <c r="J36" s="97">
        <f t="shared" si="26"/>
        <v>447.00000000000006</v>
      </c>
      <c r="K36" s="98">
        <v>0.55003000000000002</v>
      </c>
      <c r="L36" s="98">
        <v>0.13067000000000001</v>
      </c>
      <c r="M36" s="98">
        <f t="shared" si="24"/>
        <v>0.68070000000000008</v>
      </c>
      <c r="N36" s="97">
        <f t="shared" si="25"/>
        <v>1524.2640182029593</v>
      </c>
      <c r="O36" s="114">
        <v>446.2</v>
      </c>
      <c r="P36" s="114">
        <v>446.9</v>
      </c>
      <c r="Q36" s="115">
        <v>0.53849999999999998</v>
      </c>
      <c r="R36" s="115">
        <v>0.1313</v>
      </c>
      <c r="S36" s="115">
        <v>0.66979999999999995</v>
      </c>
      <c r="T36" s="103">
        <v>1500</v>
      </c>
      <c r="U36" s="100">
        <f t="shared" si="41"/>
        <v>-2.0962492954929806</v>
      </c>
      <c r="V36" s="100">
        <f t="shared" si="42"/>
        <v>0.48213055789392489</v>
      </c>
      <c r="W36" s="100">
        <f t="shared" si="43"/>
        <v>-1.6012927868370985</v>
      </c>
      <c r="X36" s="100">
        <f t="shared" si="28"/>
        <v>-1.5918514058716347</v>
      </c>
      <c r="Y36" s="101"/>
      <c r="Z36" s="102">
        <f t="shared" si="4"/>
        <v>-3.1952918940690971</v>
      </c>
      <c r="AA36" s="102">
        <f t="shared" si="5"/>
        <v>-8.1952918940690971</v>
      </c>
      <c r="AB36" s="102">
        <f t="shared" si="6"/>
        <v>1.8047081059309029</v>
      </c>
      <c r="AC36" s="102">
        <f t="shared" si="7"/>
        <v>-11.984922769944301</v>
      </c>
      <c r="AD36" s="102">
        <f t="shared" si="8"/>
        <v>5.5943389818061071</v>
      </c>
      <c r="AE36" s="102">
        <f t="shared" si="9"/>
        <v>-0.14767497439377303</v>
      </c>
      <c r="AF36" s="102">
        <f t="shared" si="10"/>
        <v>-5.1476749743937731</v>
      </c>
      <c r="AG36" s="102">
        <f t="shared" si="11"/>
        <v>4.8523250256062269</v>
      </c>
      <c r="AH36" s="102">
        <f t="shared" si="12"/>
        <v>-3.8941550341390467</v>
      </c>
      <c r="AI36" s="102">
        <f t="shared" si="13"/>
        <v>3.5988050853515006</v>
      </c>
      <c r="AJ36" s="102">
        <f t="shared" si="14"/>
        <v>-2.6688494631843507</v>
      </c>
      <c r="AK36" s="102">
        <f t="shared" si="15"/>
        <v>-7.6688494631843511</v>
      </c>
      <c r="AL36" s="102">
        <f t="shared" si="16"/>
        <v>2.3311505368156493</v>
      </c>
      <c r="AM36" s="102">
        <f t="shared" si="17"/>
        <v>-12.236342255451982</v>
      </c>
      <c r="AN36" s="102">
        <f t="shared" si="18"/>
        <v>6.8986433290832796</v>
      </c>
      <c r="AO36" s="102">
        <f t="shared" si="19"/>
        <v>-2.5190621301642993</v>
      </c>
      <c r="AP36" s="102">
        <f t="shared" si="20"/>
        <v>-7.5190621301642988</v>
      </c>
      <c r="AQ36" s="102">
        <f t="shared" si="21"/>
        <v>2.4809378698357007</v>
      </c>
      <c r="AR36" s="102">
        <f t="shared" si="22"/>
        <v>-11.407439460797374</v>
      </c>
      <c r="AS36" s="102">
        <f t="shared" si="23"/>
        <v>6.3693152004687761</v>
      </c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</row>
    <row r="37" spans="1:132">
      <c r="A37" s="94" t="s">
        <v>126</v>
      </c>
      <c r="B37" s="95">
        <v>1</v>
      </c>
      <c r="C37" s="95">
        <v>2025</v>
      </c>
      <c r="D37" s="94" t="s">
        <v>15</v>
      </c>
      <c r="E37" s="95" t="s">
        <v>47</v>
      </c>
      <c r="F37" s="136" t="s">
        <v>112</v>
      </c>
      <c r="G37" s="123" t="s">
        <v>139</v>
      </c>
      <c r="H37" s="85">
        <v>7</v>
      </c>
      <c r="I37" s="97">
        <v>446.24935999999997</v>
      </c>
      <c r="J37" s="97">
        <f t="shared" si="26"/>
        <v>448.4</v>
      </c>
      <c r="K37" s="98">
        <v>1.75007</v>
      </c>
      <c r="L37" s="98">
        <v>0.40056999999999998</v>
      </c>
      <c r="M37" s="98">
        <f t="shared" si="24"/>
        <v>2.1506400000000001</v>
      </c>
      <c r="N37" s="97">
        <f t="shared" si="25"/>
        <v>4810.6191682012013</v>
      </c>
      <c r="O37" s="114">
        <v>446.2</v>
      </c>
      <c r="P37" s="114">
        <v>448.3</v>
      </c>
      <c r="Q37" s="115">
        <v>1.6926000000000001</v>
      </c>
      <c r="R37" s="115">
        <v>0.39319999999999999</v>
      </c>
      <c r="S37" s="115">
        <v>2.0857999999999999</v>
      </c>
      <c r="T37" s="103">
        <v>4666</v>
      </c>
      <c r="U37" s="100">
        <f t="shared" si="41"/>
        <v>-3.2838686452541852</v>
      </c>
      <c r="V37" s="100">
        <f t="shared" si="42"/>
        <v>-1.8398781736026133</v>
      </c>
      <c r="W37" s="100">
        <f t="shared" si="43"/>
        <v>-3.0149164899750875</v>
      </c>
      <c r="X37" s="100">
        <f t="shared" si="28"/>
        <v>-3.0062485336015006</v>
      </c>
      <c r="Y37" s="101"/>
      <c r="Z37" s="102">
        <f t="shared" si="4"/>
        <v>-3.1952918940690971</v>
      </c>
      <c r="AA37" s="102">
        <f t="shared" si="5"/>
        <v>-8.1952918940690971</v>
      </c>
      <c r="AB37" s="102">
        <f t="shared" si="6"/>
        <v>1.8047081059309029</v>
      </c>
      <c r="AC37" s="102">
        <f t="shared" si="7"/>
        <v>-11.984922769944301</v>
      </c>
      <c r="AD37" s="102">
        <f t="shared" si="8"/>
        <v>5.5943389818061071</v>
      </c>
      <c r="AE37" s="102">
        <f t="shared" si="9"/>
        <v>-0.14767497439377303</v>
      </c>
      <c r="AF37" s="102">
        <f t="shared" si="10"/>
        <v>-5.1476749743937731</v>
      </c>
      <c r="AG37" s="102">
        <f t="shared" si="11"/>
        <v>4.8523250256062269</v>
      </c>
      <c r="AH37" s="102">
        <f t="shared" si="12"/>
        <v>-3.8941550341390467</v>
      </c>
      <c r="AI37" s="102">
        <f t="shared" si="13"/>
        <v>3.5988050853515006</v>
      </c>
      <c r="AJ37" s="102">
        <f t="shared" si="14"/>
        <v>-2.6688494631843507</v>
      </c>
      <c r="AK37" s="102">
        <f t="shared" si="15"/>
        <v>-7.6688494631843511</v>
      </c>
      <c r="AL37" s="102">
        <f t="shared" si="16"/>
        <v>2.3311505368156493</v>
      </c>
      <c r="AM37" s="102">
        <f t="shared" si="17"/>
        <v>-12.236342255451982</v>
      </c>
      <c r="AN37" s="102">
        <f t="shared" si="18"/>
        <v>6.8986433290832796</v>
      </c>
      <c r="AO37" s="102">
        <f t="shared" si="19"/>
        <v>-2.5190621301642993</v>
      </c>
      <c r="AP37" s="102">
        <f t="shared" si="20"/>
        <v>-7.5190621301642988</v>
      </c>
      <c r="AQ37" s="102">
        <f t="shared" si="21"/>
        <v>2.4809378698357007</v>
      </c>
      <c r="AR37" s="102">
        <f t="shared" si="22"/>
        <v>-11.407439460797374</v>
      </c>
      <c r="AS37" s="102">
        <f t="shared" si="23"/>
        <v>6.3693152004687761</v>
      </c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</row>
    <row r="38" spans="1:132">
      <c r="A38" s="94" t="s">
        <v>126</v>
      </c>
      <c r="B38" s="95">
        <v>1</v>
      </c>
      <c r="C38" s="95">
        <v>2025</v>
      </c>
      <c r="D38" s="94" t="s">
        <v>15</v>
      </c>
      <c r="E38" s="95" t="s">
        <v>47</v>
      </c>
      <c r="F38" s="136" t="s">
        <v>112</v>
      </c>
      <c r="G38" s="123" t="s">
        <v>139</v>
      </c>
      <c r="H38" s="85">
        <v>8</v>
      </c>
      <c r="I38" s="97">
        <v>446.19883999999996</v>
      </c>
      <c r="J38" s="97">
        <f t="shared" si="26"/>
        <v>448.9</v>
      </c>
      <c r="K38" s="98">
        <v>2.2000999999999999</v>
      </c>
      <c r="L38" s="98">
        <v>0.50105999999999995</v>
      </c>
      <c r="M38" s="98">
        <f t="shared" si="24"/>
        <v>2.7011599999999998</v>
      </c>
      <c r="N38" s="97">
        <f t="shared" si="25"/>
        <v>6039.9153680418585</v>
      </c>
      <c r="O38" s="114">
        <v>446.1</v>
      </c>
      <c r="P38" s="114">
        <v>448.7</v>
      </c>
      <c r="Q38" s="115">
        <v>2.1351</v>
      </c>
      <c r="R38" s="115">
        <v>0.49890000000000001</v>
      </c>
      <c r="S38" s="115">
        <v>2.6339999999999999</v>
      </c>
      <c r="T38" s="103">
        <v>5892</v>
      </c>
      <c r="U38" s="100">
        <f t="shared" si="41"/>
        <v>-2.9544111631289462</v>
      </c>
      <c r="V38" s="100">
        <f t="shared" si="42"/>
        <v>-0.43108609747334448</v>
      </c>
      <c r="W38" s="100">
        <f t="shared" si="43"/>
        <v>-2.4863392024167354</v>
      </c>
      <c r="X38" s="100">
        <f t="shared" si="28"/>
        <v>-2.4489642491433239</v>
      </c>
      <c r="Y38" s="101"/>
      <c r="Z38" s="102">
        <f t="shared" si="4"/>
        <v>-3.1952918940690971</v>
      </c>
      <c r="AA38" s="102">
        <f t="shared" si="5"/>
        <v>-8.1952918940690971</v>
      </c>
      <c r="AB38" s="102">
        <f t="shared" si="6"/>
        <v>1.8047081059309029</v>
      </c>
      <c r="AC38" s="102">
        <f t="shared" si="7"/>
        <v>-11.984922769944301</v>
      </c>
      <c r="AD38" s="102">
        <f t="shared" si="8"/>
        <v>5.5943389818061071</v>
      </c>
      <c r="AE38" s="102">
        <f t="shared" si="9"/>
        <v>-0.14767497439377303</v>
      </c>
      <c r="AF38" s="102">
        <f t="shared" si="10"/>
        <v>-5.1476749743937731</v>
      </c>
      <c r="AG38" s="102">
        <f t="shared" si="11"/>
        <v>4.8523250256062269</v>
      </c>
      <c r="AH38" s="102">
        <f t="shared" si="12"/>
        <v>-3.8941550341390467</v>
      </c>
      <c r="AI38" s="102">
        <f t="shared" si="13"/>
        <v>3.5988050853515006</v>
      </c>
      <c r="AJ38" s="102">
        <f t="shared" si="14"/>
        <v>-2.6688494631843507</v>
      </c>
      <c r="AK38" s="102">
        <f t="shared" si="15"/>
        <v>-7.6688494631843511</v>
      </c>
      <c r="AL38" s="102">
        <f t="shared" si="16"/>
        <v>2.3311505368156493</v>
      </c>
      <c r="AM38" s="102">
        <f t="shared" si="17"/>
        <v>-12.236342255451982</v>
      </c>
      <c r="AN38" s="102">
        <f t="shared" si="18"/>
        <v>6.8986433290832796</v>
      </c>
      <c r="AO38" s="102">
        <f t="shared" si="19"/>
        <v>-2.5190621301642993</v>
      </c>
      <c r="AP38" s="102">
        <f t="shared" si="20"/>
        <v>-7.5190621301642988</v>
      </c>
      <c r="AQ38" s="102">
        <f t="shared" si="21"/>
        <v>2.4809378698357007</v>
      </c>
      <c r="AR38" s="102">
        <f t="shared" si="22"/>
        <v>-11.407439460797374</v>
      </c>
      <c r="AS38" s="102">
        <f t="shared" si="23"/>
        <v>6.3693152004687761</v>
      </c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</row>
    <row r="39" spans="1:132">
      <c r="A39" s="94" t="s">
        <v>126</v>
      </c>
      <c r="B39" s="95">
        <v>1</v>
      </c>
      <c r="C39" s="95">
        <v>2025</v>
      </c>
      <c r="D39" s="94" t="s">
        <v>15</v>
      </c>
      <c r="E39" s="95" t="s">
        <v>47</v>
      </c>
      <c r="F39" s="136" t="s">
        <v>112</v>
      </c>
      <c r="G39" s="123" t="s">
        <v>139</v>
      </c>
      <c r="H39" s="85">
        <v>9</v>
      </c>
      <c r="I39" s="97">
        <v>446.89954999999998</v>
      </c>
      <c r="J39" s="97">
        <f t="shared" si="26"/>
        <v>450.29999999999995</v>
      </c>
      <c r="K39" s="98">
        <v>2.7001300000000001</v>
      </c>
      <c r="L39" s="98">
        <v>0.70032000000000005</v>
      </c>
      <c r="M39" s="98">
        <f t="shared" si="24"/>
        <v>3.4004500000000002</v>
      </c>
      <c r="N39" s="97">
        <f t="shared" si="25"/>
        <v>7587.1944912605195</v>
      </c>
      <c r="O39" s="114">
        <v>446.8</v>
      </c>
      <c r="P39" s="114">
        <v>450.2</v>
      </c>
      <c r="Q39" s="115">
        <v>2.6676000000000002</v>
      </c>
      <c r="R39" s="115">
        <v>0.7026</v>
      </c>
      <c r="S39" s="115">
        <v>3.3698999999999999</v>
      </c>
      <c r="T39" s="103">
        <v>7520</v>
      </c>
      <c r="U39" s="100">
        <f t="shared" si="41"/>
        <v>-1.2047568080055384</v>
      </c>
      <c r="V39" s="100">
        <f t="shared" si="42"/>
        <v>0.32556545579163076</v>
      </c>
      <c r="W39" s="100">
        <f t="shared" si="43"/>
        <v>-0.89841050449206128</v>
      </c>
      <c r="X39" s="100">
        <f t="shared" si="28"/>
        <v>-0.88563027266427652</v>
      </c>
      <c r="Y39" s="101"/>
      <c r="Z39" s="102">
        <f t="shared" si="4"/>
        <v>-3.1952918940690971</v>
      </c>
      <c r="AA39" s="102">
        <f t="shared" si="5"/>
        <v>-8.1952918940690971</v>
      </c>
      <c r="AB39" s="102">
        <f t="shared" si="6"/>
        <v>1.8047081059309029</v>
      </c>
      <c r="AC39" s="102">
        <f t="shared" si="7"/>
        <v>-11.984922769944301</v>
      </c>
      <c r="AD39" s="102">
        <f t="shared" si="8"/>
        <v>5.5943389818061071</v>
      </c>
      <c r="AE39" s="102">
        <f t="shared" si="9"/>
        <v>-0.14767497439377303</v>
      </c>
      <c r="AF39" s="102">
        <f t="shared" si="10"/>
        <v>-5.1476749743937731</v>
      </c>
      <c r="AG39" s="102">
        <f t="shared" si="11"/>
        <v>4.8523250256062269</v>
      </c>
      <c r="AH39" s="102">
        <f t="shared" si="12"/>
        <v>-3.8941550341390467</v>
      </c>
      <c r="AI39" s="102">
        <f t="shared" si="13"/>
        <v>3.5988050853515006</v>
      </c>
      <c r="AJ39" s="102">
        <f t="shared" si="14"/>
        <v>-2.6688494631843507</v>
      </c>
      <c r="AK39" s="102">
        <f t="shared" si="15"/>
        <v>-7.6688494631843511</v>
      </c>
      <c r="AL39" s="102">
        <f t="shared" si="16"/>
        <v>2.3311505368156493</v>
      </c>
      <c r="AM39" s="102">
        <f t="shared" si="17"/>
        <v>-12.236342255451982</v>
      </c>
      <c r="AN39" s="102">
        <f t="shared" si="18"/>
        <v>6.8986433290832796</v>
      </c>
      <c r="AO39" s="102">
        <f t="shared" si="19"/>
        <v>-2.5190621301642993</v>
      </c>
      <c r="AP39" s="102">
        <f t="shared" si="20"/>
        <v>-7.5190621301642988</v>
      </c>
      <c r="AQ39" s="102">
        <f t="shared" si="21"/>
        <v>2.4809378698357007</v>
      </c>
      <c r="AR39" s="102">
        <f t="shared" si="22"/>
        <v>-11.407439460797374</v>
      </c>
      <c r="AS39" s="102">
        <f t="shared" si="23"/>
        <v>6.3693152004687761</v>
      </c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</row>
    <row r="40" spans="1:132">
      <c r="A40" s="94" t="s">
        <v>126</v>
      </c>
      <c r="B40" s="95">
        <v>1</v>
      </c>
      <c r="C40" s="95">
        <v>2025</v>
      </c>
      <c r="D40" s="94" t="s">
        <v>16</v>
      </c>
      <c r="E40" s="95" t="s">
        <v>68</v>
      </c>
      <c r="F40" s="136" t="s">
        <v>116</v>
      </c>
      <c r="G40" s="123" t="s">
        <v>129</v>
      </c>
      <c r="H40" s="124">
        <v>1</v>
      </c>
      <c r="I40" s="97">
        <v>446.86481999999995</v>
      </c>
      <c r="J40" s="97">
        <f t="shared" si="26"/>
        <v>446.89999999999992</v>
      </c>
      <c r="K40" s="98">
        <v>2.5020000000000001E-2</v>
      </c>
      <c r="L40" s="98">
        <v>1.0160000000000001E-2</v>
      </c>
      <c r="M40" s="98">
        <f t="shared" si="24"/>
        <v>3.5180000000000003E-2</v>
      </c>
      <c r="N40" s="97">
        <f t="shared" si="25"/>
        <v>78.723930114699968</v>
      </c>
      <c r="O40" s="125">
        <v>446.82</v>
      </c>
      <c r="P40" s="125">
        <v>446.85</v>
      </c>
      <c r="Q40" s="113">
        <v>2.3599999999999999E-2</v>
      </c>
      <c r="R40" s="113">
        <v>1.0699999999999999E-2</v>
      </c>
      <c r="S40" s="113">
        <v>3.4299999999999997E-2</v>
      </c>
      <c r="T40" s="125">
        <v>76.763000000000005</v>
      </c>
      <c r="U40" s="100">
        <f t="shared" si="41"/>
        <v>-5.6754596322941691</v>
      </c>
      <c r="V40" s="100">
        <f t="shared" si="42"/>
        <v>5.3149606299212477</v>
      </c>
      <c r="W40" s="100">
        <f t="shared" si="43"/>
        <v>-2.5014212620807439</v>
      </c>
      <c r="X40" s="100">
        <f t="shared" si="28"/>
        <v>-2.4908945880152418</v>
      </c>
      <c r="Y40" s="101"/>
      <c r="Z40" s="102">
        <f t="shared" si="4"/>
        <v>-3.1952918940690971</v>
      </c>
      <c r="AA40" s="102">
        <f t="shared" si="5"/>
        <v>-8.1952918940690971</v>
      </c>
      <c r="AB40" s="102">
        <f t="shared" si="6"/>
        <v>1.8047081059309029</v>
      </c>
      <c r="AC40" s="102">
        <f t="shared" si="7"/>
        <v>-11.984922769944301</v>
      </c>
      <c r="AD40" s="102">
        <f t="shared" si="8"/>
        <v>5.5943389818061071</v>
      </c>
      <c r="AE40" s="102">
        <f t="shared" si="9"/>
        <v>-0.14767497439377303</v>
      </c>
      <c r="AF40" s="102">
        <f t="shared" si="10"/>
        <v>-5.1476749743937731</v>
      </c>
      <c r="AG40" s="102">
        <f t="shared" si="11"/>
        <v>4.8523250256062269</v>
      </c>
      <c r="AH40" s="102">
        <f t="shared" si="12"/>
        <v>-3.8941550341390467</v>
      </c>
      <c r="AI40" s="102">
        <f t="shared" si="13"/>
        <v>3.5988050853515006</v>
      </c>
      <c r="AJ40" s="102">
        <f t="shared" si="14"/>
        <v>-2.6688494631843507</v>
      </c>
      <c r="AK40" s="102">
        <f t="shared" si="15"/>
        <v>-7.6688494631843511</v>
      </c>
      <c r="AL40" s="102">
        <f t="shared" si="16"/>
        <v>2.3311505368156493</v>
      </c>
      <c r="AM40" s="102">
        <f t="shared" si="17"/>
        <v>-12.236342255451982</v>
      </c>
      <c r="AN40" s="102">
        <f t="shared" si="18"/>
        <v>6.8986433290832796</v>
      </c>
      <c r="AO40" s="102">
        <f t="shared" si="19"/>
        <v>-2.5190621301642993</v>
      </c>
      <c r="AP40" s="102">
        <f t="shared" si="20"/>
        <v>-7.5190621301642988</v>
      </c>
      <c r="AQ40" s="102">
        <f t="shared" si="21"/>
        <v>2.4809378698357007</v>
      </c>
      <c r="AR40" s="102">
        <f t="shared" si="22"/>
        <v>-11.407439460797374</v>
      </c>
      <c r="AS40" s="102">
        <f t="shared" si="23"/>
        <v>6.3693152004687761</v>
      </c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  <c r="CX40" s="1"/>
      <c r="CY40" s="1"/>
      <c r="CZ40" s="1"/>
      <c r="DA40" s="1"/>
      <c r="DB40" s="1"/>
      <c r="DC40" s="1"/>
      <c r="DD40" s="1"/>
      <c r="DE40" s="1"/>
      <c r="DF40" s="1"/>
      <c r="DG40" s="1"/>
      <c r="DH40" s="1"/>
      <c r="DI40" s="1"/>
      <c r="DJ40" s="1"/>
      <c r="DK40" s="1"/>
      <c r="DL40" s="1"/>
      <c r="DM40" s="1"/>
      <c r="DN40" s="1"/>
      <c r="DO40" s="1"/>
      <c r="DP40" s="1"/>
      <c r="DQ40" s="1"/>
      <c r="DR40" s="1"/>
      <c r="DS40" s="1"/>
      <c r="DT40" s="1"/>
      <c r="DU40" s="1"/>
      <c r="DV40" s="1"/>
      <c r="DW40" s="1"/>
      <c r="DX40" s="1"/>
      <c r="DY40" s="1"/>
      <c r="DZ40" s="1"/>
      <c r="EA40" s="1"/>
      <c r="EB40" s="1"/>
    </row>
    <row r="41" spans="1:132">
      <c r="A41" s="94" t="s">
        <v>126</v>
      </c>
      <c r="B41" s="95">
        <v>1</v>
      </c>
      <c r="C41" s="95">
        <v>2025</v>
      </c>
      <c r="D41" s="94" t="s">
        <v>16</v>
      </c>
      <c r="E41" s="95" t="s">
        <v>68</v>
      </c>
      <c r="F41" s="136" t="s">
        <v>116</v>
      </c>
      <c r="G41" s="123" t="s">
        <v>129</v>
      </c>
      <c r="H41" s="85">
        <v>2</v>
      </c>
      <c r="I41" s="97">
        <v>446.44472000000002</v>
      </c>
      <c r="J41" s="97">
        <f t="shared" si="26"/>
        <v>446.50000000000006</v>
      </c>
      <c r="K41" s="98">
        <v>4.002E-2</v>
      </c>
      <c r="L41" s="98">
        <v>1.5259999999999999E-2</v>
      </c>
      <c r="M41" s="98">
        <f t="shared" si="24"/>
        <v>5.5279999999999996E-2</v>
      </c>
      <c r="N41" s="97">
        <f t="shared" si="25"/>
        <v>123.81693533630549</v>
      </c>
      <c r="O41" s="126">
        <v>446.41</v>
      </c>
      <c r="P41" s="126">
        <v>446.46</v>
      </c>
      <c r="Q41" s="115">
        <v>3.8800000000000001E-2</v>
      </c>
      <c r="R41" s="115">
        <v>1.54E-2</v>
      </c>
      <c r="S41" s="115">
        <v>5.4199999999999998E-2</v>
      </c>
      <c r="T41" s="126">
        <v>121.40900000000001</v>
      </c>
      <c r="U41" s="100">
        <f t="shared" si="41"/>
        <v>-3.0484757621189376</v>
      </c>
      <c r="V41" s="100">
        <f t="shared" si="42"/>
        <v>0.91743119266055861</v>
      </c>
      <c r="W41" s="100">
        <f t="shared" si="43"/>
        <v>-1.9536903039073765</v>
      </c>
      <c r="X41" s="100">
        <f t="shared" si="28"/>
        <v>-1.9447544310196088</v>
      </c>
      <c r="Y41" s="101"/>
      <c r="Z41" s="102">
        <f t="shared" si="4"/>
        <v>-3.1952918940690971</v>
      </c>
      <c r="AA41" s="102">
        <f t="shared" si="5"/>
        <v>-8.1952918940690971</v>
      </c>
      <c r="AB41" s="102">
        <f t="shared" si="6"/>
        <v>1.8047081059309029</v>
      </c>
      <c r="AC41" s="102">
        <f t="shared" si="7"/>
        <v>-11.984922769944301</v>
      </c>
      <c r="AD41" s="102">
        <f t="shared" si="8"/>
        <v>5.5943389818061071</v>
      </c>
      <c r="AE41" s="102">
        <f t="shared" si="9"/>
        <v>-0.14767497439377303</v>
      </c>
      <c r="AF41" s="102">
        <f t="shared" si="10"/>
        <v>-5.1476749743937731</v>
      </c>
      <c r="AG41" s="102">
        <f t="shared" si="11"/>
        <v>4.8523250256062269</v>
      </c>
      <c r="AH41" s="102">
        <f t="shared" si="12"/>
        <v>-3.8941550341390467</v>
      </c>
      <c r="AI41" s="102">
        <f t="shared" si="13"/>
        <v>3.5988050853515006</v>
      </c>
      <c r="AJ41" s="102">
        <f t="shared" si="14"/>
        <v>-2.6688494631843507</v>
      </c>
      <c r="AK41" s="102">
        <f t="shared" si="15"/>
        <v>-7.6688494631843511</v>
      </c>
      <c r="AL41" s="102">
        <f t="shared" si="16"/>
        <v>2.3311505368156493</v>
      </c>
      <c r="AM41" s="102">
        <f t="shared" si="17"/>
        <v>-12.236342255451982</v>
      </c>
      <c r="AN41" s="102">
        <f t="shared" si="18"/>
        <v>6.8986433290832796</v>
      </c>
      <c r="AO41" s="102">
        <f t="shared" si="19"/>
        <v>-2.5190621301642993</v>
      </c>
      <c r="AP41" s="102">
        <f t="shared" si="20"/>
        <v>-7.5190621301642988</v>
      </c>
      <c r="AQ41" s="102">
        <f t="shared" si="21"/>
        <v>2.4809378698357007</v>
      </c>
      <c r="AR41" s="102">
        <f t="shared" si="22"/>
        <v>-11.407439460797374</v>
      </c>
      <c r="AS41" s="102">
        <f t="shared" si="23"/>
        <v>6.3693152004687761</v>
      </c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  <c r="CS41" s="1"/>
      <c r="CT41" s="1"/>
      <c r="CU41" s="1"/>
      <c r="CV41" s="1"/>
      <c r="CW41" s="1"/>
      <c r="CX41" s="1"/>
      <c r="CY41" s="1"/>
      <c r="CZ41" s="1"/>
      <c r="DA41" s="1"/>
      <c r="DB41" s="1"/>
      <c r="DC41" s="1"/>
      <c r="DD41" s="1"/>
      <c r="DE41" s="1"/>
      <c r="DF41" s="1"/>
      <c r="DG41" s="1"/>
      <c r="DH41" s="1"/>
      <c r="DI41" s="1"/>
      <c r="DJ41" s="1"/>
      <c r="DK41" s="1"/>
      <c r="DL41" s="1"/>
      <c r="DM41" s="1"/>
      <c r="DN41" s="1"/>
      <c r="DO41" s="1"/>
      <c r="DP41" s="1"/>
      <c r="DQ41" s="1"/>
      <c r="DR41" s="1"/>
      <c r="DS41" s="1"/>
      <c r="DT41" s="1"/>
      <c r="DU41" s="1"/>
      <c r="DV41" s="1"/>
      <c r="DW41" s="1"/>
      <c r="DX41" s="1"/>
      <c r="DY41" s="1"/>
      <c r="DZ41" s="1"/>
      <c r="EA41" s="1"/>
      <c r="EB41" s="1"/>
    </row>
    <row r="42" spans="1:132">
      <c r="A42" s="94" t="s">
        <v>126</v>
      </c>
      <c r="B42" s="95">
        <v>1</v>
      </c>
      <c r="C42" s="95">
        <v>2025</v>
      </c>
      <c r="D42" s="94" t="s">
        <v>16</v>
      </c>
      <c r="E42" s="95" t="s">
        <v>68</v>
      </c>
      <c r="F42" s="136" t="s">
        <v>116</v>
      </c>
      <c r="G42" s="123" t="s">
        <v>129</v>
      </c>
      <c r="H42" s="85">
        <v>3</v>
      </c>
      <c r="I42" s="97">
        <v>446.59939000000003</v>
      </c>
      <c r="J42" s="97">
        <f t="shared" si="26"/>
        <v>446.7</v>
      </c>
      <c r="K42" s="98">
        <v>8.0339999999999995E-2</v>
      </c>
      <c r="L42" s="98">
        <v>2.027E-2</v>
      </c>
      <c r="M42" s="98">
        <f t="shared" si="24"/>
        <v>0.10060999999999999</v>
      </c>
      <c r="N42" s="97">
        <f t="shared" si="25"/>
        <v>225.26104969460548</v>
      </c>
      <c r="O42" s="126">
        <v>446.51</v>
      </c>
      <c r="P42" s="126">
        <v>446.6</v>
      </c>
      <c r="Q42" s="115">
        <v>7.2999999999999995E-2</v>
      </c>
      <c r="R42" s="115">
        <v>2.0199999999999999E-2</v>
      </c>
      <c r="S42" s="115">
        <v>9.3200000000000005E-2</v>
      </c>
      <c r="T42" s="126">
        <v>208.715</v>
      </c>
      <c r="U42" s="100">
        <f t="shared" si="41"/>
        <v>-9.1361712720936019</v>
      </c>
      <c r="V42" s="100">
        <f t="shared" si="42"/>
        <v>-0.34533793783917421</v>
      </c>
      <c r="W42" s="100">
        <f t="shared" si="43"/>
        <v>-7.3650730543683398</v>
      </c>
      <c r="X42" s="100">
        <f t="shared" si="28"/>
        <v>-7.3452777198000048</v>
      </c>
      <c r="Y42" s="101"/>
      <c r="Z42" s="102">
        <f t="shared" si="4"/>
        <v>-3.1952918940690971</v>
      </c>
      <c r="AA42" s="102">
        <f t="shared" si="5"/>
        <v>-8.1952918940690971</v>
      </c>
      <c r="AB42" s="102">
        <f t="shared" si="6"/>
        <v>1.8047081059309029</v>
      </c>
      <c r="AC42" s="102">
        <f t="shared" si="7"/>
        <v>-11.984922769944301</v>
      </c>
      <c r="AD42" s="102">
        <f t="shared" si="8"/>
        <v>5.5943389818061071</v>
      </c>
      <c r="AE42" s="102">
        <f t="shared" si="9"/>
        <v>-0.14767497439377303</v>
      </c>
      <c r="AF42" s="102">
        <f t="shared" si="10"/>
        <v>-5.1476749743937731</v>
      </c>
      <c r="AG42" s="102">
        <f t="shared" si="11"/>
        <v>4.8523250256062269</v>
      </c>
      <c r="AH42" s="102">
        <f t="shared" si="12"/>
        <v>-3.8941550341390467</v>
      </c>
      <c r="AI42" s="102">
        <f t="shared" si="13"/>
        <v>3.5988050853515006</v>
      </c>
      <c r="AJ42" s="102">
        <f t="shared" si="14"/>
        <v>-2.6688494631843507</v>
      </c>
      <c r="AK42" s="102">
        <f t="shared" si="15"/>
        <v>-7.6688494631843511</v>
      </c>
      <c r="AL42" s="102">
        <f t="shared" si="16"/>
        <v>2.3311505368156493</v>
      </c>
      <c r="AM42" s="102">
        <f t="shared" si="17"/>
        <v>-12.236342255451982</v>
      </c>
      <c r="AN42" s="102">
        <f t="shared" si="18"/>
        <v>6.8986433290832796</v>
      </c>
      <c r="AO42" s="102">
        <f t="shared" si="19"/>
        <v>-2.5190621301642993</v>
      </c>
      <c r="AP42" s="102">
        <f t="shared" si="20"/>
        <v>-7.5190621301642988</v>
      </c>
      <c r="AQ42" s="102">
        <f t="shared" si="21"/>
        <v>2.4809378698357007</v>
      </c>
      <c r="AR42" s="102">
        <f t="shared" si="22"/>
        <v>-11.407439460797374</v>
      </c>
      <c r="AS42" s="102">
        <f t="shared" si="23"/>
        <v>6.3693152004687761</v>
      </c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  <c r="CS42" s="1"/>
      <c r="CT42" s="1"/>
      <c r="CU42" s="1"/>
      <c r="CV42" s="1"/>
      <c r="CW42" s="1"/>
      <c r="CX42" s="1"/>
      <c r="CY42" s="1"/>
      <c r="CZ42" s="1"/>
      <c r="DA42" s="1"/>
      <c r="DB42" s="1"/>
      <c r="DC42" s="1"/>
      <c r="DD42" s="1"/>
      <c r="DE42" s="1"/>
      <c r="DF42" s="1"/>
      <c r="DG42" s="1"/>
      <c r="DH42" s="1"/>
      <c r="DI42" s="1"/>
      <c r="DJ42" s="1"/>
      <c r="DK42" s="1"/>
      <c r="DL42" s="1"/>
      <c r="DM42" s="1"/>
      <c r="DN42" s="1"/>
      <c r="DO42" s="1"/>
      <c r="DP42" s="1"/>
      <c r="DQ42" s="1"/>
      <c r="DR42" s="1"/>
      <c r="DS42" s="1"/>
      <c r="DT42" s="1"/>
      <c r="DU42" s="1"/>
      <c r="DV42" s="1"/>
      <c r="DW42" s="1"/>
      <c r="DX42" s="1"/>
      <c r="DY42" s="1"/>
      <c r="DZ42" s="1"/>
      <c r="EA42" s="1"/>
      <c r="EB42" s="1"/>
    </row>
    <row r="43" spans="1:132">
      <c r="A43" s="94" t="s">
        <v>126</v>
      </c>
      <c r="B43" s="95">
        <v>1</v>
      </c>
      <c r="C43" s="95">
        <v>2025</v>
      </c>
      <c r="D43" s="94" t="s">
        <v>16</v>
      </c>
      <c r="E43" s="95" t="s">
        <v>68</v>
      </c>
      <c r="F43" s="136" t="s">
        <v>116</v>
      </c>
      <c r="G43" s="123" t="s">
        <v>129</v>
      </c>
      <c r="H43" s="85">
        <v>4</v>
      </c>
      <c r="I43" s="97">
        <v>446.55483999999996</v>
      </c>
      <c r="J43" s="97">
        <f t="shared" si="26"/>
        <v>446.9</v>
      </c>
      <c r="K43" s="98">
        <v>0.27515000000000001</v>
      </c>
      <c r="L43" s="98">
        <v>7.0010000000000003E-2</v>
      </c>
      <c r="M43" s="98">
        <f t="shared" si="24"/>
        <v>0.34516000000000002</v>
      </c>
      <c r="N43" s="97">
        <f t="shared" si="25"/>
        <v>772.71438958436863</v>
      </c>
      <c r="O43" s="126">
        <v>446.49</v>
      </c>
      <c r="P43" s="126">
        <v>446.82</v>
      </c>
      <c r="Q43" s="115">
        <v>0.2616</v>
      </c>
      <c r="R43" s="115">
        <v>6.8400000000000002E-2</v>
      </c>
      <c r="S43" s="115">
        <v>0.33</v>
      </c>
      <c r="T43" s="126">
        <v>738.89200000000005</v>
      </c>
      <c r="U43" s="100">
        <f t="shared" si="41"/>
        <v>-4.9245865891332024</v>
      </c>
      <c r="V43" s="100">
        <f t="shared" si="42"/>
        <v>-2.2996714755034997</v>
      </c>
      <c r="W43" s="100">
        <f t="shared" si="43"/>
        <v>-4.3921659520222516</v>
      </c>
      <c r="X43" s="100">
        <f t="shared" si="28"/>
        <v>-4.3770880988202032</v>
      </c>
      <c r="Y43" s="101"/>
      <c r="Z43" s="102">
        <f t="shared" si="4"/>
        <v>-3.1952918940690971</v>
      </c>
      <c r="AA43" s="102">
        <f t="shared" si="5"/>
        <v>-8.1952918940690971</v>
      </c>
      <c r="AB43" s="102">
        <f t="shared" si="6"/>
        <v>1.8047081059309029</v>
      </c>
      <c r="AC43" s="102">
        <f t="shared" si="7"/>
        <v>-11.984922769944301</v>
      </c>
      <c r="AD43" s="102">
        <f t="shared" si="8"/>
        <v>5.5943389818061071</v>
      </c>
      <c r="AE43" s="102">
        <f t="shared" si="9"/>
        <v>-0.14767497439377303</v>
      </c>
      <c r="AF43" s="102">
        <f t="shared" si="10"/>
        <v>-5.1476749743937731</v>
      </c>
      <c r="AG43" s="102">
        <f t="shared" si="11"/>
        <v>4.8523250256062269</v>
      </c>
      <c r="AH43" s="102">
        <f t="shared" si="12"/>
        <v>-3.8941550341390467</v>
      </c>
      <c r="AI43" s="102">
        <f t="shared" si="13"/>
        <v>3.5988050853515006</v>
      </c>
      <c r="AJ43" s="102">
        <f t="shared" si="14"/>
        <v>-2.6688494631843507</v>
      </c>
      <c r="AK43" s="102">
        <f t="shared" si="15"/>
        <v>-7.6688494631843511</v>
      </c>
      <c r="AL43" s="102">
        <f t="shared" si="16"/>
        <v>2.3311505368156493</v>
      </c>
      <c r="AM43" s="102">
        <f t="shared" si="17"/>
        <v>-12.236342255451982</v>
      </c>
      <c r="AN43" s="102">
        <f t="shared" si="18"/>
        <v>6.8986433290832796</v>
      </c>
      <c r="AO43" s="102">
        <f t="shared" si="19"/>
        <v>-2.5190621301642993</v>
      </c>
      <c r="AP43" s="102">
        <f t="shared" si="20"/>
        <v>-7.5190621301642988</v>
      </c>
      <c r="AQ43" s="102">
        <f t="shared" si="21"/>
        <v>2.4809378698357007</v>
      </c>
      <c r="AR43" s="102">
        <f t="shared" si="22"/>
        <v>-11.407439460797374</v>
      </c>
      <c r="AS43" s="102">
        <f t="shared" si="23"/>
        <v>6.3693152004687761</v>
      </c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  <c r="CS43" s="1"/>
      <c r="CT43" s="1"/>
      <c r="CU43" s="1"/>
      <c r="CV43" s="1"/>
      <c r="CW43" s="1"/>
      <c r="CX43" s="1"/>
      <c r="CY43" s="1"/>
      <c r="CZ43" s="1"/>
      <c r="DA43" s="1"/>
      <c r="DB43" s="1"/>
      <c r="DC43" s="1"/>
      <c r="DD43" s="1"/>
      <c r="DE43" s="1"/>
      <c r="DF43" s="1"/>
      <c r="DG43" s="1"/>
      <c r="DH43" s="1"/>
      <c r="DI43" s="1"/>
      <c r="DJ43" s="1"/>
      <c r="DK43" s="1"/>
      <c r="DL43" s="1"/>
      <c r="DM43" s="1"/>
      <c r="DN43" s="1"/>
      <c r="DO43" s="1"/>
      <c r="DP43" s="1"/>
      <c r="DQ43" s="1"/>
      <c r="DR43" s="1"/>
      <c r="DS43" s="1"/>
      <c r="DT43" s="1"/>
      <c r="DU43" s="1"/>
      <c r="DV43" s="1"/>
      <c r="DW43" s="1"/>
      <c r="DX43" s="1"/>
      <c r="DY43" s="1"/>
      <c r="DZ43" s="1"/>
      <c r="EA43" s="1"/>
      <c r="EB43" s="1"/>
    </row>
    <row r="44" spans="1:132">
      <c r="A44" s="94" t="s">
        <v>126</v>
      </c>
      <c r="B44" s="95">
        <v>1</v>
      </c>
      <c r="C44" s="95">
        <v>2025</v>
      </c>
      <c r="D44" s="94" t="s">
        <v>16</v>
      </c>
      <c r="E44" s="95" t="s">
        <v>68</v>
      </c>
      <c r="F44" s="136" t="s">
        <v>116</v>
      </c>
      <c r="G44" s="123" t="s">
        <v>129</v>
      </c>
      <c r="H44" s="85">
        <v>5</v>
      </c>
      <c r="I44" s="97">
        <v>446.27452</v>
      </c>
      <c r="J44" s="97">
        <f t="shared" si="26"/>
        <v>446.8</v>
      </c>
      <c r="K44" s="98">
        <v>0.42512</v>
      </c>
      <c r="L44" s="98">
        <v>0.10036</v>
      </c>
      <c r="M44" s="98">
        <f t="shared" si="24"/>
        <v>0.52547999999999995</v>
      </c>
      <c r="N44" s="97">
        <f t="shared" si="25"/>
        <v>1176.9585374016845</v>
      </c>
      <c r="O44" s="126">
        <v>446.25</v>
      </c>
      <c r="P44" s="126">
        <v>446.75</v>
      </c>
      <c r="Q44" s="115">
        <v>0.40129999999999999</v>
      </c>
      <c r="R44" s="115">
        <v>0.1002</v>
      </c>
      <c r="S44" s="115">
        <v>0.50149999999999995</v>
      </c>
      <c r="T44" s="126">
        <v>446.75</v>
      </c>
      <c r="U44" s="100">
        <f t="shared" si="41"/>
        <v>-5.6031238238615</v>
      </c>
      <c r="V44" s="100">
        <f t="shared" si="42"/>
        <v>-0.15942606616182478</v>
      </c>
      <c r="W44" s="100">
        <f t="shared" si="43"/>
        <v>-4.5634467534444711</v>
      </c>
      <c r="X44" s="100">
        <f t="shared" si="28"/>
        <v>-62.041993341051018</v>
      </c>
      <c r="Y44" s="101"/>
      <c r="Z44" s="102">
        <f t="shared" si="4"/>
        <v>-3.1952918940690971</v>
      </c>
      <c r="AA44" s="102">
        <f t="shared" si="5"/>
        <v>-8.1952918940690971</v>
      </c>
      <c r="AB44" s="102">
        <f t="shared" si="6"/>
        <v>1.8047081059309029</v>
      </c>
      <c r="AC44" s="102">
        <f t="shared" si="7"/>
        <v>-11.984922769944301</v>
      </c>
      <c r="AD44" s="102">
        <f t="shared" si="8"/>
        <v>5.5943389818061071</v>
      </c>
      <c r="AE44" s="102">
        <f t="shared" si="9"/>
        <v>-0.14767497439377303</v>
      </c>
      <c r="AF44" s="102">
        <f t="shared" si="10"/>
        <v>-5.1476749743937731</v>
      </c>
      <c r="AG44" s="102">
        <f t="shared" si="11"/>
        <v>4.8523250256062269</v>
      </c>
      <c r="AH44" s="102">
        <f t="shared" si="12"/>
        <v>-3.8941550341390467</v>
      </c>
      <c r="AI44" s="102">
        <f t="shared" si="13"/>
        <v>3.5988050853515006</v>
      </c>
      <c r="AJ44" s="102">
        <f t="shared" si="14"/>
        <v>-2.6688494631843507</v>
      </c>
      <c r="AK44" s="102">
        <f t="shared" si="15"/>
        <v>-7.6688494631843511</v>
      </c>
      <c r="AL44" s="102">
        <f t="shared" si="16"/>
        <v>2.3311505368156493</v>
      </c>
      <c r="AM44" s="102">
        <f t="shared" si="17"/>
        <v>-12.236342255451982</v>
      </c>
      <c r="AN44" s="102">
        <f t="shared" si="18"/>
        <v>6.8986433290832796</v>
      </c>
      <c r="AO44" s="102">
        <f t="shared" si="19"/>
        <v>-2.5190621301642993</v>
      </c>
      <c r="AP44" s="102">
        <f t="shared" si="20"/>
        <v>-7.5190621301642988</v>
      </c>
      <c r="AQ44" s="102">
        <f t="shared" si="21"/>
        <v>2.4809378698357007</v>
      </c>
      <c r="AR44" s="102">
        <f t="shared" si="22"/>
        <v>-11.407439460797374</v>
      </c>
      <c r="AS44" s="102">
        <f t="shared" si="23"/>
        <v>6.3693152004687761</v>
      </c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  <c r="CX44" s="1"/>
      <c r="CY44" s="1"/>
      <c r="CZ44" s="1"/>
      <c r="DA44" s="1"/>
      <c r="DB44" s="1"/>
      <c r="DC44" s="1"/>
      <c r="DD44" s="1"/>
      <c r="DE44" s="1"/>
      <c r="DF44" s="1"/>
      <c r="DG44" s="1"/>
      <c r="DH44" s="1"/>
      <c r="DI44" s="1"/>
      <c r="DJ44" s="1"/>
      <c r="DK44" s="1"/>
      <c r="DL44" s="1"/>
      <c r="DM44" s="1"/>
      <c r="DN44" s="1"/>
      <c r="DO44" s="1"/>
      <c r="DP44" s="1"/>
      <c r="DQ44" s="1"/>
      <c r="DR44" s="1"/>
      <c r="DS44" s="1"/>
      <c r="DT44" s="1"/>
      <c r="DU44" s="1"/>
      <c r="DV44" s="1"/>
      <c r="DW44" s="1"/>
      <c r="DX44" s="1"/>
      <c r="DY44" s="1"/>
      <c r="DZ44" s="1"/>
      <c r="EA44" s="1"/>
      <c r="EB44" s="1"/>
    </row>
    <row r="45" spans="1:132">
      <c r="A45" s="94" t="s">
        <v>126</v>
      </c>
      <c r="B45" s="95">
        <v>1</v>
      </c>
      <c r="C45" s="95">
        <v>2025</v>
      </c>
      <c r="D45" s="94" t="s">
        <v>16</v>
      </c>
      <c r="E45" s="95" t="s">
        <v>68</v>
      </c>
      <c r="F45" s="136" t="s">
        <v>116</v>
      </c>
      <c r="G45" s="123" t="s">
        <v>129</v>
      </c>
      <c r="H45" s="85">
        <v>6</v>
      </c>
      <c r="I45" s="97">
        <v>446.81961999999999</v>
      </c>
      <c r="J45" s="97">
        <f t="shared" si="26"/>
        <v>447.5</v>
      </c>
      <c r="K45" s="98">
        <v>0.55015999999999998</v>
      </c>
      <c r="L45" s="98">
        <v>0.13022</v>
      </c>
      <c r="M45" s="98">
        <f t="shared" si="24"/>
        <v>0.68037999999999998</v>
      </c>
      <c r="N45" s="97">
        <f t="shared" si="25"/>
        <v>1521.8428755114708</v>
      </c>
      <c r="O45" s="126">
        <v>446.71</v>
      </c>
      <c r="P45" s="126">
        <v>447.37</v>
      </c>
      <c r="Q45" s="115">
        <v>0.53080000000000005</v>
      </c>
      <c r="R45" s="115">
        <v>0.12920000000000001</v>
      </c>
      <c r="S45" s="115">
        <v>0.66</v>
      </c>
      <c r="T45" s="126">
        <v>1476.644</v>
      </c>
      <c r="U45" s="100">
        <f t="shared" si="41"/>
        <v>-3.5189762978042634</v>
      </c>
      <c r="V45" s="100">
        <f t="shared" si="42"/>
        <v>-0.78328981723237068</v>
      </c>
      <c r="W45" s="100">
        <f t="shared" si="43"/>
        <v>-2.9953849319497858</v>
      </c>
      <c r="X45" s="100">
        <f t="shared" si="28"/>
        <v>-2.9700093379403594</v>
      </c>
      <c r="Y45" s="101"/>
      <c r="Z45" s="102">
        <f t="shared" si="4"/>
        <v>-3.1952918940690971</v>
      </c>
      <c r="AA45" s="102">
        <f t="shared" ref="AA45:AA90" si="44">$U$149-5</f>
        <v>-8.1952918940690971</v>
      </c>
      <c r="AB45" s="102">
        <f t="shared" ref="AB45:AB90" si="45">$U$149+5</f>
        <v>1.8047081059309029</v>
      </c>
      <c r="AC45" s="102">
        <f t="shared" ref="AC45:AC90" si="46">($U$149-(3*$U$152))</f>
        <v>-11.984922769944301</v>
      </c>
      <c r="AD45" s="102">
        <f t="shared" ref="AD45:AD90" si="47">($U$149+(3*$U$152))</f>
        <v>5.5943389818061071</v>
      </c>
      <c r="AE45" s="102">
        <f t="shared" ref="AE45:AE90" si="48">$V$149</f>
        <v>-0.14767497439377303</v>
      </c>
      <c r="AF45" s="102">
        <f t="shared" ref="AF45:AF90" si="49">$V$149-5</f>
        <v>-5.1476749743937731</v>
      </c>
      <c r="AG45" s="102">
        <f t="shared" ref="AG45:AG90" si="50">$V$149+5</f>
        <v>4.8523250256062269</v>
      </c>
      <c r="AH45" s="102">
        <f t="shared" ref="AH45:AH90" si="51">($V$149-(3*$V$152))</f>
        <v>-3.8941550341390467</v>
      </c>
      <c r="AI45" s="102">
        <f t="shared" ref="AI45:AI90" si="52">($V$149+(3*$V$152))</f>
        <v>3.5988050853515006</v>
      </c>
      <c r="AJ45" s="102">
        <f t="shared" ref="AJ45:AJ90" si="53">$W$149</f>
        <v>-2.6688494631843507</v>
      </c>
      <c r="AK45" s="102">
        <f t="shared" ref="AK45:AK90" si="54">$W$149-5</f>
        <v>-7.6688494631843511</v>
      </c>
      <c r="AL45" s="102">
        <f t="shared" ref="AL45:AL90" si="55">$W$149+5</f>
        <v>2.3311505368156493</v>
      </c>
      <c r="AM45" s="102">
        <f t="shared" ref="AM45:AM90" si="56">($W$149-(3*$W$152))</f>
        <v>-12.236342255451982</v>
      </c>
      <c r="AN45" s="102">
        <f t="shared" ref="AN45:AN90" si="57">($W$149+(3*$W$152))</f>
        <v>6.8986433290832796</v>
      </c>
      <c r="AO45" s="102">
        <f t="shared" ref="AO45:AO90" si="58">$X$149</f>
        <v>-2.5190621301642993</v>
      </c>
      <c r="AP45" s="102">
        <f t="shared" ref="AP45:AP90" si="59">$X$149-5</f>
        <v>-7.5190621301642988</v>
      </c>
      <c r="AQ45" s="102">
        <f t="shared" ref="AQ45:AQ90" si="60">$X$149+5</f>
        <v>2.4809378698357007</v>
      </c>
      <c r="AR45" s="102">
        <f t="shared" ref="AR45:AR90" si="61">($X$149-(3*$X$152))</f>
        <v>-11.407439460797374</v>
      </c>
      <c r="AS45" s="102">
        <f t="shared" ref="AS45:AS90" si="62">($X$149+(3*$X$152))</f>
        <v>6.3693152004687761</v>
      </c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  <c r="DD45" s="1"/>
      <c r="DE45" s="1"/>
      <c r="DF45" s="1"/>
      <c r="DG45" s="1"/>
      <c r="DH45" s="1"/>
      <c r="DI45" s="1"/>
      <c r="DJ45" s="1"/>
      <c r="DK45" s="1"/>
      <c r="DL45" s="1"/>
      <c r="DM45" s="1"/>
      <c r="DN45" s="1"/>
      <c r="DO45" s="1"/>
      <c r="DP45" s="1"/>
      <c r="DQ45" s="1"/>
      <c r="DR45" s="1"/>
      <c r="DS45" s="1"/>
      <c r="DT45" s="1"/>
      <c r="DU45" s="1"/>
      <c r="DV45" s="1"/>
      <c r="DW45" s="1"/>
      <c r="DX45" s="1"/>
      <c r="DY45" s="1"/>
      <c r="DZ45" s="1"/>
      <c r="EA45" s="1"/>
      <c r="EB45" s="1"/>
    </row>
    <row r="46" spans="1:132">
      <c r="A46" s="94" t="s">
        <v>126</v>
      </c>
      <c r="B46" s="95">
        <v>1</v>
      </c>
      <c r="C46" s="95">
        <v>2025</v>
      </c>
      <c r="D46" s="94" t="s">
        <v>16</v>
      </c>
      <c r="E46" s="95" t="s">
        <v>68</v>
      </c>
      <c r="F46" s="136" t="s">
        <v>116</v>
      </c>
      <c r="G46" s="123" t="s">
        <v>129</v>
      </c>
      <c r="H46" s="85">
        <v>7</v>
      </c>
      <c r="I46" s="97">
        <v>446.44970000000001</v>
      </c>
      <c r="J46" s="97">
        <f t="shared" si="26"/>
        <v>448.6</v>
      </c>
      <c r="K46" s="98">
        <v>1.7500800000000001</v>
      </c>
      <c r="L46" s="98">
        <v>0.40022000000000002</v>
      </c>
      <c r="M46" s="98">
        <f t="shared" si="24"/>
        <v>2.1503000000000001</v>
      </c>
      <c r="N46" s="97">
        <f t="shared" si="25"/>
        <v>4807.7055635684055</v>
      </c>
      <c r="O46" s="126">
        <v>446.43</v>
      </c>
      <c r="P46" s="126">
        <v>448.53</v>
      </c>
      <c r="Q46" s="115">
        <v>1.7058</v>
      </c>
      <c r="R46" s="115">
        <v>0.39610000000000001</v>
      </c>
      <c r="S46" s="115">
        <v>2.1019000000000001</v>
      </c>
      <c r="T46" s="126">
        <v>4699.8959999999997</v>
      </c>
      <c r="U46" s="100">
        <f t="shared" si="41"/>
        <v>-2.5301700493691772</v>
      </c>
      <c r="V46" s="100">
        <f t="shared" si="42"/>
        <v>-1.0294338114037311</v>
      </c>
      <c r="W46" s="100">
        <f t="shared" si="43"/>
        <v>-2.2508487187834252</v>
      </c>
      <c r="X46" s="100">
        <f t="shared" si="28"/>
        <v>-2.2424327393374459</v>
      </c>
      <c r="Y46" s="101"/>
      <c r="Z46" s="102">
        <f t="shared" si="4"/>
        <v>-3.1952918940690971</v>
      </c>
      <c r="AA46" s="102">
        <f t="shared" si="44"/>
        <v>-8.1952918940690971</v>
      </c>
      <c r="AB46" s="102">
        <f t="shared" si="45"/>
        <v>1.8047081059309029</v>
      </c>
      <c r="AC46" s="102">
        <f t="shared" si="46"/>
        <v>-11.984922769944301</v>
      </c>
      <c r="AD46" s="102">
        <f t="shared" si="47"/>
        <v>5.5943389818061071</v>
      </c>
      <c r="AE46" s="102">
        <f t="shared" si="48"/>
        <v>-0.14767497439377303</v>
      </c>
      <c r="AF46" s="102">
        <f t="shared" si="49"/>
        <v>-5.1476749743937731</v>
      </c>
      <c r="AG46" s="102">
        <f t="shared" si="50"/>
        <v>4.8523250256062269</v>
      </c>
      <c r="AH46" s="102">
        <f t="shared" si="51"/>
        <v>-3.8941550341390467</v>
      </c>
      <c r="AI46" s="102">
        <f t="shared" si="52"/>
        <v>3.5988050853515006</v>
      </c>
      <c r="AJ46" s="102">
        <f t="shared" si="53"/>
        <v>-2.6688494631843507</v>
      </c>
      <c r="AK46" s="102">
        <f t="shared" si="54"/>
        <v>-7.6688494631843511</v>
      </c>
      <c r="AL46" s="102">
        <f t="shared" si="55"/>
        <v>2.3311505368156493</v>
      </c>
      <c r="AM46" s="102">
        <f t="shared" si="56"/>
        <v>-12.236342255451982</v>
      </c>
      <c r="AN46" s="102">
        <f t="shared" si="57"/>
        <v>6.8986433290832796</v>
      </c>
      <c r="AO46" s="102">
        <f t="shared" si="58"/>
        <v>-2.5190621301642993</v>
      </c>
      <c r="AP46" s="102">
        <f t="shared" si="59"/>
        <v>-7.5190621301642988</v>
      </c>
      <c r="AQ46" s="102">
        <f t="shared" si="60"/>
        <v>2.4809378698357007</v>
      </c>
      <c r="AR46" s="102">
        <f t="shared" si="61"/>
        <v>-11.407439460797374</v>
      </c>
      <c r="AS46" s="102">
        <f t="shared" si="62"/>
        <v>6.3693152004687761</v>
      </c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  <c r="CS46" s="1"/>
      <c r="CT46" s="1"/>
      <c r="CU46" s="1"/>
      <c r="CV46" s="1"/>
      <c r="CW46" s="1"/>
      <c r="CX46" s="1"/>
      <c r="CY46" s="1"/>
      <c r="CZ46" s="1"/>
      <c r="DA46" s="1"/>
      <c r="DB46" s="1"/>
      <c r="DC46" s="1"/>
      <c r="DD46" s="1"/>
      <c r="DE46" s="1"/>
      <c r="DF46" s="1"/>
      <c r="DG46" s="1"/>
      <c r="DH46" s="1"/>
      <c r="DI46" s="1"/>
      <c r="DJ46" s="1"/>
      <c r="DK46" s="1"/>
      <c r="DL46" s="1"/>
      <c r="DM46" s="1"/>
      <c r="DN46" s="1"/>
      <c r="DO46" s="1"/>
      <c r="DP46" s="1"/>
      <c r="DQ46" s="1"/>
      <c r="DR46" s="1"/>
      <c r="DS46" s="1"/>
      <c r="DT46" s="1"/>
      <c r="DU46" s="1"/>
      <c r="DV46" s="1"/>
      <c r="DW46" s="1"/>
      <c r="DX46" s="1"/>
      <c r="DY46" s="1"/>
      <c r="DZ46" s="1"/>
      <c r="EA46" s="1"/>
      <c r="EB46" s="1"/>
    </row>
    <row r="47" spans="1:132">
      <c r="A47" s="94" t="s">
        <v>126</v>
      </c>
      <c r="B47" s="95">
        <v>1</v>
      </c>
      <c r="C47" s="95">
        <v>2025</v>
      </c>
      <c r="D47" s="94" t="s">
        <v>16</v>
      </c>
      <c r="E47" s="95" t="s">
        <v>68</v>
      </c>
      <c r="F47" s="136" t="s">
        <v>116</v>
      </c>
      <c r="G47" s="123" t="s">
        <v>129</v>
      </c>
      <c r="H47" s="85">
        <v>8</v>
      </c>
      <c r="I47" s="97">
        <v>446.59947999999997</v>
      </c>
      <c r="J47" s="97">
        <f t="shared" si="26"/>
        <v>449.3</v>
      </c>
      <c r="K47" s="98">
        <v>2.20044</v>
      </c>
      <c r="L47" s="98">
        <v>0.50007999999999997</v>
      </c>
      <c r="M47" s="98">
        <f t="shared" si="24"/>
        <v>2.70052</v>
      </c>
      <c r="N47" s="97">
        <f t="shared" si="25"/>
        <v>6033.0828257005041</v>
      </c>
      <c r="O47" s="126">
        <v>446.57</v>
      </c>
      <c r="P47" s="126">
        <v>449.22</v>
      </c>
      <c r="Q47" s="115">
        <v>2.1524999999999999</v>
      </c>
      <c r="R47" s="115">
        <v>0.50029999999999997</v>
      </c>
      <c r="S47" s="115">
        <v>2.6528</v>
      </c>
      <c r="T47" s="126">
        <v>5927.1180000000004</v>
      </c>
      <c r="U47" s="100">
        <f t="shared" si="41"/>
        <v>-2.1786551780553021</v>
      </c>
      <c r="V47" s="100">
        <f t="shared" si="42"/>
        <v>4.39929611262194E-2</v>
      </c>
      <c r="W47" s="100">
        <f t="shared" si="43"/>
        <v>-1.7670670833765345</v>
      </c>
      <c r="X47" s="100">
        <f t="shared" si="28"/>
        <v>-1.7563960045285825</v>
      </c>
      <c r="Y47" s="101"/>
      <c r="Z47" s="102">
        <f t="shared" si="4"/>
        <v>-3.1952918940690971</v>
      </c>
      <c r="AA47" s="102">
        <f t="shared" si="44"/>
        <v>-8.1952918940690971</v>
      </c>
      <c r="AB47" s="102">
        <f t="shared" si="45"/>
        <v>1.8047081059309029</v>
      </c>
      <c r="AC47" s="102">
        <f t="shared" si="46"/>
        <v>-11.984922769944301</v>
      </c>
      <c r="AD47" s="102">
        <f t="shared" si="47"/>
        <v>5.5943389818061071</v>
      </c>
      <c r="AE47" s="102">
        <f t="shared" si="48"/>
        <v>-0.14767497439377303</v>
      </c>
      <c r="AF47" s="102">
        <f t="shared" si="49"/>
        <v>-5.1476749743937731</v>
      </c>
      <c r="AG47" s="102">
        <f t="shared" si="50"/>
        <v>4.8523250256062269</v>
      </c>
      <c r="AH47" s="102">
        <f t="shared" si="51"/>
        <v>-3.8941550341390467</v>
      </c>
      <c r="AI47" s="102">
        <f t="shared" si="52"/>
        <v>3.5988050853515006</v>
      </c>
      <c r="AJ47" s="102">
        <f t="shared" si="53"/>
        <v>-2.6688494631843507</v>
      </c>
      <c r="AK47" s="102">
        <f t="shared" si="54"/>
        <v>-7.6688494631843511</v>
      </c>
      <c r="AL47" s="102">
        <f t="shared" si="55"/>
        <v>2.3311505368156493</v>
      </c>
      <c r="AM47" s="102">
        <f t="shared" si="56"/>
        <v>-12.236342255451982</v>
      </c>
      <c r="AN47" s="102">
        <f t="shared" si="57"/>
        <v>6.8986433290832796</v>
      </c>
      <c r="AO47" s="102">
        <f t="shared" si="58"/>
        <v>-2.5190621301642993</v>
      </c>
      <c r="AP47" s="102">
        <f t="shared" si="59"/>
        <v>-7.5190621301642988</v>
      </c>
      <c r="AQ47" s="102">
        <f t="shared" si="60"/>
        <v>2.4809378698357007</v>
      </c>
      <c r="AR47" s="102">
        <f t="shared" si="61"/>
        <v>-11.407439460797374</v>
      </c>
      <c r="AS47" s="102">
        <f t="shared" si="62"/>
        <v>6.3693152004687761</v>
      </c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  <c r="CO47" s="1"/>
      <c r="CP47" s="1"/>
      <c r="CQ47" s="1"/>
      <c r="CR47" s="1"/>
      <c r="CS47" s="1"/>
      <c r="CT47" s="1"/>
      <c r="CU47" s="1"/>
      <c r="CV47" s="1"/>
      <c r="CW47" s="1"/>
      <c r="CX47" s="1"/>
      <c r="CY47" s="1"/>
      <c r="CZ47" s="1"/>
      <c r="DA47" s="1"/>
      <c r="DB47" s="1"/>
      <c r="DC47" s="1"/>
      <c r="DD47" s="1"/>
      <c r="DE47" s="1"/>
      <c r="DF47" s="1"/>
      <c r="DG47" s="1"/>
      <c r="DH47" s="1"/>
      <c r="DI47" s="1"/>
      <c r="DJ47" s="1"/>
      <c r="DK47" s="1"/>
      <c r="DL47" s="1"/>
      <c r="DM47" s="1"/>
      <c r="DN47" s="1"/>
      <c r="DO47" s="1"/>
      <c r="DP47" s="1"/>
      <c r="DQ47" s="1"/>
      <c r="DR47" s="1"/>
      <c r="DS47" s="1"/>
      <c r="DT47" s="1"/>
      <c r="DU47" s="1"/>
      <c r="DV47" s="1"/>
      <c r="DW47" s="1"/>
      <c r="DX47" s="1"/>
      <c r="DY47" s="1"/>
      <c r="DZ47" s="1"/>
      <c r="EA47" s="1"/>
      <c r="EB47" s="1"/>
    </row>
    <row r="48" spans="1:132">
      <c r="A48" s="94" t="s">
        <v>126</v>
      </c>
      <c r="B48" s="95">
        <v>1</v>
      </c>
      <c r="C48" s="95">
        <v>2025</v>
      </c>
      <c r="D48" s="94" t="s">
        <v>16</v>
      </c>
      <c r="E48" s="95" t="s">
        <v>68</v>
      </c>
      <c r="F48" s="136" t="s">
        <v>116</v>
      </c>
      <c r="G48" s="123" t="s">
        <v>129</v>
      </c>
      <c r="H48" s="85">
        <v>9</v>
      </c>
      <c r="I48" s="97">
        <v>446.79960999999997</v>
      </c>
      <c r="J48" s="97">
        <f t="shared" si="26"/>
        <v>450.2</v>
      </c>
      <c r="K48" s="98">
        <v>2.7000799999999998</v>
      </c>
      <c r="L48" s="98">
        <v>0.70030999999999999</v>
      </c>
      <c r="M48" s="98">
        <f t="shared" si="24"/>
        <v>3.4003899999999998</v>
      </c>
      <c r="N48" s="97">
        <f t="shared" si="25"/>
        <v>7588.753212028977</v>
      </c>
      <c r="O48" s="126">
        <v>446.76</v>
      </c>
      <c r="P48" s="126">
        <v>450.12</v>
      </c>
      <c r="Q48" s="115">
        <v>2.6560000000000001</v>
      </c>
      <c r="R48" s="115">
        <v>0.7006</v>
      </c>
      <c r="S48" s="115">
        <v>3.3565999999999998</v>
      </c>
      <c r="T48" s="126">
        <v>7491.8720000000003</v>
      </c>
      <c r="U48" s="100">
        <f t="shared" si="41"/>
        <v>-1.6325442209119609</v>
      </c>
      <c r="V48" s="100">
        <f t="shared" si="42"/>
        <v>4.1410232611273932E-2</v>
      </c>
      <c r="W48" s="100">
        <f t="shared" si="43"/>
        <v>-1.2877934589855871</v>
      </c>
      <c r="X48" s="100">
        <f t="shared" si="28"/>
        <v>-1.2766420164436203</v>
      </c>
      <c r="Y48" s="101"/>
      <c r="Z48" s="102">
        <f t="shared" si="4"/>
        <v>-3.1952918940690971</v>
      </c>
      <c r="AA48" s="102">
        <f t="shared" si="44"/>
        <v>-8.1952918940690971</v>
      </c>
      <c r="AB48" s="102">
        <f t="shared" si="45"/>
        <v>1.8047081059309029</v>
      </c>
      <c r="AC48" s="102">
        <f t="shared" si="46"/>
        <v>-11.984922769944301</v>
      </c>
      <c r="AD48" s="102">
        <f t="shared" si="47"/>
        <v>5.5943389818061071</v>
      </c>
      <c r="AE48" s="102">
        <f t="shared" si="48"/>
        <v>-0.14767497439377303</v>
      </c>
      <c r="AF48" s="102">
        <f t="shared" si="49"/>
        <v>-5.1476749743937731</v>
      </c>
      <c r="AG48" s="102">
        <f t="shared" si="50"/>
        <v>4.8523250256062269</v>
      </c>
      <c r="AH48" s="102">
        <f t="shared" si="51"/>
        <v>-3.8941550341390467</v>
      </c>
      <c r="AI48" s="102">
        <f t="shared" si="52"/>
        <v>3.5988050853515006</v>
      </c>
      <c r="AJ48" s="102">
        <f t="shared" si="53"/>
        <v>-2.6688494631843507</v>
      </c>
      <c r="AK48" s="102">
        <f t="shared" si="54"/>
        <v>-7.6688494631843511</v>
      </c>
      <c r="AL48" s="102">
        <f t="shared" si="55"/>
        <v>2.3311505368156493</v>
      </c>
      <c r="AM48" s="102">
        <f t="shared" si="56"/>
        <v>-12.236342255451982</v>
      </c>
      <c r="AN48" s="102">
        <f t="shared" si="57"/>
        <v>6.8986433290832796</v>
      </c>
      <c r="AO48" s="102">
        <f t="shared" si="58"/>
        <v>-2.5190621301642993</v>
      </c>
      <c r="AP48" s="102">
        <f t="shared" si="59"/>
        <v>-7.5190621301642988</v>
      </c>
      <c r="AQ48" s="102">
        <f t="shared" si="60"/>
        <v>2.4809378698357007</v>
      </c>
      <c r="AR48" s="102">
        <f t="shared" si="61"/>
        <v>-11.407439460797374</v>
      </c>
      <c r="AS48" s="102">
        <f t="shared" si="62"/>
        <v>6.3693152004687761</v>
      </c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/>
      <c r="CQ48" s="1"/>
      <c r="CR48" s="1"/>
      <c r="CS48" s="1"/>
      <c r="CT48" s="1"/>
      <c r="CU48" s="1"/>
      <c r="CV48" s="1"/>
      <c r="CW48" s="1"/>
      <c r="CX48" s="1"/>
      <c r="CY48" s="1"/>
      <c r="CZ48" s="1"/>
      <c r="DA48" s="1"/>
      <c r="DB48" s="1"/>
      <c r="DC48" s="1"/>
      <c r="DD48" s="1"/>
      <c r="DE48" s="1"/>
      <c r="DF48" s="1"/>
      <c r="DG48" s="1"/>
      <c r="DH48" s="1"/>
      <c r="DI48" s="1"/>
      <c r="DJ48" s="1"/>
      <c r="DK48" s="1"/>
      <c r="DL48" s="1"/>
      <c r="DM48" s="1"/>
      <c r="DN48" s="1"/>
      <c r="DO48" s="1"/>
      <c r="DP48" s="1"/>
      <c r="DQ48" s="1"/>
      <c r="DR48" s="1"/>
      <c r="DS48" s="1"/>
      <c r="DT48" s="1"/>
      <c r="DU48" s="1"/>
      <c r="DV48" s="1"/>
      <c r="DW48" s="1"/>
      <c r="DX48" s="1"/>
      <c r="DY48" s="1"/>
      <c r="DZ48" s="1"/>
      <c r="EA48" s="1"/>
      <c r="EB48" s="1"/>
    </row>
    <row r="49" spans="1:132">
      <c r="A49" s="94" t="s">
        <v>126</v>
      </c>
      <c r="B49" s="95">
        <v>1</v>
      </c>
      <c r="C49" s="95">
        <v>2025</v>
      </c>
      <c r="D49" s="94" t="s">
        <v>17</v>
      </c>
      <c r="E49" s="95" t="s">
        <v>48</v>
      </c>
      <c r="F49" s="136" t="s">
        <v>113</v>
      </c>
      <c r="G49" s="123" t="s">
        <v>165</v>
      </c>
      <c r="H49" s="124">
        <v>1</v>
      </c>
      <c r="I49" s="97">
        <v>446.26479999999998</v>
      </c>
      <c r="J49" s="97">
        <f t="shared" si="26"/>
        <v>446.29999999999995</v>
      </c>
      <c r="K49" s="98">
        <v>2.5180000000000001E-2</v>
      </c>
      <c r="L49" s="98">
        <v>1.0019999999999999E-2</v>
      </c>
      <c r="M49" s="98">
        <f t="shared" si="24"/>
        <v>3.5200000000000002E-2</v>
      </c>
      <c r="N49" s="97">
        <f t="shared" si="25"/>
        <v>78.874588058385456</v>
      </c>
      <c r="O49" s="112">
        <v>446.1</v>
      </c>
      <c r="P49" s="112">
        <v>446.1</v>
      </c>
      <c r="Q49" s="113">
        <v>2.4199999999999999E-2</v>
      </c>
      <c r="R49" s="113">
        <v>9.7999999999999997E-3</v>
      </c>
      <c r="S49" s="113">
        <v>3.4000000000000002E-2</v>
      </c>
      <c r="T49" s="99">
        <v>76</v>
      </c>
      <c r="U49" s="100">
        <f t="shared" si="41"/>
        <v>-3.8919777601270917</v>
      </c>
      <c r="V49" s="100">
        <f t="shared" ref="V49:V54" si="63">((R49-L49)/L49)*100</f>
        <v>-2.1956087824351269</v>
      </c>
      <c r="W49" s="100">
        <f t="shared" ref="W49:W54" si="64">((S49-M49)/M49)*100</f>
        <v>-3.4090909090909083</v>
      </c>
      <c r="X49" s="100">
        <f t="shared" ref="X49:X54" si="65">((T49-N49)/N49)*100</f>
        <v>-3.6445046866775326</v>
      </c>
      <c r="Y49" s="101"/>
      <c r="Z49" s="102">
        <f t="shared" si="4"/>
        <v>-3.1952918940690971</v>
      </c>
      <c r="AA49" s="102">
        <f t="shared" si="44"/>
        <v>-8.1952918940690971</v>
      </c>
      <c r="AB49" s="102">
        <f t="shared" si="45"/>
        <v>1.8047081059309029</v>
      </c>
      <c r="AC49" s="102">
        <f t="shared" si="46"/>
        <v>-11.984922769944301</v>
      </c>
      <c r="AD49" s="102">
        <f t="shared" si="47"/>
        <v>5.5943389818061071</v>
      </c>
      <c r="AE49" s="102">
        <f t="shared" si="48"/>
        <v>-0.14767497439377303</v>
      </c>
      <c r="AF49" s="102">
        <f t="shared" si="49"/>
        <v>-5.1476749743937731</v>
      </c>
      <c r="AG49" s="102">
        <f t="shared" si="50"/>
        <v>4.8523250256062269</v>
      </c>
      <c r="AH49" s="102">
        <f t="shared" si="51"/>
        <v>-3.8941550341390467</v>
      </c>
      <c r="AI49" s="102">
        <f t="shared" si="52"/>
        <v>3.5988050853515006</v>
      </c>
      <c r="AJ49" s="102">
        <f t="shared" si="53"/>
        <v>-2.6688494631843507</v>
      </c>
      <c r="AK49" s="102">
        <f t="shared" si="54"/>
        <v>-7.6688494631843511</v>
      </c>
      <c r="AL49" s="102">
        <f t="shared" si="55"/>
        <v>2.3311505368156493</v>
      </c>
      <c r="AM49" s="102">
        <f t="shared" si="56"/>
        <v>-12.236342255451982</v>
      </c>
      <c r="AN49" s="102">
        <f t="shared" si="57"/>
        <v>6.8986433290832796</v>
      </c>
      <c r="AO49" s="102">
        <f t="shared" si="58"/>
        <v>-2.5190621301642993</v>
      </c>
      <c r="AP49" s="102">
        <f t="shared" si="59"/>
        <v>-7.5190621301642988</v>
      </c>
      <c r="AQ49" s="102">
        <f t="shared" si="60"/>
        <v>2.4809378698357007</v>
      </c>
      <c r="AR49" s="102">
        <f t="shared" si="61"/>
        <v>-11.407439460797374</v>
      </c>
      <c r="AS49" s="102">
        <f t="shared" si="62"/>
        <v>6.3693152004687761</v>
      </c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1"/>
      <c r="CV49" s="1"/>
      <c r="CW49" s="1"/>
      <c r="CX49" s="1"/>
      <c r="CY49" s="1"/>
      <c r="CZ49" s="1"/>
      <c r="DA49" s="1"/>
      <c r="DB49" s="1"/>
      <c r="DC49" s="1"/>
      <c r="DD49" s="1"/>
      <c r="DE49" s="1"/>
      <c r="DF49" s="1"/>
      <c r="DG49" s="1"/>
      <c r="DH49" s="1"/>
      <c r="DI49" s="1"/>
      <c r="DJ49" s="1"/>
      <c r="DK49" s="1"/>
      <c r="DL49" s="1"/>
      <c r="DM49" s="1"/>
      <c r="DN49" s="1"/>
      <c r="DO49" s="1"/>
      <c r="DP49" s="1"/>
      <c r="DQ49" s="1"/>
      <c r="DR49" s="1"/>
      <c r="DS49" s="1"/>
      <c r="DT49" s="1"/>
      <c r="DU49" s="1"/>
      <c r="DV49" s="1"/>
      <c r="DW49" s="1"/>
      <c r="DX49" s="1"/>
      <c r="DY49" s="1"/>
      <c r="DZ49" s="1"/>
      <c r="EA49" s="1"/>
      <c r="EB49" s="1"/>
    </row>
    <row r="50" spans="1:132">
      <c r="A50" s="94" t="s">
        <v>126</v>
      </c>
      <c r="B50" s="95">
        <v>1</v>
      </c>
      <c r="C50" s="95">
        <v>2025</v>
      </c>
      <c r="D50" s="94" t="s">
        <v>17</v>
      </c>
      <c r="E50" s="95" t="s">
        <v>48</v>
      </c>
      <c r="F50" s="136" t="s">
        <v>113</v>
      </c>
      <c r="G50" s="123" t="s">
        <v>165</v>
      </c>
      <c r="H50" s="85">
        <v>2</v>
      </c>
      <c r="I50" s="97">
        <v>446.24421999999998</v>
      </c>
      <c r="J50" s="97">
        <f t="shared" si="26"/>
        <v>446.3</v>
      </c>
      <c r="K50" s="98">
        <v>4.0480000000000002E-2</v>
      </c>
      <c r="L50" s="98">
        <v>1.5299999999999999E-2</v>
      </c>
      <c r="M50" s="98">
        <f t="shared" si="24"/>
        <v>5.5780000000000003E-2</v>
      </c>
      <c r="N50" s="97">
        <f t="shared" si="25"/>
        <v>124.9929218364676</v>
      </c>
      <c r="O50" s="114">
        <v>446.1</v>
      </c>
      <c r="P50" s="114">
        <v>446.2</v>
      </c>
      <c r="Q50" s="115">
        <v>3.7699999999999997E-2</v>
      </c>
      <c r="R50" s="115">
        <v>1.2500000000000001E-2</v>
      </c>
      <c r="S50" s="115">
        <v>5.0200000000000002E-2</v>
      </c>
      <c r="T50" s="103">
        <v>113</v>
      </c>
      <c r="U50" s="100">
        <f t="shared" si="41"/>
        <v>-6.8675889328063358</v>
      </c>
      <c r="V50" s="100">
        <f t="shared" si="63"/>
        <v>-18.300653594771234</v>
      </c>
      <c r="W50" s="100">
        <f t="shared" si="64"/>
        <v>-10.003585514521337</v>
      </c>
      <c r="X50" s="100">
        <f t="shared" si="65"/>
        <v>-9.5948807822560855</v>
      </c>
      <c r="Y50" s="101"/>
      <c r="Z50" s="102">
        <f t="shared" ref="Z50:Z72" si="66">$U$149</f>
        <v>-3.1952918940690971</v>
      </c>
      <c r="AA50" s="102">
        <f t="shared" si="44"/>
        <v>-8.1952918940690971</v>
      </c>
      <c r="AB50" s="102">
        <f t="shared" si="45"/>
        <v>1.8047081059309029</v>
      </c>
      <c r="AC50" s="102">
        <f t="shared" si="46"/>
        <v>-11.984922769944301</v>
      </c>
      <c r="AD50" s="102">
        <f t="shared" si="47"/>
        <v>5.5943389818061071</v>
      </c>
      <c r="AE50" s="102">
        <f t="shared" si="48"/>
        <v>-0.14767497439377303</v>
      </c>
      <c r="AF50" s="102">
        <f t="shared" si="49"/>
        <v>-5.1476749743937731</v>
      </c>
      <c r="AG50" s="102">
        <f t="shared" si="50"/>
        <v>4.8523250256062269</v>
      </c>
      <c r="AH50" s="102">
        <f t="shared" si="51"/>
        <v>-3.8941550341390467</v>
      </c>
      <c r="AI50" s="102">
        <f t="shared" si="52"/>
        <v>3.5988050853515006</v>
      </c>
      <c r="AJ50" s="102">
        <f t="shared" si="53"/>
        <v>-2.6688494631843507</v>
      </c>
      <c r="AK50" s="102">
        <f t="shared" si="54"/>
        <v>-7.6688494631843511</v>
      </c>
      <c r="AL50" s="102">
        <f t="shared" si="55"/>
        <v>2.3311505368156493</v>
      </c>
      <c r="AM50" s="102">
        <f t="shared" si="56"/>
        <v>-12.236342255451982</v>
      </c>
      <c r="AN50" s="102">
        <f t="shared" si="57"/>
        <v>6.8986433290832796</v>
      </c>
      <c r="AO50" s="102">
        <f t="shared" si="58"/>
        <v>-2.5190621301642993</v>
      </c>
      <c r="AP50" s="102">
        <f t="shared" si="59"/>
        <v>-7.5190621301642988</v>
      </c>
      <c r="AQ50" s="102">
        <f t="shared" si="60"/>
        <v>2.4809378698357007</v>
      </c>
      <c r="AR50" s="102">
        <f t="shared" si="61"/>
        <v>-11.407439460797374</v>
      </c>
      <c r="AS50" s="102">
        <f t="shared" si="62"/>
        <v>6.3693152004687761</v>
      </c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1"/>
      <c r="DJ50" s="1"/>
      <c r="DK50" s="1"/>
      <c r="DL50" s="1"/>
      <c r="DM50" s="1"/>
      <c r="DN50" s="1"/>
      <c r="DO50" s="1"/>
      <c r="DP50" s="1"/>
      <c r="DQ50" s="1"/>
      <c r="DR50" s="1"/>
      <c r="DS50" s="1"/>
      <c r="DT50" s="1"/>
      <c r="DU50" s="1"/>
      <c r="DV50" s="1"/>
      <c r="DW50" s="1"/>
      <c r="DX50" s="1"/>
      <c r="DY50" s="1"/>
      <c r="DZ50" s="1"/>
      <c r="EA50" s="1"/>
      <c r="EB50" s="1"/>
    </row>
    <row r="51" spans="1:132">
      <c r="A51" s="94" t="s">
        <v>126</v>
      </c>
      <c r="B51" s="95">
        <v>1</v>
      </c>
      <c r="C51" s="95">
        <v>2025</v>
      </c>
      <c r="D51" s="94" t="s">
        <v>17</v>
      </c>
      <c r="E51" s="95" t="s">
        <v>48</v>
      </c>
      <c r="F51" s="136" t="s">
        <v>113</v>
      </c>
      <c r="G51" s="123" t="s">
        <v>165</v>
      </c>
      <c r="H51" s="85">
        <v>3</v>
      </c>
      <c r="I51" s="97">
        <v>446.69967000000003</v>
      </c>
      <c r="J51" s="97">
        <f t="shared" si="26"/>
        <v>446.80000000000007</v>
      </c>
      <c r="K51" s="98">
        <v>8.0030000000000004E-2</v>
      </c>
      <c r="L51" s="98">
        <v>2.0299999999999999E-2</v>
      </c>
      <c r="M51" s="98">
        <f t="shared" si="24"/>
        <v>0.10033</v>
      </c>
      <c r="N51" s="97">
        <f t="shared" si="25"/>
        <v>224.58377197710706</v>
      </c>
      <c r="O51" s="114">
        <v>446.6</v>
      </c>
      <c r="P51" s="114">
        <v>446.7</v>
      </c>
      <c r="Q51" s="115">
        <v>7.5499999999999998E-2</v>
      </c>
      <c r="R51" s="115">
        <v>1.89E-2</v>
      </c>
      <c r="S51" s="115">
        <v>9.4399999999999998E-2</v>
      </c>
      <c r="T51" s="103">
        <v>211</v>
      </c>
      <c r="U51" s="100">
        <f t="shared" si="41"/>
        <v>-5.6603773584905737</v>
      </c>
      <c r="V51" s="100">
        <f t="shared" si="63"/>
        <v>-6.8965517241379244</v>
      </c>
      <c r="W51" s="100">
        <f t="shared" si="64"/>
        <v>-5.9104953652945325</v>
      </c>
      <c r="X51" s="100">
        <f t="shared" si="65"/>
        <v>-6.0484209778486235</v>
      </c>
      <c r="Y51" s="101"/>
      <c r="Z51" s="102">
        <f t="shared" si="66"/>
        <v>-3.1952918940690971</v>
      </c>
      <c r="AA51" s="102">
        <f t="shared" si="44"/>
        <v>-8.1952918940690971</v>
      </c>
      <c r="AB51" s="102">
        <f t="shared" si="45"/>
        <v>1.8047081059309029</v>
      </c>
      <c r="AC51" s="102">
        <f t="shared" si="46"/>
        <v>-11.984922769944301</v>
      </c>
      <c r="AD51" s="102">
        <f t="shared" si="47"/>
        <v>5.5943389818061071</v>
      </c>
      <c r="AE51" s="102">
        <f t="shared" si="48"/>
        <v>-0.14767497439377303</v>
      </c>
      <c r="AF51" s="102">
        <f t="shared" si="49"/>
        <v>-5.1476749743937731</v>
      </c>
      <c r="AG51" s="102">
        <f t="shared" si="50"/>
        <v>4.8523250256062269</v>
      </c>
      <c r="AH51" s="102">
        <f t="shared" si="51"/>
        <v>-3.8941550341390467</v>
      </c>
      <c r="AI51" s="102">
        <f t="shared" si="52"/>
        <v>3.5988050853515006</v>
      </c>
      <c r="AJ51" s="102">
        <f t="shared" si="53"/>
        <v>-2.6688494631843507</v>
      </c>
      <c r="AK51" s="102">
        <f t="shared" si="54"/>
        <v>-7.6688494631843511</v>
      </c>
      <c r="AL51" s="102">
        <f t="shared" si="55"/>
        <v>2.3311505368156493</v>
      </c>
      <c r="AM51" s="102">
        <f t="shared" si="56"/>
        <v>-12.236342255451982</v>
      </c>
      <c r="AN51" s="102">
        <f t="shared" si="57"/>
        <v>6.8986433290832796</v>
      </c>
      <c r="AO51" s="102">
        <f t="shared" si="58"/>
        <v>-2.5190621301642993</v>
      </c>
      <c r="AP51" s="102">
        <f t="shared" si="59"/>
        <v>-7.5190621301642988</v>
      </c>
      <c r="AQ51" s="102">
        <f t="shared" si="60"/>
        <v>2.4809378698357007</v>
      </c>
      <c r="AR51" s="102">
        <f t="shared" si="61"/>
        <v>-11.407439460797374</v>
      </c>
      <c r="AS51" s="102">
        <f t="shared" si="62"/>
        <v>6.3693152004687761</v>
      </c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  <c r="CQ51" s="1"/>
      <c r="CR51" s="1"/>
      <c r="CS51" s="1"/>
      <c r="CT51" s="1"/>
      <c r="CU51" s="1"/>
      <c r="CV51" s="1"/>
      <c r="CW51" s="1"/>
      <c r="CX51" s="1"/>
      <c r="CY51" s="1"/>
      <c r="CZ51" s="1"/>
      <c r="DA51" s="1"/>
      <c r="DB51" s="1"/>
      <c r="DC51" s="1"/>
      <c r="DD51" s="1"/>
      <c r="DE51" s="1"/>
      <c r="DF51" s="1"/>
      <c r="DG51" s="1"/>
      <c r="DH51" s="1"/>
      <c r="DI51" s="1"/>
      <c r="DJ51" s="1"/>
      <c r="DK51" s="1"/>
      <c r="DL51" s="1"/>
      <c r="DM51" s="1"/>
      <c r="DN51" s="1"/>
      <c r="DO51" s="1"/>
      <c r="DP51" s="1"/>
      <c r="DQ51" s="1"/>
      <c r="DR51" s="1"/>
      <c r="DS51" s="1"/>
      <c r="DT51" s="1"/>
      <c r="DU51" s="1"/>
      <c r="DV51" s="1"/>
      <c r="DW51" s="1"/>
      <c r="DX51" s="1"/>
      <c r="DY51" s="1"/>
      <c r="DZ51" s="1"/>
      <c r="EA51" s="1"/>
      <c r="EB51" s="1"/>
    </row>
    <row r="52" spans="1:132">
      <c r="A52" s="94" t="s">
        <v>126</v>
      </c>
      <c r="B52" s="95">
        <v>1</v>
      </c>
      <c r="C52" s="95">
        <v>2025</v>
      </c>
      <c r="D52" s="94" t="s">
        <v>17</v>
      </c>
      <c r="E52" s="95" t="s">
        <v>48</v>
      </c>
      <c r="F52" s="136" t="s">
        <v>113</v>
      </c>
      <c r="G52" s="123" t="s">
        <v>158</v>
      </c>
      <c r="H52" s="85">
        <v>4</v>
      </c>
      <c r="I52" s="97">
        <v>446.35489000000007</v>
      </c>
      <c r="J52" s="97">
        <f t="shared" si="26"/>
        <v>446.70000000000005</v>
      </c>
      <c r="K52" s="98">
        <v>0.27500000000000002</v>
      </c>
      <c r="L52" s="98">
        <v>7.0110000000000006E-2</v>
      </c>
      <c r="M52" s="98">
        <f t="shared" si="24"/>
        <v>0.34511000000000003</v>
      </c>
      <c r="N52" s="97">
        <f t="shared" si="25"/>
        <v>772.94848209125041</v>
      </c>
      <c r="O52" s="114">
        <v>446.2</v>
      </c>
      <c r="P52" s="114">
        <v>446.5</v>
      </c>
      <c r="Q52" s="115">
        <v>0.2666</v>
      </c>
      <c r="R52" s="115">
        <v>6.6299999999999998E-2</v>
      </c>
      <c r="S52" s="115">
        <v>0.33289999999999997</v>
      </c>
      <c r="T52" s="103">
        <v>746</v>
      </c>
      <c r="U52" s="100">
        <f t="shared" si="41"/>
        <v>-3.0545454545454613</v>
      </c>
      <c r="V52" s="100">
        <f t="shared" si="63"/>
        <v>-5.4343175010697582</v>
      </c>
      <c r="W52" s="100">
        <f t="shared" si="64"/>
        <v>-3.5380023760540271</v>
      </c>
      <c r="X52" s="100">
        <f t="shared" si="65"/>
        <v>-3.4864525535181801</v>
      </c>
      <c r="Y52" s="101"/>
      <c r="Z52" s="102">
        <f t="shared" si="66"/>
        <v>-3.1952918940690971</v>
      </c>
      <c r="AA52" s="102">
        <f t="shared" si="44"/>
        <v>-8.1952918940690971</v>
      </c>
      <c r="AB52" s="102">
        <f t="shared" si="45"/>
        <v>1.8047081059309029</v>
      </c>
      <c r="AC52" s="102">
        <f t="shared" si="46"/>
        <v>-11.984922769944301</v>
      </c>
      <c r="AD52" s="102">
        <f t="shared" si="47"/>
        <v>5.5943389818061071</v>
      </c>
      <c r="AE52" s="102">
        <f t="shared" si="48"/>
        <v>-0.14767497439377303</v>
      </c>
      <c r="AF52" s="102">
        <f t="shared" si="49"/>
        <v>-5.1476749743937731</v>
      </c>
      <c r="AG52" s="102">
        <f t="shared" si="50"/>
        <v>4.8523250256062269</v>
      </c>
      <c r="AH52" s="102">
        <f t="shared" si="51"/>
        <v>-3.8941550341390467</v>
      </c>
      <c r="AI52" s="102">
        <f t="shared" si="52"/>
        <v>3.5988050853515006</v>
      </c>
      <c r="AJ52" s="102">
        <f t="shared" si="53"/>
        <v>-2.6688494631843507</v>
      </c>
      <c r="AK52" s="102">
        <f t="shared" si="54"/>
        <v>-7.6688494631843511</v>
      </c>
      <c r="AL52" s="102">
        <f t="shared" si="55"/>
        <v>2.3311505368156493</v>
      </c>
      <c r="AM52" s="102">
        <f t="shared" si="56"/>
        <v>-12.236342255451982</v>
      </c>
      <c r="AN52" s="102">
        <f t="shared" si="57"/>
        <v>6.8986433290832796</v>
      </c>
      <c r="AO52" s="102">
        <f t="shared" si="58"/>
        <v>-2.5190621301642993</v>
      </c>
      <c r="AP52" s="102">
        <f t="shared" si="59"/>
        <v>-7.5190621301642988</v>
      </c>
      <c r="AQ52" s="102">
        <f t="shared" si="60"/>
        <v>2.4809378698357007</v>
      </c>
      <c r="AR52" s="102">
        <f t="shared" si="61"/>
        <v>-11.407439460797374</v>
      </c>
      <c r="AS52" s="102">
        <f t="shared" si="62"/>
        <v>6.3693152004687761</v>
      </c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/>
      <c r="CQ52" s="1"/>
      <c r="CR52" s="1"/>
      <c r="CS52" s="1"/>
      <c r="CT52" s="1"/>
      <c r="CU52" s="1"/>
      <c r="CV52" s="1"/>
      <c r="CW52" s="1"/>
      <c r="CX52" s="1"/>
      <c r="CY52" s="1"/>
      <c r="CZ52" s="1"/>
      <c r="DA52" s="1"/>
      <c r="DB52" s="1"/>
      <c r="DC52" s="1"/>
      <c r="DD52" s="1"/>
      <c r="DE52" s="1"/>
      <c r="DF52" s="1"/>
      <c r="DG52" s="1"/>
      <c r="DH52" s="1"/>
      <c r="DI52" s="1"/>
      <c r="DJ52" s="1"/>
      <c r="DK52" s="1"/>
      <c r="DL52" s="1"/>
      <c r="DM52" s="1"/>
      <c r="DN52" s="1"/>
      <c r="DO52" s="1"/>
      <c r="DP52" s="1"/>
      <c r="DQ52" s="1"/>
      <c r="DR52" s="1"/>
      <c r="DS52" s="1"/>
      <c r="DT52" s="1"/>
      <c r="DU52" s="1"/>
      <c r="DV52" s="1"/>
      <c r="DW52" s="1"/>
      <c r="DX52" s="1"/>
      <c r="DY52" s="1"/>
      <c r="DZ52" s="1"/>
      <c r="EA52" s="1"/>
      <c r="EB52" s="1"/>
    </row>
    <row r="53" spans="1:132">
      <c r="A53" s="94" t="s">
        <v>126</v>
      </c>
      <c r="B53" s="95">
        <v>1</v>
      </c>
      <c r="C53" s="95">
        <v>2025</v>
      </c>
      <c r="D53" s="94" t="s">
        <v>17</v>
      </c>
      <c r="E53" s="95" t="s">
        <v>48</v>
      </c>
      <c r="F53" s="136" t="s">
        <v>113</v>
      </c>
      <c r="G53" s="123" t="s">
        <v>158</v>
      </c>
      <c r="H53" s="85">
        <v>5</v>
      </c>
      <c r="I53" s="97">
        <v>446.27373000000006</v>
      </c>
      <c r="J53" s="97">
        <f t="shared" si="26"/>
        <v>446.80000000000007</v>
      </c>
      <c r="K53" s="98">
        <v>0.4259</v>
      </c>
      <c r="L53" s="98">
        <v>0.10037</v>
      </c>
      <c r="M53" s="98">
        <f t="shared" si="24"/>
        <v>0.52627000000000002</v>
      </c>
      <c r="N53" s="97">
        <f t="shared" si="25"/>
        <v>1178.7292606070673</v>
      </c>
      <c r="O53" s="114">
        <v>446.1</v>
      </c>
      <c r="P53" s="114">
        <v>446.6</v>
      </c>
      <c r="Q53" s="115">
        <v>0.41760000000000003</v>
      </c>
      <c r="R53" s="115">
        <v>0.1002</v>
      </c>
      <c r="S53" s="115">
        <v>0.51780000000000004</v>
      </c>
      <c r="T53" s="103">
        <v>1160</v>
      </c>
      <c r="U53" s="100">
        <f t="shared" si="41"/>
        <v>-1.9488142756515552</v>
      </c>
      <c r="V53" s="100">
        <f t="shared" si="63"/>
        <v>-0.16937331872073674</v>
      </c>
      <c r="W53" s="100">
        <f t="shared" si="64"/>
        <v>-1.6094400212818474</v>
      </c>
      <c r="X53" s="100">
        <f t="shared" si="65"/>
        <v>-1.5889365974864664</v>
      </c>
      <c r="Y53" s="101"/>
      <c r="Z53" s="102">
        <f t="shared" si="66"/>
        <v>-3.1952918940690971</v>
      </c>
      <c r="AA53" s="102">
        <f t="shared" si="44"/>
        <v>-8.1952918940690971</v>
      </c>
      <c r="AB53" s="102">
        <f t="shared" si="45"/>
        <v>1.8047081059309029</v>
      </c>
      <c r="AC53" s="102">
        <f t="shared" si="46"/>
        <v>-11.984922769944301</v>
      </c>
      <c r="AD53" s="102">
        <f t="shared" si="47"/>
        <v>5.5943389818061071</v>
      </c>
      <c r="AE53" s="102">
        <f t="shared" si="48"/>
        <v>-0.14767497439377303</v>
      </c>
      <c r="AF53" s="102">
        <f t="shared" si="49"/>
        <v>-5.1476749743937731</v>
      </c>
      <c r="AG53" s="102">
        <f t="shared" si="50"/>
        <v>4.8523250256062269</v>
      </c>
      <c r="AH53" s="102">
        <f t="shared" si="51"/>
        <v>-3.8941550341390467</v>
      </c>
      <c r="AI53" s="102">
        <f t="shared" si="52"/>
        <v>3.5988050853515006</v>
      </c>
      <c r="AJ53" s="102">
        <f t="shared" si="53"/>
        <v>-2.6688494631843507</v>
      </c>
      <c r="AK53" s="102">
        <f t="shared" si="54"/>
        <v>-7.6688494631843511</v>
      </c>
      <c r="AL53" s="102">
        <f t="shared" si="55"/>
        <v>2.3311505368156493</v>
      </c>
      <c r="AM53" s="102">
        <f t="shared" si="56"/>
        <v>-12.236342255451982</v>
      </c>
      <c r="AN53" s="102">
        <f t="shared" si="57"/>
        <v>6.8986433290832796</v>
      </c>
      <c r="AO53" s="102">
        <f t="shared" si="58"/>
        <v>-2.5190621301642993</v>
      </c>
      <c r="AP53" s="102">
        <f t="shared" si="59"/>
        <v>-7.5190621301642988</v>
      </c>
      <c r="AQ53" s="102">
        <f t="shared" si="60"/>
        <v>2.4809378698357007</v>
      </c>
      <c r="AR53" s="102">
        <f t="shared" si="61"/>
        <v>-11.407439460797374</v>
      </c>
      <c r="AS53" s="102">
        <f t="shared" si="62"/>
        <v>6.3693152004687761</v>
      </c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  <c r="CO53" s="1"/>
      <c r="CP53" s="1"/>
      <c r="CQ53" s="1"/>
      <c r="CR53" s="1"/>
      <c r="CS53" s="1"/>
      <c r="CT53" s="1"/>
      <c r="CU53" s="1"/>
      <c r="CV53" s="1"/>
      <c r="CW53" s="1"/>
      <c r="CX53" s="1"/>
      <c r="CY53" s="1"/>
      <c r="CZ53" s="1"/>
      <c r="DA53" s="1"/>
      <c r="DB53" s="1"/>
      <c r="DC53" s="1"/>
      <c r="DD53" s="1"/>
      <c r="DE53" s="1"/>
      <c r="DF53" s="1"/>
      <c r="DG53" s="1"/>
      <c r="DH53" s="1"/>
      <c r="DI53" s="1"/>
      <c r="DJ53" s="1"/>
      <c r="DK53" s="1"/>
      <c r="DL53" s="1"/>
      <c r="DM53" s="1"/>
      <c r="DN53" s="1"/>
      <c r="DO53" s="1"/>
      <c r="DP53" s="1"/>
      <c r="DQ53" s="1"/>
      <c r="DR53" s="1"/>
      <c r="DS53" s="1"/>
      <c r="DT53" s="1"/>
      <c r="DU53" s="1"/>
      <c r="DV53" s="1"/>
      <c r="DW53" s="1"/>
      <c r="DX53" s="1"/>
      <c r="DY53" s="1"/>
      <c r="DZ53" s="1"/>
      <c r="EA53" s="1"/>
      <c r="EB53" s="1"/>
    </row>
    <row r="54" spans="1:132">
      <c r="A54" s="94" t="s">
        <v>126</v>
      </c>
      <c r="B54" s="95">
        <v>1</v>
      </c>
      <c r="C54" s="95">
        <v>2025</v>
      </c>
      <c r="D54" s="94" t="s">
        <v>17</v>
      </c>
      <c r="E54" s="95" t="s">
        <v>48</v>
      </c>
      <c r="F54" s="136" t="s">
        <v>113</v>
      </c>
      <c r="G54" s="123" t="s">
        <v>158</v>
      </c>
      <c r="H54" s="85">
        <v>6</v>
      </c>
      <c r="I54" s="97">
        <v>446.71963</v>
      </c>
      <c r="J54" s="97">
        <f t="shared" si="26"/>
        <v>447.4</v>
      </c>
      <c r="K54" s="98">
        <v>0.55020999999999998</v>
      </c>
      <c r="L54" s="98">
        <v>0.13016</v>
      </c>
      <c r="M54" s="98">
        <f t="shared" si="24"/>
        <v>0.68036999999999992</v>
      </c>
      <c r="N54" s="97">
        <f t="shared" si="25"/>
        <v>1522.1609567732896</v>
      </c>
      <c r="O54" s="114">
        <v>446.5</v>
      </c>
      <c r="P54" s="114">
        <v>447.2</v>
      </c>
      <c r="Q54" s="115">
        <v>0.54</v>
      </c>
      <c r="R54" s="115">
        <v>0.13009999999999999</v>
      </c>
      <c r="S54" s="115">
        <v>0.67010000000000003</v>
      </c>
      <c r="T54" s="103">
        <v>1500</v>
      </c>
      <c r="U54" s="100">
        <f t="shared" si="41"/>
        <v>-1.8556551135021069</v>
      </c>
      <c r="V54" s="100">
        <f t="shared" si="63"/>
        <v>-4.6097111247698594E-2</v>
      </c>
      <c r="W54" s="100">
        <f t="shared" si="64"/>
        <v>-1.5094727868659541</v>
      </c>
      <c r="X54" s="100">
        <f t="shared" si="65"/>
        <v>-1.4558878727429005</v>
      </c>
      <c r="Y54" s="101"/>
      <c r="Z54" s="102">
        <f t="shared" si="66"/>
        <v>-3.1952918940690971</v>
      </c>
      <c r="AA54" s="102">
        <f t="shared" si="44"/>
        <v>-8.1952918940690971</v>
      </c>
      <c r="AB54" s="102">
        <f t="shared" si="45"/>
        <v>1.8047081059309029</v>
      </c>
      <c r="AC54" s="102">
        <f t="shared" si="46"/>
        <v>-11.984922769944301</v>
      </c>
      <c r="AD54" s="102">
        <f t="shared" si="47"/>
        <v>5.5943389818061071</v>
      </c>
      <c r="AE54" s="102">
        <f t="shared" si="48"/>
        <v>-0.14767497439377303</v>
      </c>
      <c r="AF54" s="102">
        <f t="shared" si="49"/>
        <v>-5.1476749743937731</v>
      </c>
      <c r="AG54" s="102">
        <f t="shared" si="50"/>
        <v>4.8523250256062269</v>
      </c>
      <c r="AH54" s="102">
        <f t="shared" si="51"/>
        <v>-3.8941550341390467</v>
      </c>
      <c r="AI54" s="102">
        <f t="shared" si="52"/>
        <v>3.5988050853515006</v>
      </c>
      <c r="AJ54" s="102">
        <f t="shared" si="53"/>
        <v>-2.6688494631843507</v>
      </c>
      <c r="AK54" s="102">
        <f t="shared" si="54"/>
        <v>-7.6688494631843511</v>
      </c>
      <c r="AL54" s="102">
        <f t="shared" si="55"/>
        <v>2.3311505368156493</v>
      </c>
      <c r="AM54" s="102">
        <f t="shared" si="56"/>
        <v>-12.236342255451982</v>
      </c>
      <c r="AN54" s="102">
        <f t="shared" si="57"/>
        <v>6.8986433290832796</v>
      </c>
      <c r="AO54" s="102">
        <f t="shared" si="58"/>
        <v>-2.5190621301642993</v>
      </c>
      <c r="AP54" s="102">
        <f t="shared" si="59"/>
        <v>-7.5190621301642988</v>
      </c>
      <c r="AQ54" s="102">
        <f t="shared" si="60"/>
        <v>2.4809378698357007</v>
      </c>
      <c r="AR54" s="102">
        <f t="shared" si="61"/>
        <v>-11.407439460797374</v>
      </c>
      <c r="AS54" s="102">
        <f t="shared" si="62"/>
        <v>6.3693152004687761</v>
      </c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  <c r="CT54" s="1"/>
      <c r="CU54" s="1"/>
      <c r="CV54" s="1"/>
      <c r="CW54" s="1"/>
      <c r="CX54" s="1"/>
      <c r="CY54" s="1"/>
      <c r="CZ54" s="1"/>
      <c r="DA54" s="1"/>
      <c r="DB54" s="1"/>
      <c r="DC54" s="1"/>
      <c r="DD54" s="1"/>
      <c r="DE54" s="1"/>
      <c r="DF54" s="1"/>
      <c r="DG54" s="1"/>
      <c r="DH54" s="1"/>
      <c r="DI54" s="1"/>
      <c r="DJ54" s="1"/>
      <c r="DK54" s="1"/>
      <c r="DL54" s="1"/>
      <c r="DM54" s="1"/>
      <c r="DN54" s="1"/>
      <c r="DO54" s="1"/>
      <c r="DP54" s="1"/>
      <c r="DQ54" s="1"/>
      <c r="DR54" s="1"/>
      <c r="DS54" s="1"/>
      <c r="DT54" s="1"/>
      <c r="DU54" s="1"/>
      <c r="DV54" s="1"/>
      <c r="DW54" s="1"/>
      <c r="DX54" s="1"/>
      <c r="DY54" s="1"/>
      <c r="DZ54" s="1"/>
      <c r="EA54" s="1"/>
      <c r="EB54" s="1"/>
    </row>
    <row r="55" spans="1:132">
      <c r="A55" s="94" t="s">
        <v>126</v>
      </c>
      <c r="B55" s="95">
        <v>1</v>
      </c>
      <c r="C55" s="95">
        <v>2025</v>
      </c>
      <c r="D55" s="94" t="s">
        <v>17</v>
      </c>
      <c r="E55" s="95" t="s">
        <v>48</v>
      </c>
      <c r="F55" s="136" t="s">
        <v>113</v>
      </c>
      <c r="G55" s="123"/>
      <c r="H55" s="85">
        <v>7</v>
      </c>
      <c r="I55" s="97">
        <v>446.54891999999995</v>
      </c>
      <c r="J55" s="97">
        <f t="shared" si="26"/>
        <v>448.69999999999993</v>
      </c>
      <c r="K55" s="98">
        <v>1.7500500000000001</v>
      </c>
      <c r="L55" s="98">
        <v>0.40103</v>
      </c>
      <c r="M55" s="98">
        <f t="shared" si="24"/>
        <v>2.1510800000000003</v>
      </c>
      <c r="N55" s="97">
        <f t="shared" si="25"/>
        <v>4808.3796601333843</v>
      </c>
      <c r="O55" s="127"/>
      <c r="P55" s="127"/>
      <c r="Q55" s="128"/>
      <c r="R55" s="128"/>
      <c r="S55" s="128"/>
      <c r="T55" s="129"/>
      <c r="U55" s="100"/>
      <c r="V55" s="100"/>
      <c r="W55" s="100"/>
      <c r="X55" s="100"/>
      <c r="Y55" s="101"/>
      <c r="Z55" s="102">
        <f t="shared" si="66"/>
        <v>-3.1952918940690971</v>
      </c>
      <c r="AA55" s="102">
        <f t="shared" si="44"/>
        <v>-8.1952918940690971</v>
      </c>
      <c r="AB55" s="102">
        <f t="shared" si="45"/>
        <v>1.8047081059309029</v>
      </c>
      <c r="AC55" s="102">
        <f t="shared" si="46"/>
        <v>-11.984922769944301</v>
      </c>
      <c r="AD55" s="102">
        <f t="shared" si="47"/>
        <v>5.5943389818061071</v>
      </c>
      <c r="AE55" s="102">
        <f t="shared" si="48"/>
        <v>-0.14767497439377303</v>
      </c>
      <c r="AF55" s="102">
        <f t="shared" si="49"/>
        <v>-5.1476749743937731</v>
      </c>
      <c r="AG55" s="102">
        <f t="shared" si="50"/>
        <v>4.8523250256062269</v>
      </c>
      <c r="AH55" s="102">
        <f t="shared" si="51"/>
        <v>-3.8941550341390467</v>
      </c>
      <c r="AI55" s="102">
        <f t="shared" si="52"/>
        <v>3.5988050853515006</v>
      </c>
      <c r="AJ55" s="102">
        <f t="shared" si="53"/>
        <v>-2.6688494631843507</v>
      </c>
      <c r="AK55" s="102">
        <f t="shared" si="54"/>
        <v>-7.6688494631843511</v>
      </c>
      <c r="AL55" s="102">
        <f t="shared" si="55"/>
        <v>2.3311505368156493</v>
      </c>
      <c r="AM55" s="102">
        <f t="shared" si="56"/>
        <v>-12.236342255451982</v>
      </c>
      <c r="AN55" s="102">
        <f t="shared" si="57"/>
        <v>6.8986433290832796</v>
      </c>
      <c r="AO55" s="102">
        <f t="shared" si="58"/>
        <v>-2.5190621301642993</v>
      </c>
      <c r="AP55" s="102">
        <f t="shared" si="59"/>
        <v>-7.5190621301642988</v>
      </c>
      <c r="AQ55" s="102">
        <f t="shared" si="60"/>
        <v>2.4809378698357007</v>
      </c>
      <c r="AR55" s="102">
        <f t="shared" si="61"/>
        <v>-11.407439460797374</v>
      </c>
      <c r="AS55" s="102">
        <f t="shared" si="62"/>
        <v>6.3693152004687761</v>
      </c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</row>
    <row r="56" spans="1:132">
      <c r="A56" s="94" t="s">
        <v>126</v>
      </c>
      <c r="B56" s="95">
        <v>1</v>
      </c>
      <c r="C56" s="95">
        <v>2025</v>
      </c>
      <c r="D56" s="94" t="s">
        <v>17</v>
      </c>
      <c r="E56" s="95" t="s">
        <v>48</v>
      </c>
      <c r="F56" s="136" t="s">
        <v>113</v>
      </c>
      <c r="G56" s="123"/>
      <c r="H56" s="85">
        <v>8</v>
      </c>
      <c r="I56" s="97">
        <v>446.59855999999996</v>
      </c>
      <c r="J56" s="97">
        <f t="shared" si="26"/>
        <v>449.29999999999995</v>
      </c>
      <c r="K56" s="98">
        <v>2.2007599999999998</v>
      </c>
      <c r="L56" s="98">
        <v>0.50068000000000001</v>
      </c>
      <c r="M56" s="98">
        <f t="shared" si="24"/>
        <v>2.7014399999999998</v>
      </c>
      <c r="N56" s="97">
        <f t="shared" si="25"/>
        <v>6035.1458701295933</v>
      </c>
      <c r="O56" s="127"/>
      <c r="P56" s="127"/>
      <c r="Q56" s="128"/>
      <c r="R56" s="128"/>
      <c r="S56" s="128"/>
      <c r="T56" s="129"/>
      <c r="U56" s="100"/>
      <c r="V56" s="100"/>
      <c r="W56" s="100"/>
      <c r="X56" s="100"/>
      <c r="Y56" s="101"/>
      <c r="Z56" s="102">
        <f t="shared" si="66"/>
        <v>-3.1952918940690971</v>
      </c>
      <c r="AA56" s="102">
        <f t="shared" si="44"/>
        <v>-8.1952918940690971</v>
      </c>
      <c r="AB56" s="102">
        <f t="shared" si="45"/>
        <v>1.8047081059309029</v>
      </c>
      <c r="AC56" s="102">
        <f t="shared" si="46"/>
        <v>-11.984922769944301</v>
      </c>
      <c r="AD56" s="102">
        <f t="shared" si="47"/>
        <v>5.5943389818061071</v>
      </c>
      <c r="AE56" s="102">
        <f t="shared" si="48"/>
        <v>-0.14767497439377303</v>
      </c>
      <c r="AF56" s="102">
        <f t="shared" si="49"/>
        <v>-5.1476749743937731</v>
      </c>
      <c r="AG56" s="102">
        <f t="shared" si="50"/>
        <v>4.8523250256062269</v>
      </c>
      <c r="AH56" s="102">
        <f t="shared" si="51"/>
        <v>-3.8941550341390467</v>
      </c>
      <c r="AI56" s="102">
        <f t="shared" si="52"/>
        <v>3.5988050853515006</v>
      </c>
      <c r="AJ56" s="102">
        <f t="shared" si="53"/>
        <v>-2.6688494631843507</v>
      </c>
      <c r="AK56" s="102">
        <f t="shared" si="54"/>
        <v>-7.6688494631843511</v>
      </c>
      <c r="AL56" s="102">
        <f t="shared" si="55"/>
        <v>2.3311505368156493</v>
      </c>
      <c r="AM56" s="102">
        <f t="shared" si="56"/>
        <v>-12.236342255451982</v>
      </c>
      <c r="AN56" s="102">
        <f t="shared" si="57"/>
        <v>6.8986433290832796</v>
      </c>
      <c r="AO56" s="102">
        <f t="shared" si="58"/>
        <v>-2.5190621301642993</v>
      </c>
      <c r="AP56" s="102">
        <f t="shared" si="59"/>
        <v>-7.5190621301642988</v>
      </c>
      <c r="AQ56" s="102">
        <f t="shared" si="60"/>
        <v>2.4809378698357007</v>
      </c>
      <c r="AR56" s="102">
        <f t="shared" si="61"/>
        <v>-11.407439460797374</v>
      </c>
      <c r="AS56" s="102">
        <f t="shared" si="62"/>
        <v>6.3693152004687761</v>
      </c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</row>
    <row r="57" spans="1:132">
      <c r="A57" s="94" t="s">
        <v>126</v>
      </c>
      <c r="B57" s="95">
        <v>1</v>
      </c>
      <c r="C57" s="95">
        <v>2025</v>
      </c>
      <c r="D57" s="94" t="s">
        <v>17</v>
      </c>
      <c r="E57" s="95" t="s">
        <v>48</v>
      </c>
      <c r="F57" s="136" t="s">
        <v>113</v>
      </c>
      <c r="G57" s="123"/>
      <c r="H57" s="85">
        <v>9</v>
      </c>
      <c r="I57" s="97">
        <v>446.59989000000002</v>
      </c>
      <c r="J57" s="97">
        <f t="shared" si="26"/>
        <v>450.00000000000006</v>
      </c>
      <c r="K57" s="98">
        <v>2.7000099999999998</v>
      </c>
      <c r="L57" s="98">
        <v>0.70009999999999994</v>
      </c>
      <c r="M57" s="98">
        <f t="shared" si="24"/>
        <v>3.4001099999999997</v>
      </c>
      <c r="N57" s="97">
        <f t="shared" si="25"/>
        <v>7591.5138161334535</v>
      </c>
      <c r="O57" s="127"/>
      <c r="P57" s="127"/>
      <c r="Q57" s="128"/>
      <c r="R57" s="128"/>
      <c r="S57" s="128"/>
      <c r="T57" s="129"/>
      <c r="U57" s="100"/>
      <c r="V57" s="100"/>
      <c r="W57" s="100"/>
      <c r="X57" s="100"/>
      <c r="Y57" s="101"/>
      <c r="Z57" s="102">
        <f t="shared" si="66"/>
        <v>-3.1952918940690971</v>
      </c>
      <c r="AA57" s="102">
        <f t="shared" si="44"/>
        <v>-8.1952918940690971</v>
      </c>
      <c r="AB57" s="102">
        <f t="shared" si="45"/>
        <v>1.8047081059309029</v>
      </c>
      <c r="AC57" s="102">
        <f t="shared" si="46"/>
        <v>-11.984922769944301</v>
      </c>
      <c r="AD57" s="102">
        <f t="shared" si="47"/>
        <v>5.5943389818061071</v>
      </c>
      <c r="AE57" s="102">
        <f t="shared" si="48"/>
        <v>-0.14767497439377303</v>
      </c>
      <c r="AF57" s="102">
        <f t="shared" si="49"/>
        <v>-5.1476749743937731</v>
      </c>
      <c r="AG57" s="102">
        <f t="shared" si="50"/>
        <v>4.8523250256062269</v>
      </c>
      <c r="AH57" s="102">
        <f t="shared" si="51"/>
        <v>-3.8941550341390467</v>
      </c>
      <c r="AI57" s="102">
        <f t="shared" si="52"/>
        <v>3.5988050853515006</v>
      </c>
      <c r="AJ57" s="102">
        <f t="shared" si="53"/>
        <v>-2.6688494631843507</v>
      </c>
      <c r="AK57" s="102">
        <f t="shared" si="54"/>
        <v>-7.6688494631843511</v>
      </c>
      <c r="AL57" s="102">
        <f t="shared" si="55"/>
        <v>2.3311505368156493</v>
      </c>
      <c r="AM57" s="102">
        <f t="shared" si="56"/>
        <v>-12.236342255451982</v>
      </c>
      <c r="AN57" s="102">
        <f t="shared" si="57"/>
        <v>6.8986433290832796</v>
      </c>
      <c r="AO57" s="102">
        <f t="shared" si="58"/>
        <v>-2.5190621301642993</v>
      </c>
      <c r="AP57" s="102">
        <f t="shared" si="59"/>
        <v>-7.5190621301642988</v>
      </c>
      <c r="AQ57" s="102">
        <f t="shared" si="60"/>
        <v>2.4809378698357007</v>
      </c>
      <c r="AR57" s="102">
        <f t="shared" si="61"/>
        <v>-11.407439460797374</v>
      </c>
      <c r="AS57" s="102">
        <f t="shared" si="62"/>
        <v>6.3693152004687761</v>
      </c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  <c r="CX57" s="1"/>
      <c r="CY57" s="1"/>
      <c r="CZ57" s="1"/>
      <c r="DA57" s="1"/>
      <c r="DB57" s="1"/>
      <c r="DC57" s="1"/>
      <c r="DD57" s="1"/>
      <c r="DE57" s="1"/>
      <c r="DF57" s="1"/>
      <c r="DG57" s="1"/>
      <c r="DH57" s="1"/>
      <c r="DI57" s="1"/>
      <c r="DJ57" s="1"/>
      <c r="DK57" s="1"/>
      <c r="DL57" s="1"/>
      <c r="DM57" s="1"/>
      <c r="DN57" s="1"/>
      <c r="DO57" s="1"/>
      <c r="DP57" s="1"/>
      <c r="DQ57" s="1"/>
      <c r="DR57" s="1"/>
      <c r="DS57" s="1"/>
      <c r="DT57" s="1"/>
      <c r="DU57" s="1"/>
      <c r="DV57" s="1"/>
      <c r="DW57" s="1"/>
      <c r="DX57" s="1"/>
      <c r="DY57" s="1"/>
      <c r="DZ57" s="1"/>
      <c r="EA57" s="1"/>
      <c r="EB57" s="1"/>
    </row>
    <row r="58" spans="1:132">
      <c r="A58" s="94" t="s">
        <v>126</v>
      </c>
      <c r="B58" s="95">
        <v>1</v>
      </c>
      <c r="C58" s="95">
        <v>2025</v>
      </c>
      <c r="D58" s="94" t="s">
        <v>18</v>
      </c>
      <c r="E58" s="95" t="s">
        <v>49</v>
      </c>
      <c r="F58" s="136" t="s">
        <v>114</v>
      </c>
      <c r="G58" s="123" t="s">
        <v>140</v>
      </c>
      <c r="H58" s="124">
        <v>1</v>
      </c>
      <c r="I58" s="97">
        <v>446.46446999999995</v>
      </c>
      <c r="J58" s="97">
        <f t="shared" si="26"/>
        <v>446.49999999999994</v>
      </c>
      <c r="K58" s="98">
        <v>2.5239999999999999E-2</v>
      </c>
      <c r="L58" s="98">
        <v>1.0290000000000001E-2</v>
      </c>
      <c r="M58" s="98">
        <f t="shared" si="24"/>
        <v>3.5529999999999999E-2</v>
      </c>
      <c r="N58" s="97">
        <f t="shared" si="25"/>
        <v>79.578410809539008</v>
      </c>
      <c r="O58" s="112">
        <v>446.3</v>
      </c>
      <c r="P58" s="112">
        <v>446.3</v>
      </c>
      <c r="Q58" s="113">
        <v>2.4299999999999999E-2</v>
      </c>
      <c r="R58" s="113">
        <v>9.5999999999999992E-3</v>
      </c>
      <c r="S58" s="113">
        <v>3.39E-2</v>
      </c>
      <c r="T58" s="99">
        <v>76</v>
      </c>
      <c r="U58" s="100">
        <f t="shared" si="41"/>
        <v>-3.7242472266244055</v>
      </c>
      <c r="V58" s="100">
        <f t="shared" si="42"/>
        <v>-6.7055393586005954</v>
      </c>
      <c r="W58" s="100">
        <f t="shared" si="43"/>
        <v>-4.5876723895299731</v>
      </c>
      <c r="X58" s="100">
        <f t="shared" si="28"/>
        <v>-4.496710569030447</v>
      </c>
      <c r="Y58" s="101"/>
      <c r="Z58" s="102">
        <f t="shared" si="66"/>
        <v>-3.1952918940690971</v>
      </c>
      <c r="AA58" s="102">
        <f t="shared" si="44"/>
        <v>-8.1952918940690971</v>
      </c>
      <c r="AB58" s="102">
        <f t="shared" si="45"/>
        <v>1.8047081059309029</v>
      </c>
      <c r="AC58" s="102">
        <f t="shared" si="46"/>
        <v>-11.984922769944301</v>
      </c>
      <c r="AD58" s="102">
        <f t="shared" si="47"/>
        <v>5.5943389818061071</v>
      </c>
      <c r="AE58" s="102">
        <f t="shared" si="48"/>
        <v>-0.14767497439377303</v>
      </c>
      <c r="AF58" s="102">
        <f t="shared" si="49"/>
        <v>-5.1476749743937731</v>
      </c>
      <c r="AG58" s="102">
        <f t="shared" si="50"/>
        <v>4.8523250256062269</v>
      </c>
      <c r="AH58" s="102">
        <f t="shared" si="51"/>
        <v>-3.8941550341390467</v>
      </c>
      <c r="AI58" s="102">
        <f t="shared" si="52"/>
        <v>3.5988050853515006</v>
      </c>
      <c r="AJ58" s="102">
        <f t="shared" si="53"/>
        <v>-2.6688494631843507</v>
      </c>
      <c r="AK58" s="102">
        <f t="shared" si="54"/>
        <v>-7.6688494631843511</v>
      </c>
      <c r="AL58" s="102">
        <f t="shared" si="55"/>
        <v>2.3311505368156493</v>
      </c>
      <c r="AM58" s="102">
        <f t="shared" si="56"/>
        <v>-12.236342255451982</v>
      </c>
      <c r="AN58" s="102">
        <f t="shared" si="57"/>
        <v>6.8986433290832796</v>
      </c>
      <c r="AO58" s="102">
        <f t="shared" si="58"/>
        <v>-2.5190621301642993</v>
      </c>
      <c r="AP58" s="102">
        <f t="shared" si="59"/>
        <v>-7.5190621301642988</v>
      </c>
      <c r="AQ58" s="102">
        <f t="shared" si="60"/>
        <v>2.4809378698357007</v>
      </c>
      <c r="AR58" s="102">
        <f t="shared" si="61"/>
        <v>-11.407439460797374</v>
      </c>
      <c r="AS58" s="102">
        <f t="shared" si="62"/>
        <v>6.3693152004687761</v>
      </c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1"/>
      <c r="CQ58" s="1"/>
      <c r="CR58" s="1"/>
      <c r="CS58" s="1"/>
      <c r="CT58" s="1"/>
      <c r="CU58" s="1"/>
      <c r="CV58" s="1"/>
      <c r="CW58" s="1"/>
      <c r="CX58" s="1"/>
      <c r="CY58" s="1"/>
      <c r="CZ58" s="1"/>
      <c r="DA58" s="1"/>
      <c r="DB58" s="1"/>
      <c r="DC58" s="1"/>
      <c r="DD58" s="1"/>
      <c r="DE58" s="1"/>
      <c r="DF58" s="1"/>
      <c r="DG58" s="1"/>
      <c r="DH58" s="1"/>
      <c r="DI58" s="1"/>
      <c r="DJ58" s="1"/>
      <c r="DK58" s="1"/>
      <c r="DL58" s="1"/>
      <c r="DM58" s="1"/>
      <c r="DN58" s="1"/>
      <c r="DO58" s="1"/>
      <c r="DP58" s="1"/>
      <c r="DQ58" s="1"/>
      <c r="DR58" s="1"/>
      <c r="DS58" s="1"/>
      <c r="DT58" s="1"/>
      <c r="DU58" s="1"/>
      <c r="DV58" s="1"/>
      <c r="DW58" s="1"/>
      <c r="DX58" s="1"/>
      <c r="DY58" s="1"/>
      <c r="DZ58" s="1"/>
      <c r="EA58" s="1"/>
      <c r="EB58" s="1"/>
    </row>
    <row r="59" spans="1:132">
      <c r="A59" s="94" t="s">
        <v>126</v>
      </c>
      <c r="B59" s="95">
        <v>1</v>
      </c>
      <c r="C59" s="95">
        <v>2025</v>
      </c>
      <c r="D59" s="94" t="s">
        <v>18</v>
      </c>
      <c r="E59" s="95" t="s">
        <v>49</v>
      </c>
      <c r="F59" s="136" t="s">
        <v>114</v>
      </c>
      <c r="G59" s="123" t="s">
        <v>141</v>
      </c>
      <c r="H59" s="85">
        <v>2</v>
      </c>
      <c r="I59" s="97">
        <v>446.54384000000005</v>
      </c>
      <c r="J59" s="97">
        <f t="shared" si="26"/>
        <v>446.60000000000008</v>
      </c>
      <c r="K59" s="98">
        <v>4.0969999999999999E-2</v>
      </c>
      <c r="L59" s="98">
        <v>1.519E-2</v>
      </c>
      <c r="M59" s="98">
        <f t="shared" si="24"/>
        <v>5.6160000000000002E-2</v>
      </c>
      <c r="N59" s="97">
        <f t="shared" si="25"/>
        <v>125.75995837307542</v>
      </c>
      <c r="O59" s="114">
        <v>446.3</v>
      </c>
      <c r="P59" s="114">
        <v>446.4</v>
      </c>
      <c r="Q59" s="115">
        <v>3.9800000000000002E-2</v>
      </c>
      <c r="R59" s="115">
        <v>1.5100000000000001E-2</v>
      </c>
      <c r="S59" s="115">
        <v>5.4899999999999997E-2</v>
      </c>
      <c r="T59" s="103">
        <v>123</v>
      </c>
      <c r="U59" s="100">
        <f t="shared" si="41"/>
        <v>-2.8557481083719733</v>
      </c>
      <c r="V59" s="100">
        <f t="shared" si="42"/>
        <v>-0.59249506254114415</v>
      </c>
      <c r="W59" s="100">
        <f t="shared" si="43"/>
        <v>-2.2435897435897507</v>
      </c>
      <c r="X59" s="100">
        <f t="shared" si="28"/>
        <v>-2.1946241146866616</v>
      </c>
      <c r="Y59" s="101"/>
      <c r="Z59" s="102">
        <f t="shared" si="66"/>
        <v>-3.1952918940690971</v>
      </c>
      <c r="AA59" s="102">
        <f t="shared" si="44"/>
        <v>-8.1952918940690971</v>
      </c>
      <c r="AB59" s="102">
        <f t="shared" si="45"/>
        <v>1.8047081059309029</v>
      </c>
      <c r="AC59" s="102">
        <f t="shared" si="46"/>
        <v>-11.984922769944301</v>
      </c>
      <c r="AD59" s="102">
        <f t="shared" si="47"/>
        <v>5.5943389818061071</v>
      </c>
      <c r="AE59" s="102">
        <f t="shared" si="48"/>
        <v>-0.14767497439377303</v>
      </c>
      <c r="AF59" s="102">
        <f t="shared" si="49"/>
        <v>-5.1476749743937731</v>
      </c>
      <c r="AG59" s="102">
        <f t="shared" si="50"/>
        <v>4.8523250256062269</v>
      </c>
      <c r="AH59" s="102">
        <f t="shared" si="51"/>
        <v>-3.8941550341390467</v>
      </c>
      <c r="AI59" s="102">
        <f t="shared" si="52"/>
        <v>3.5988050853515006</v>
      </c>
      <c r="AJ59" s="102">
        <f t="shared" si="53"/>
        <v>-2.6688494631843507</v>
      </c>
      <c r="AK59" s="102">
        <f t="shared" si="54"/>
        <v>-7.6688494631843511</v>
      </c>
      <c r="AL59" s="102">
        <f t="shared" si="55"/>
        <v>2.3311505368156493</v>
      </c>
      <c r="AM59" s="102">
        <f t="shared" si="56"/>
        <v>-12.236342255451982</v>
      </c>
      <c r="AN59" s="102">
        <f t="shared" si="57"/>
        <v>6.8986433290832796</v>
      </c>
      <c r="AO59" s="102">
        <f t="shared" si="58"/>
        <v>-2.5190621301642993</v>
      </c>
      <c r="AP59" s="102">
        <f t="shared" si="59"/>
        <v>-7.5190621301642988</v>
      </c>
      <c r="AQ59" s="102">
        <f t="shared" si="60"/>
        <v>2.4809378698357007</v>
      </c>
      <c r="AR59" s="102">
        <f t="shared" si="61"/>
        <v>-11.407439460797374</v>
      </c>
      <c r="AS59" s="102">
        <f t="shared" si="62"/>
        <v>6.3693152004687761</v>
      </c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1"/>
      <c r="CQ59" s="1"/>
      <c r="CR59" s="1"/>
      <c r="CS59" s="1"/>
      <c r="CT59" s="1"/>
      <c r="CU59" s="1"/>
      <c r="CV59" s="1"/>
      <c r="CW59" s="1"/>
      <c r="CX59" s="1"/>
      <c r="CY59" s="1"/>
      <c r="CZ59" s="1"/>
      <c r="DA59" s="1"/>
      <c r="DB59" s="1"/>
      <c r="DC59" s="1"/>
      <c r="DD59" s="1"/>
      <c r="DE59" s="1"/>
      <c r="DF59" s="1"/>
      <c r="DG59" s="1"/>
      <c r="DH59" s="1"/>
      <c r="DI59" s="1"/>
      <c r="DJ59" s="1"/>
      <c r="DK59" s="1"/>
      <c r="DL59" s="1"/>
      <c r="DM59" s="1"/>
      <c r="DN59" s="1"/>
      <c r="DO59" s="1"/>
      <c r="DP59" s="1"/>
      <c r="DQ59" s="1"/>
      <c r="DR59" s="1"/>
      <c r="DS59" s="1"/>
      <c r="DT59" s="1"/>
      <c r="DU59" s="1"/>
      <c r="DV59" s="1"/>
      <c r="DW59" s="1"/>
      <c r="DX59" s="1"/>
      <c r="DY59" s="1"/>
      <c r="DZ59" s="1"/>
      <c r="EA59" s="1"/>
      <c r="EB59" s="1"/>
    </row>
    <row r="60" spans="1:132">
      <c r="A60" s="94" t="s">
        <v>126</v>
      </c>
      <c r="B60" s="95">
        <v>1</v>
      </c>
      <c r="C60" s="95">
        <v>2025</v>
      </c>
      <c r="D60" s="94" t="s">
        <v>18</v>
      </c>
      <c r="E60" s="95" t="s">
        <v>49</v>
      </c>
      <c r="F60" s="136" t="s">
        <v>114</v>
      </c>
      <c r="G60" s="123" t="s">
        <v>142</v>
      </c>
      <c r="H60" s="85">
        <v>3</v>
      </c>
      <c r="I60" s="97">
        <v>446.79822999999999</v>
      </c>
      <c r="J60" s="97">
        <f t="shared" si="26"/>
        <v>446.90000000000003</v>
      </c>
      <c r="K60" s="98">
        <v>8.1269999999999995E-2</v>
      </c>
      <c r="L60" s="98">
        <v>2.0500000000000001E-2</v>
      </c>
      <c r="M60" s="98">
        <f t="shared" si="24"/>
        <v>0.10177</v>
      </c>
      <c r="N60" s="97">
        <f t="shared" si="25"/>
        <v>227.75661607365404</v>
      </c>
      <c r="O60" s="114">
        <v>446.6</v>
      </c>
      <c r="P60" s="114">
        <v>446.7</v>
      </c>
      <c r="Q60" s="115">
        <v>7.6799999999999993E-2</v>
      </c>
      <c r="R60" s="115">
        <v>1.9800000000000002E-2</v>
      </c>
      <c r="S60" s="115">
        <v>9.6600000000000005E-2</v>
      </c>
      <c r="T60" s="103">
        <v>216</v>
      </c>
      <c r="U60" s="100">
        <f t="shared" si="41"/>
        <v>-5.5001845699520144</v>
      </c>
      <c r="V60" s="100">
        <f t="shared" si="42"/>
        <v>-3.4146341463414593</v>
      </c>
      <c r="W60" s="100">
        <f t="shared" si="43"/>
        <v>-5.0800825390586555</v>
      </c>
      <c r="X60" s="100">
        <f t="shared" si="28"/>
        <v>-5.1619207715362618</v>
      </c>
      <c r="Y60" s="101"/>
      <c r="Z60" s="102">
        <f t="shared" si="66"/>
        <v>-3.1952918940690971</v>
      </c>
      <c r="AA60" s="102">
        <f t="shared" si="44"/>
        <v>-8.1952918940690971</v>
      </c>
      <c r="AB60" s="102">
        <f t="shared" si="45"/>
        <v>1.8047081059309029</v>
      </c>
      <c r="AC60" s="102">
        <f t="shared" si="46"/>
        <v>-11.984922769944301</v>
      </c>
      <c r="AD60" s="102">
        <f t="shared" si="47"/>
        <v>5.5943389818061071</v>
      </c>
      <c r="AE60" s="102">
        <f t="shared" si="48"/>
        <v>-0.14767497439377303</v>
      </c>
      <c r="AF60" s="102">
        <f t="shared" si="49"/>
        <v>-5.1476749743937731</v>
      </c>
      <c r="AG60" s="102">
        <f t="shared" si="50"/>
        <v>4.8523250256062269</v>
      </c>
      <c r="AH60" s="102">
        <f t="shared" si="51"/>
        <v>-3.8941550341390467</v>
      </c>
      <c r="AI60" s="102">
        <f t="shared" si="52"/>
        <v>3.5988050853515006</v>
      </c>
      <c r="AJ60" s="102">
        <f t="shared" si="53"/>
        <v>-2.6688494631843507</v>
      </c>
      <c r="AK60" s="102">
        <f t="shared" si="54"/>
        <v>-7.6688494631843511</v>
      </c>
      <c r="AL60" s="102">
        <f t="shared" si="55"/>
        <v>2.3311505368156493</v>
      </c>
      <c r="AM60" s="102">
        <f t="shared" si="56"/>
        <v>-12.236342255451982</v>
      </c>
      <c r="AN60" s="102">
        <f t="shared" si="57"/>
        <v>6.8986433290832796</v>
      </c>
      <c r="AO60" s="102">
        <f t="shared" si="58"/>
        <v>-2.5190621301642993</v>
      </c>
      <c r="AP60" s="102">
        <f t="shared" si="59"/>
        <v>-7.5190621301642988</v>
      </c>
      <c r="AQ60" s="102">
        <f t="shared" si="60"/>
        <v>2.4809378698357007</v>
      </c>
      <c r="AR60" s="102">
        <f t="shared" si="61"/>
        <v>-11.407439460797374</v>
      </c>
      <c r="AS60" s="102">
        <f t="shared" si="62"/>
        <v>6.3693152004687761</v>
      </c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  <c r="CT60" s="1"/>
      <c r="CU60" s="1"/>
      <c r="CV60" s="1"/>
      <c r="CW60" s="1"/>
      <c r="CX60" s="1"/>
      <c r="CY60" s="1"/>
      <c r="CZ60" s="1"/>
      <c r="DA60" s="1"/>
      <c r="DB60" s="1"/>
      <c r="DC60" s="1"/>
      <c r="DD60" s="1"/>
      <c r="DE60" s="1"/>
      <c r="DF60" s="1"/>
      <c r="DG60" s="1"/>
      <c r="DH60" s="1"/>
      <c r="DI60" s="1"/>
      <c r="DJ60" s="1"/>
      <c r="DK60" s="1"/>
      <c r="DL60" s="1"/>
      <c r="DM60" s="1"/>
      <c r="DN60" s="1"/>
      <c r="DO60" s="1"/>
      <c r="DP60" s="1"/>
      <c r="DQ60" s="1"/>
      <c r="DR60" s="1"/>
      <c r="DS60" s="1"/>
      <c r="DT60" s="1"/>
      <c r="DU60" s="1"/>
      <c r="DV60" s="1"/>
      <c r="DW60" s="1"/>
      <c r="DX60" s="1"/>
      <c r="DY60" s="1"/>
      <c r="DZ60" s="1"/>
      <c r="EA60" s="1"/>
      <c r="EB60" s="1"/>
    </row>
    <row r="61" spans="1:132">
      <c r="A61" s="94" t="s">
        <v>126</v>
      </c>
      <c r="B61" s="95">
        <v>1</v>
      </c>
      <c r="C61" s="95">
        <v>2025</v>
      </c>
      <c r="D61" s="94" t="s">
        <v>18</v>
      </c>
      <c r="E61" s="95" t="s">
        <v>49</v>
      </c>
      <c r="F61" s="136" t="s">
        <v>114</v>
      </c>
      <c r="G61" s="123" t="s">
        <v>141</v>
      </c>
      <c r="H61" s="85">
        <v>4</v>
      </c>
      <c r="I61" s="97">
        <v>446.45496000000009</v>
      </c>
      <c r="J61" s="97">
        <f t="shared" si="26"/>
        <v>446.80000000000013</v>
      </c>
      <c r="K61" s="98">
        <v>0.27503</v>
      </c>
      <c r="L61" s="98">
        <v>7.0010000000000003E-2</v>
      </c>
      <c r="M61" s="98">
        <f t="shared" si="24"/>
        <v>0.34504000000000001</v>
      </c>
      <c r="N61" s="97">
        <f t="shared" si="25"/>
        <v>772.61858189195516</v>
      </c>
      <c r="O61" s="114">
        <v>446.1</v>
      </c>
      <c r="P61" s="114">
        <v>446.4</v>
      </c>
      <c r="Q61" s="115">
        <v>0.26590000000000003</v>
      </c>
      <c r="R61" s="115">
        <v>6.9699999999999998E-2</v>
      </c>
      <c r="S61" s="115">
        <v>0.33560000000000001</v>
      </c>
      <c r="T61" s="103">
        <v>752</v>
      </c>
      <c r="U61" s="100">
        <f t="shared" si="41"/>
        <v>-3.3196378576882415</v>
      </c>
      <c r="V61" s="100">
        <f t="shared" si="42"/>
        <v>-0.44279388658763708</v>
      </c>
      <c r="W61" s="100">
        <f t="shared" si="43"/>
        <v>-2.7359146765592408</v>
      </c>
      <c r="X61" s="100">
        <f t="shared" si="28"/>
        <v>-2.6686624390349585</v>
      </c>
      <c r="Y61" s="101"/>
      <c r="Z61" s="102">
        <f t="shared" si="66"/>
        <v>-3.1952918940690971</v>
      </c>
      <c r="AA61" s="102">
        <f t="shared" si="44"/>
        <v>-8.1952918940690971</v>
      </c>
      <c r="AB61" s="102">
        <f t="shared" si="45"/>
        <v>1.8047081059309029</v>
      </c>
      <c r="AC61" s="102">
        <f t="shared" si="46"/>
        <v>-11.984922769944301</v>
      </c>
      <c r="AD61" s="102">
        <f t="shared" si="47"/>
        <v>5.5943389818061071</v>
      </c>
      <c r="AE61" s="102">
        <f t="shared" si="48"/>
        <v>-0.14767497439377303</v>
      </c>
      <c r="AF61" s="102">
        <f t="shared" si="49"/>
        <v>-5.1476749743937731</v>
      </c>
      <c r="AG61" s="102">
        <f t="shared" si="50"/>
        <v>4.8523250256062269</v>
      </c>
      <c r="AH61" s="102">
        <f t="shared" si="51"/>
        <v>-3.8941550341390467</v>
      </c>
      <c r="AI61" s="102">
        <f t="shared" si="52"/>
        <v>3.5988050853515006</v>
      </c>
      <c r="AJ61" s="102">
        <f t="shared" si="53"/>
        <v>-2.6688494631843507</v>
      </c>
      <c r="AK61" s="102">
        <f t="shared" si="54"/>
        <v>-7.6688494631843511</v>
      </c>
      <c r="AL61" s="102">
        <f t="shared" si="55"/>
        <v>2.3311505368156493</v>
      </c>
      <c r="AM61" s="102">
        <f t="shared" si="56"/>
        <v>-12.236342255451982</v>
      </c>
      <c r="AN61" s="102">
        <f t="shared" si="57"/>
        <v>6.8986433290832796</v>
      </c>
      <c r="AO61" s="102">
        <f t="shared" si="58"/>
        <v>-2.5190621301642993</v>
      </c>
      <c r="AP61" s="102">
        <f t="shared" si="59"/>
        <v>-7.5190621301642988</v>
      </c>
      <c r="AQ61" s="102">
        <f t="shared" si="60"/>
        <v>2.4809378698357007</v>
      </c>
      <c r="AR61" s="102">
        <f t="shared" si="61"/>
        <v>-11.407439460797374</v>
      </c>
      <c r="AS61" s="102">
        <f t="shared" si="62"/>
        <v>6.3693152004687761</v>
      </c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  <c r="CS61" s="1"/>
      <c r="CT61" s="1"/>
      <c r="CU61" s="1"/>
      <c r="CV61" s="1"/>
      <c r="CW61" s="1"/>
      <c r="CX61" s="1"/>
      <c r="CY61" s="1"/>
      <c r="CZ61" s="1"/>
      <c r="DA61" s="1"/>
      <c r="DB61" s="1"/>
      <c r="DC61" s="1"/>
      <c r="DD61" s="1"/>
      <c r="DE61" s="1"/>
      <c r="DF61" s="1"/>
      <c r="DG61" s="1"/>
      <c r="DH61" s="1"/>
      <c r="DI61" s="1"/>
      <c r="DJ61" s="1"/>
      <c r="DK61" s="1"/>
      <c r="DL61" s="1"/>
      <c r="DM61" s="1"/>
      <c r="DN61" s="1"/>
      <c r="DO61" s="1"/>
      <c r="DP61" s="1"/>
      <c r="DQ61" s="1"/>
      <c r="DR61" s="1"/>
      <c r="DS61" s="1"/>
      <c r="DT61" s="1"/>
      <c r="DU61" s="1"/>
      <c r="DV61" s="1"/>
      <c r="DW61" s="1"/>
      <c r="DX61" s="1"/>
      <c r="DY61" s="1"/>
      <c r="DZ61" s="1"/>
      <c r="EA61" s="1"/>
      <c r="EB61" s="1"/>
    </row>
    <row r="62" spans="1:132">
      <c r="A62" s="94" t="s">
        <v>126</v>
      </c>
      <c r="B62" s="95">
        <v>1</v>
      </c>
      <c r="C62" s="95">
        <v>2025</v>
      </c>
      <c r="D62" s="94" t="s">
        <v>18</v>
      </c>
      <c r="E62" s="95" t="s">
        <v>49</v>
      </c>
      <c r="F62" s="136" t="s">
        <v>114</v>
      </c>
      <c r="G62" s="123" t="s">
        <v>142</v>
      </c>
      <c r="H62" s="85">
        <v>5</v>
      </c>
      <c r="I62" s="97">
        <v>446.47394000000003</v>
      </c>
      <c r="J62" s="97">
        <f t="shared" si="26"/>
        <v>447</v>
      </c>
      <c r="K62" s="98">
        <v>0.42580000000000001</v>
      </c>
      <c r="L62" s="98">
        <v>0.10026</v>
      </c>
      <c r="M62" s="98">
        <f t="shared" si="24"/>
        <v>0.52605999999999997</v>
      </c>
      <c r="N62" s="97">
        <f t="shared" si="25"/>
        <v>1177.7309900364739</v>
      </c>
      <c r="O62" s="114">
        <v>446.1</v>
      </c>
      <c r="P62" s="114">
        <v>446.6</v>
      </c>
      <c r="Q62" s="115">
        <v>0.41049999999999998</v>
      </c>
      <c r="R62" s="115">
        <v>0.1024</v>
      </c>
      <c r="S62" s="115">
        <v>0.51290000000000002</v>
      </c>
      <c r="T62" s="103">
        <v>1149</v>
      </c>
      <c r="U62" s="100">
        <f t="shared" si="41"/>
        <v>-3.5932362611554804</v>
      </c>
      <c r="V62" s="100">
        <f t="shared" si="42"/>
        <v>2.134450428884902</v>
      </c>
      <c r="W62" s="100">
        <f t="shared" si="43"/>
        <v>-2.5016157852716328</v>
      </c>
      <c r="X62" s="100">
        <f t="shared" si="28"/>
        <v>-2.4395205933728676</v>
      </c>
      <c r="Y62" s="101"/>
      <c r="Z62" s="102">
        <f t="shared" si="66"/>
        <v>-3.1952918940690971</v>
      </c>
      <c r="AA62" s="102">
        <f t="shared" si="44"/>
        <v>-8.1952918940690971</v>
      </c>
      <c r="AB62" s="102">
        <f t="shared" si="45"/>
        <v>1.8047081059309029</v>
      </c>
      <c r="AC62" s="102">
        <f t="shared" si="46"/>
        <v>-11.984922769944301</v>
      </c>
      <c r="AD62" s="102">
        <f t="shared" si="47"/>
        <v>5.5943389818061071</v>
      </c>
      <c r="AE62" s="102">
        <f t="shared" si="48"/>
        <v>-0.14767497439377303</v>
      </c>
      <c r="AF62" s="102">
        <f t="shared" si="49"/>
        <v>-5.1476749743937731</v>
      </c>
      <c r="AG62" s="102">
        <f t="shared" si="50"/>
        <v>4.8523250256062269</v>
      </c>
      <c r="AH62" s="102">
        <f t="shared" si="51"/>
        <v>-3.8941550341390467</v>
      </c>
      <c r="AI62" s="102">
        <f t="shared" si="52"/>
        <v>3.5988050853515006</v>
      </c>
      <c r="AJ62" s="102">
        <f t="shared" si="53"/>
        <v>-2.6688494631843507</v>
      </c>
      <c r="AK62" s="102">
        <f t="shared" si="54"/>
        <v>-7.6688494631843511</v>
      </c>
      <c r="AL62" s="102">
        <f t="shared" si="55"/>
        <v>2.3311505368156493</v>
      </c>
      <c r="AM62" s="102">
        <f t="shared" si="56"/>
        <v>-12.236342255451982</v>
      </c>
      <c r="AN62" s="102">
        <f t="shared" si="57"/>
        <v>6.8986433290832796</v>
      </c>
      <c r="AO62" s="102">
        <f t="shared" si="58"/>
        <v>-2.5190621301642993</v>
      </c>
      <c r="AP62" s="102">
        <f t="shared" si="59"/>
        <v>-7.5190621301642988</v>
      </c>
      <c r="AQ62" s="102">
        <f t="shared" si="60"/>
        <v>2.4809378698357007</v>
      </c>
      <c r="AR62" s="102">
        <f t="shared" si="61"/>
        <v>-11.407439460797374</v>
      </c>
      <c r="AS62" s="102">
        <f t="shared" si="62"/>
        <v>6.3693152004687761</v>
      </c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  <c r="CS62" s="1"/>
      <c r="CT62" s="1"/>
      <c r="CU62" s="1"/>
      <c r="CV62" s="1"/>
      <c r="CW62" s="1"/>
      <c r="CX62" s="1"/>
      <c r="CY62" s="1"/>
      <c r="CZ62" s="1"/>
      <c r="DA62" s="1"/>
      <c r="DB62" s="1"/>
      <c r="DC62" s="1"/>
      <c r="DD62" s="1"/>
      <c r="DE62" s="1"/>
      <c r="DF62" s="1"/>
      <c r="DG62" s="1"/>
      <c r="DH62" s="1"/>
      <c r="DI62" s="1"/>
      <c r="DJ62" s="1"/>
      <c r="DK62" s="1"/>
      <c r="DL62" s="1"/>
      <c r="DM62" s="1"/>
      <c r="DN62" s="1"/>
      <c r="DO62" s="1"/>
      <c r="DP62" s="1"/>
      <c r="DQ62" s="1"/>
      <c r="DR62" s="1"/>
      <c r="DS62" s="1"/>
      <c r="DT62" s="1"/>
      <c r="DU62" s="1"/>
      <c r="DV62" s="1"/>
      <c r="DW62" s="1"/>
      <c r="DX62" s="1"/>
      <c r="DY62" s="1"/>
      <c r="DZ62" s="1"/>
      <c r="EA62" s="1"/>
      <c r="EB62" s="1"/>
    </row>
    <row r="63" spans="1:132">
      <c r="A63" s="94" t="s">
        <v>126</v>
      </c>
      <c r="B63" s="95">
        <v>1</v>
      </c>
      <c r="C63" s="95">
        <v>2025</v>
      </c>
      <c r="D63" s="94" t="s">
        <v>18</v>
      </c>
      <c r="E63" s="95" t="s">
        <v>49</v>
      </c>
      <c r="F63" s="136" t="s">
        <v>114</v>
      </c>
      <c r="G63" s="123" t="s">
        <v>140</v>
      </c>
      <c r="H63" s="85">
        <v>6</v>
      </c>
      <c r="I63" s="97">
        <v>446.41878000000003</v>
      </c>
      <c r="J63" s="97">
        <f t="shared" si="26"/>
        <v>447.1</v>
      </c>
      <c r="K63" s="98">
        <v>0.55027999999999999</v>
      </c>
      <c r="L63" s="98">
        <v>0.13094</v>
      </c>
      <c r="M63" s="98">
        <f t="shared" si="24"/>
        <v>0.68121999999999994</v>
      </c>
      <c r="N63" s="97">
        <f t="shared" si="25"/>
        <v>1525.0880320795711</v>
      </c>
      <c r="O63" s="114">
        <v>446.1</v>
      </c>
      <c r="P63" s="114">
        <v>446.8</v>
      </c>
      <c r="Q63" s="115">
        <v>0.53720000000000001</v>
      </c>
      <c r="R63" s="115">
        <v>0.1305</v>
      </c>
      <c r="S63" s="115">
        <v>0.66769999999999996</v>
      </c>
      <c r="T63" s="103">
        <v>1496</v>
      </c>
      <c r="U63" s="100">
        <f t="shared" ref="U63:U64" si="67">((Q63-K63)/K63)*100</f>
        <v>-2.3769717234862218</v>
      </c>
      <c r="V63" s="100">
        <f t="shared" ref="V63:V64" si="68">((R63-L63)/L63)*100</f>
        <v>-0.33603177027645942</v>
      </c>
      <c r="W63" s="100">
        <f t="shared" ref="W63:W64" si="69">((S63-M63)/M63)*100</f>
        <v>-1.98467455447579</v>
      </c>
      <c r="X63" s="100">
        <f t="shared" ref="X63:X64" si="70">((T63-N63)/N63)*100</f>
        <v>-1.9073018388261445</v>
      </c>
      <c r="Y63" s="101"/>
      <c r="Z63" s="102">
        <f t="shared" si="66"/>
        <v>-3.1952918940690971</v>
      </c>
      <c r="AA63" s="102">
        <f t="shared" si="44"/>
        <v>-8.1952918940690971</v>
      </c>
      <c r="AB63" s="102">
        <f t="shared" si="45"/>
        <v>1.8047081059309029</v>
      </c>
      <c r="AC63" s="102">
        <f t="shared" si="46"/>
        <v>-11.984922769944301</v>
      </c>
      <c r="AD63" s="102">
        <f t="shared" si="47"/>
        <v>5.5943389818061071</v>
      </c>
      <c r="AE63" s="102">
        <f t="shared" si="48"/>
        <v>-0.14767497439377303</v>
      </c>
      <c r="AF63" s="102">
        <f t="shared" si="49"/>
        <v>-5.1476749743937731</v>
      </c>
      <c r="AG63" s="102">
        <f t="shared" si="50"/>
        <v>4.8523250256062269</v>
      </c>
      <c r="AH63" s="102">
        <f t="shared" si="51"/>
        <v>-3.8941550341390467</v>
      </c>
      <c r="AI63" s="102">
        <f t="shared" si="52"/>
        <v>3.5988050853515006</v>
      </c>
      <c r="AJ63" s="102">
        <f t="shared" si="53"/>
        <v>-2.6688494631843507</v>
      </c>
      <c r="AK63" s="102">
        <f t="shared" si="54"/>
        <v>-7.6688494631843511</v>
      </c>
      <c r="AL63" s="102">
        <f t="shared" si="55"/>
        <v>2.3311505368156493</v>
      </c>
      <c r="AM63" s="102">
        <f t="shared" si="56"/>
        <v>-12.236342255451982</v>
      </c>
      <c r="AN63" s="102">
        <f t="shared" si="57"/>
        <v>6.8986433290832796</v>
      </c>
      <c r="AO63" s="102">
        <f t="shared" si="58"/>
        <v>-2.5190621301642993</v>
      </c>
      <c r="AP63" s="102">
        <f t="shared" si="59"/>
        <v>-7.5190621301642988</v>
      </c>
      <c r="AQ63" s="102">
        <f t="shared" si="60"/>
        <v>2.4809378698357007</v>
      </c>
      <c r="AR63" s="102">
        <f t="shared" si="61"/>
        <v>-11.407439460797374</v>
      </c>
      <c r="AS63" s="102">
        <f t="shared" si="62"/>
        <v>6.3693152004687761</v>
      </c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  <c r="CI63" s="1"/>
      <c r="CJ63" s="1"/>
      <c r="CK63" s="1"/>
      <c r="CL63" s="1"/>
      <c r="CM63" s="1"/>
      <c r="CN63" s="1"/>
      <c r="CO63" s="1"/>
      <c r="CP63" s="1"/>
      <c r="CQ63" s="1"/>
      <c r="CR63" s="1"/>
      <c r="CS63" s="1"/>
      <c r="CT63" s="1"/>
      <c r="CU63" s="1"/>
      <c r="CV63" s="1"/>
      <c r="CW63" s="1"/>
      <c r="CX63" s="1"/>
      <c r="CY63" s="1"/>
      <c r="CZ63" s="1"/>
      <c r="DA63" s="1"/>
      <c r="DB63" s="1"/>
      <c r="DC63" s="1"/>
      <c r="DD63" s="1"/>
      <c r="DE63" s="1"/>
      <c r="DF63" s="1"/>
      <c r="DG63" s="1"/>
      <c r="DH63" s="1"/>
      <c r="DI63" s="1"/>
      <c r="DJ63" s="1"/>
      <c r="DK63" s="1"/>
      <c r="DL63" s="1"/>
      <c r="DM63" s="1"/>
      <c r="DN63" s="1"/>
      <c r="DO63" s="1"/>
      <c r="DP63" s="1"/>
      <c r="DQ63" s="1"/>
      <c r="DR63" s="1"/>
      <c r="DS63" s="1"/>
      <c r="DT63" s="1"/>
      <c r="DU63" s="1"/>
      <c r="DV63" s="1"/>
      <c r="DW63" s="1"/>
      <c r="DX63" s="1"/>
      <c r="DY63" s="1"/>
      <c r="DZ63" s="1"/>
      <c r="EA63" s="1"/>
      <c r="EB63" s="1"/>
    </row>
    <row r="64" spans="1:132">
      <c r="A64" s="94" t="s">
        <v>126</v>
      </c>
      <c r="B64" s="95">
        <v>1</v>
      </c>
      <c r="C64" s="95">
        <v>2025</v>
      </c>
      <c r="D64" s="94" t="s">
        <v>18</v>
      </c>
      <c r="E64" s="95" t="s">
        <v>49</v>
      </c>
      <c r="F64" s="136" t="s">
        <v>114</v>
      </c>
      <c r="G64" s="123" t="s">
        <v>140</v>
      </c>
      <c r="H64" s="85">
        <v>7</v>
      </c>
      <c r="I64" s="97">
        <v>446.64918000000006</v>
      </c>
      <c r="J64" s="97">
        <f t="shared" si="26"/>
        <v>448.80000000000007</v>
      </c>
      <c r="K64" s="98">
        <v>1.7500599999999999</v>
      </c>
      <c r="L64" s="98">
        <v>0.40076000000000001</v>
      </c>
      <c r="M64" s="98">
        <f t="shared" si="24"/>
        <v>2.15082</v>
      </c>
      <c r="N64" s="97">
        <f t="shared" si="25"/>
        <v>4806.7222718465136</v>
      </c>
      <c r="O64" s="114">
        <v>446.4</v>
      </c>
      <c r="P64" s="114">
        <v>448.5</v>
      </c>
      <c r="Q64" s="115">
        <v>1.7245999999999999</v>
      </c>
      <c r="R64" s="115">
        <v>0.40210000000000001</v>
      </c>
      <c r="S64" s="115">
        <v>2.2166999999999999</v>
      </c>
      <c r="T64" s="103">
        <v>4756</v>
      </c>
      <c r="U64" s="100">
        <f t="shared" si="67"/>
        <v>-1.4548072637509595</v>
      </c>
      <c r="V64" s="100">
        <f t="shared" si="68"/>
        <v>0.33436470705659443</v>
      </c>
      <c r="W64" s="100">
        <f t="shared" si="69"/>
        <v>3.0630178257594749</v>
      </c>
      <c r="X64" s="100">
        <f t="shared" si="70"/>
        <v>-1.0552361667242443</v>
      </c>
      <c r="Y64" s="101"/>
      <c r="Z64" s="102">
        <f t="shared" si="66"/>
        <v>-3.1952918940690971</v>
      </c>
      <c r="AA64" s="102">
        <f t="shared" si="44"/>
        <v>-8.1952918940690971</v>
      </c>
      <c r="AB64" s="102">
        <f t="shared" si="45"/>
        <v>1.8047081059309029</v>
      </c>
      <c r="AC64" s="102">
        <f t="shared" si="46"/>
        <v>-11.984922769944301</v>
      </c>
      <c r="AD64" s="102">
        <f t="shared" si="47"/>
        <v>5.5943389818061071</v>
      </c>
      <c r="AE64" s="102">
        <f t="shared" si="48"/>
        <v>-0.14767497439377303</v>
      </c>
      <c r="AF64" s="102">
        <f t="shared" si="49"/>
        <v>-5.1476749743937731</v>
      </c>
      <c r="AG64" s="102">
        <f t="shared" si="50"/>
        <v>4.8523250256062269</v>
      </c>
      <c r="AH64" s="102">
        <f t="shared" si="51"/>
        <v>-3.8941550341390467</v>
      </c>
      <c r="AI64" s="102">
        <f t="shared" si="52"/>
        <v>3.5988050853515006</v>
      </c>
      <c r="AJ64" s="102">
        <f t="shared" si="53"/>
        <v>-2.6688494631843507</v>
      </c>
      <c r="AK64" s="102">
        <f t="shared" si="54"/>
        <v>-7.6688494631843511</v>
      </c>
      <c r="AL64" s="102">
        <f t="shared" si="55"/>
        <v>2.3311505368156493</v>
      </c>
      <c r="AM64" s="102">
        <f t="shared" si="56"/>
        <v>-12.236342255451982</v>
      </c>
      <c r="AN64" s="102">
        <f t="shared" si="57"/>
        <v>6.8986433290832796</v>
      </c>
      <c r="AO64" s="102">
        <f t="shared" si="58"/>
        <v>-2.5190621301642993</v>
      </c>
      <c r="AP64" s="102">
        <f t="shared" si="59"/>
        <v>-7.5190621301642988</v>
      </c>
      <c r="AQ64" s="102">
        <f t="shared" si="60"/>
        <v>2.4809378698357007</v>
      </c>
      <c r="AR64" s="102">
        <f t="shared" si="61"/>
        <v>-11.407439460797374</v>
      </c>
      <c r="AS64" s="102">
        <f t="shared" si="62"/>
        <v>6.3693152004687761</v>
      </c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  <c r="CI64" s="1"/>
      <c r="CJ64" s="1"/>
      <c r="CK64" s="1"/>
      <c r="CL64" s="1"/>
      <c r="CM64" s="1"/>
      <c r="CN64" s="1"/>
      <c r="CO64" s="1"/>
      <c r="CP64" s="1"/>
      <c r="CQ64" s="1"/>
      <c r="CR64" s="1"/>
      <c r="CS64" s="1"/>
      <c r="CT64" s="1"/>
      <c r="CU64" s="1"/>
      <c r="CV64" s="1"/>
      <c r="CW64" s="1"/>
      <c r="CX64" s="1"/>
      <c r="CY64" s="1"/>
      <c r="CZ64" s="1"/>
      <c r="DA64" s="1"/>
      <c r="DB64" s="1"/>
      <c r="DC64" s="1"/>
      <c r="DD64" s="1"/>
      <c r="DE64" s="1"/>
      <c r="DF64" s="1"/>
      <c r="DG64" s="1"/>
      <c r="DH64" s="1"/>
      <c r="DI64" s="1"/>
      <c r="DJ64" s="1"/>
      <c r="DK64" s="1"/>
      <c r="DL64" s="1"/>
      <c r="DM64" s="1"/>
      <c r="DN64" s="1"/>
      <c r="DO64" s="1"/>
      <c r="DP64" s="1"/>
      <c r="DQ64" s="1"/>
      <c r="DR64" s="1"/>
      <c r="DS64" s="1"/>
      <c r="DT64" s="1"/>
      <c r="DU64" s="1"/>
      <c r="DV64" s="1"/>
      <c r="DW64" s="1"/>
      <c r="DX64" s="1"/>
      <c r="DY64" s="1"/>
      <c r="DZ64" s="1"/>
      <c r="EA64" s="1"/>
      <c r="EB64" s="1"/>
    </row>
    <row r="65" spans="1:132">
      <c r="A65" s="94" t="s">
        <v>126</v>
      </c>
      <c r="B65" s="95">
        <v>1</v>
      </c>
      <c r="C65" s="95">
        <v>2025</v>
      </c>
      <c r="D65" s="94" t="s">
        <v>18</v>
      </c>
      <c r="E65" s="95" t="s">
        <v>49</v>
      </c>
      <c r="F65" s="136" t="s">
        <v>114</v>
      </c>
      <c r="G65" s="123" t="s">
        <v>141</v>
      </c>
      <c r="H65" s="85">
        <v>8</v>
      </c>
      <c r="I65" s="97">
        <v>446.49916000000002</v>
      </c>
      <c r="J65" s="97">
        <f t="shared" si="26"/>
        <v>449.20000000000005</v>
      </c>
      <c r="K65" s="98">
        <v>2.2000600000000001</v>
      </c>
      <c r="L65" s="98">
        <v>0.50078</v>
      </c>
      <c r="M65" s="98">
        <f t="shared" si="24"/>
        <v>2.7008400000000004</v>
      </c>
      <c r="N65" s="97">
        <f t="shared" si="25"/>
        <v>6035.1486856628835</v>
      </c>
      <c r="O65" s="114">
        <v>446.2</v>
      </c>
      <c r="P65" s="114">
        <v>448.9</v>
      </c>
      <c r="Q65" s="115">
        <v>2.1829000000000001</v>
      </c>
      <c r="R65" s="115">
        <v>0.49930000000000002</v>
      </c>
      <c r="S65" s="115">
        <v>2.6821999999999999</v>
      </c>
      <c r="T65" s="103">
        <v>5997</v>
      </c>
      <c r="U65" s="100">
        <f t="shared" si="41"/>
        <v>-0.77997872785287958</v>
      </c>
      <c r="V65" s="100">
        <f t="shared" si="42"/>
        <v>-0.29553895922360746</v>
      </c>
      <c r="W65" s="100">
        <f t="shared" si="43"/>
        <v>-0.69015565527763334</v>
      </c>
      <c r="X65" s="100">
        <f t="shared" si="28"/>
        <v>-0.63210846409649579</v>
      </c>
      <c r="Y65" s="101"/>
      <c r="Z65" s="102">
        <f t="shared" si="66"/>
        <v>-3.1952918940690971</v>
      </c>
      <c r="AA65" s="102">
        <f t="shared" si="44"/>
        <v>-8.1952918940690971</v>
      </c>
      <c r="AB65" s="102">
        <f t="shared" si="45"/>
        <v>1.8047081059309029</v>
      </c>
      <c r="AC65" s="102">
        <f t="shared" si="46"/>
        <v>-11.984922769944301</v>
      </c>
      <c r="AD65" s="102">
        <f t="shared" si="47"/>
        <v>5.5943389818061071</v>
      </c>
      <c r="AE65" s="102">
        <f t="shared" si="48"/>
        <v>-0.14767497439377303</v>
      </c>
      <c r="AF65" s="102">
        <f t="shared" si="49"/>
        <v>-5.1476749743937731</v>
      </c>
      <c r="AG65" s="102">
        <f t="shared" si="50"/>
        <v>4.8523250256062269</v>
      </c>
      <c r="AH65" s="102">
        <f t="shared" si="51"/>
        <v>-3.8941550341390467</v>
      </c>
      <c r="AI65" s="102">
        <f t="shared" si="52"/>
        <v>3.5988050853515006</v>
      </c>
      <c r="AJ65" s="102">
        <f t="shared" si="53"/>
        <v>-2.6688494631843507</v>
      </c>
      <c r="AK65" s="102">
        <f t="shared" si="54"/>
        <v>-7.6688494631843511</v>
      </c>
      <c r="AL65" s="102">
        <f t="shared" si="55"/>
        <v>2.3311505368156493</v>
      </c>
      <c r="AM65" s="102">
        <f t="shared" si="56"/>
        <v>-12.236342255451982</v>
      </c>
      <c r="AN65" s="102">
        <f t="shared" si="57"/>
        <v>6.8986433290832796</v>
      </c>
      <c r="AO65" s="102">
        <f t="shared" si="58"/>
        <v>-2.5190621301642993</v>
      </c>
      <c r="AP65" s="102">
        <f t="shared" si="59"/>
        <v>-7.5190621301642988</v>
      </c>
      <c r="AQ65" s="102">
        <f t="shared" si="60"/>
        <v>2.4809378698357007</v>
      </c>
      <c r="AR65" s="102">
        <f t="shared" si="61"/>
        <v>-11.407439460797374</v>
      </c>
      <c r="AS65" s="102">
        <f t="shared" si="62"/>
        <v>6.3693152004687761</v>
      </c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  <c r="CI65" s="1"/>
      <c r="CJ65" s="1"/>
      <c r="CK65" s="1"/>
      <c r="CL65" s="1"/>
      <c r="CM65" s="1"/>
      <c r="CN65" s="1"/>
      <c r="CO65" s="1"/>
      <c r="CP65" s="1"/>
      <c r="CQ65" s="1"/>
      <c r="CR65" s="1"/>
      <c r="CS65" s="1"/>
      <c r="CT65" s="1"/>
      <c r="CU65" s="1"/>
      <c r="CV65" s="1"/>
      <c r="CW65" s="1"/>
      <c r="CX65" s="1"/>
      <c r="CY65" s="1"/>
      <c r="CZ65" s="1"/>
      <c r="DA65" s="1"/>
      <c r="DB65" s="1"/>
      <c r="DC65" s="1"/>
      <c r="DD65" s="1"/>
      <c r="DE65" s="1"/>
      <c r="DF65" s="1"/>
      <c r="DG65" s="1"/>
      <c r="DH65" s="1"/>
      <c r="DI65" s="1"/>
      <c r="DJ65" s="1"/>
      <c r="DK65" s="1"/>
      <c r="DL65" s="1"/>
      <c r="DM65" s="1"/>
      <c r="DN65" s="1"/>
      <c r="DO65" s="1"/>
      <c r="DP65" s="1"/>
      <c r="DQ65" s="1"/>
      <c r="DR65" s="1"/>
      <c r="DS65" s="1"/>
      <c r="DT65" s="1"/>
      <c r="DU65" s="1"/>
      <c r="DV65" s="1"/>
      <c r="DW65" s="1"/>
      <c r="DX65" s="1"/>
      <c r="DY65" s="1"/>
      <c r="DZ65" s="1"/>
      <c r="EA65" s="1"/>
      <c r="EB65" s="1"/>
    </row>
    <row r="66" spans="1:132">
      <c r="A66" s="94" t="s">
        <v>126</v>
      </c>
      <c r="B66" s="95">
        <v>1</v>
      </c>
      <c r="C66" s="95">
        <v>2025</v>
      </c>
      <c r="D66" s="94" t="s">
        <v>18</v>
      </c>
      <c r="E66" s="95" t="s">
        <v>49</v>
      </c>
      <c r="F66" s="136" t="s">
        <v>114</v>
      </c>
      <c r="G66" s="123" t="s">
        <v>142</v>
      </c>
      <c r="H66" s="85">
        <v>9</v>
      </c>
      <c r="I66" s="97">
        <v>446.69927000000001</v>
      </c>
      <c r="J66" s="97">
        <f t="shared" si="26"/>
        <v>450.1</v>
      </c>
      <c r="K66" s="98">
        <v>2.70004</v>
      </c>
      <c r="L66" s="98">
        <v>0.70069000000000004</v>
      </c>
      <c r="M66" s="98">
        <f t="shared" si="24"/>
        <v>3.4007300000000003</v>
      </c>
      <c r="N66" s="97">
        <f t="shared" si="25"/>
        <v>7591.2097399533977</v>
      </c>
      <c r="O66" s="114">
        <v>446.4</v>
      </c>
      <c r="P66" s="114">
        <v>449.8</v>
      </c>
      <c r="Q66" s="115">
        <v>2.6785999999999999</v>
      </c>
      <c r="R66" s="115">
        <v>0.69520000000000004</v>
      </c>
      <c r="S66" s="115">
        <v>3.3738000000000001</v>
      </c>
      <c r="T66" s="103">
        <v>7536</v>
      </c>
      <c r="U66" s="100">
        <f t="shared" si="41"/>
        <v>-0.79406231018800189</v>
      </c>
      <c r="V66" s="100">
        <f t="shared" si="42"/>
        <v>-0.7835133939402581</v>
      </c>
      <c r="W66" s="100">
        <f t="shared" si="43"/>
        <v>-0.79188880034581166</v>
      </c>
      <c r="X66" s="100">
        <f t="shared" si="28"/>
        <v>-0.72728513431558361</v>
      </c>
      <c r="Y66" s="101"/>
      <c r="Z66" s="102">
        <f t="shared" si="66"/>
        <v>-3.1952918940690971</v>
      </c>
      <c r="AA66" s="102">
        <f t="shared" si="44"/>
        <v>-8.1952918940690971</v>
      </c>
      <c r="AB66" s="102">
        <f t="shared" si="45"/>
        <v>1.8047081059309029</v>
      </c>
      <c r="AC66" s="102">
        <f t="shared" si="46"/>
        <v>-11.984922769944301</v>
      </c>
      <c r="AD66" s="102">
        <f t="shared" si="47"/>
        <v>5.5943389818061071</v>
      </c>
      <c r="AE66" s="102">
        <f t="shared" si="48"/>
        <v>-0.14767497439377303</v>
      </c>
      <c r="AF66" s="102">
        <f t="shared" si="49"/>
        <v>-5.1476749743937731</v>
      </c>
      <c r="AG66" s="102">
        <f t="shared" si="50"/>
        <v>4.8523250256062269</v>
      </c>
      <c r="AH66" s="102">
        <f t="shared" si="51"/>
        <v>-3.8941550341390467</v>
      </c>
      <c r="AI66" s="102">
        <f t="shared" si="52"/>
        <v>3.5988050853515006</v>
      </c>
      <c r="AJ66" s="102">
        <f t="shared" si="53"/>
        <v>-2.6688494631843507</v>
      </c>
      <c r="AK66" s="102">
        <f t="shared" si="54"/>
        <v>-7.6688494631843511</v>
      </c>
      <c r="AL66" s="102">
        <f t="shared" si="55"/>
        <v>2.3311505368156493</v>
      </c>
      <c r="AM66" s="102">
        <f t="shared" si="56"/>
        <v>-12.236342255451982</v>
      </c>
      <c r="AN66" s="102">
        <f t="shared" si="57"/>
        <v>6.8986433290832796</v>
      </c>
      <c r="AO66" s="102">
        <f t="shared" si="58"/>
        <v>-2.5190621301642993</v>
      </c>
      <c r="AP66" s="102">
        <f t="shared" si="59"/>
        <v>-7.5190621301642988</v>
      </c>
      <c r="AQ66" s="102">
        <f t="shared" si="60"/>
        <v>2.4809378698357007</v>
      </c>
      <c r="AR66" s="102">
        <f t="shared" si="61"/>
        <v>-11.407439460797374</v>
      </c>
      <c r="AS66" s="102">
        <f t="shared" si="62"/>
        <v>6.3693152004687761</v>
      </c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  <c r="CL66" s="1"/>
      <c r="CM66" s="1"/>
      <c r="CN66" s="1"/>
      <c r="CO66" s="1"/>
      <c r="CP66" s="1"/>
      <c r="CQ66" s="1"/>
      <c r="CR66" s="1"/>
      <c r="CS66" s="1"/>
      <c r="CT66" s="1"/>
      <c r="CU66" s="1"/>
      <c r="CV66" s="1"/>
      <c r="CW66" s="1"/>
      <c r="CX66" s="1"/>
      <c r="CY66" s="1"/>
      <c r="CZ66" s="1"/>
      <c r="DA66" s="1"/>
      <c r="DB66" s="1"/>
      <c r="DC66" s="1"/>
      <c r="DD66" s="1"/>
      <c r="DE66" s="1"/>
      <c r="DF66" s="1"/>
      <c r="DG66" s="1"/>
      <c r="DH66" s="1"/>
      <c r="DI66" s="1"/>
      <c r="DJ66" s="1"/>
      <c r="DK66" s="1"/>
      <c r="DL66" s="1"/>
      <c r="DM66" s="1"/>
      <c r="DN66" s="1"/>
      <c r="DO66" s="1"/>
      <c r="DP66" s="1"/>
      <c r="DQ66" s="1"/>
      <c r="DR66" s="1"/>
      <c r="DS66" s="1"/>
      <c r="DT66" s="1"/>
      <c r="DU66" s="1"/>
      <c r="DV66" s="1"/>
      <c r="DW66" s="1"/>
      <c r="DX66" s="1"/>
      <c r="DY66" s="1"/>
      <c r="DZ66" s="1"/>
      <c r="EA66" s="1"/>
      <c r="EB66" s="1"/>
    </row>
    <row r="67" spans="1:132">
      <c r="A67" s="94" t="s">
        <v>126</v>
      </c>
      <c r="B67" s="95">
        <v>1</v>
      </c>
      <c r="C67" s="95">
        <v>2025</v>
      </c>
      <c r="D67" s="94" t="s">
        <v>82</v>
      </c>
      <c r="E67" s="95" t="s">
        <v>83</v>
      </c>
      <c r="F67" s="136" t="s">
        <v>117</v>
      </c>
      <c r="G67" s="146" t="s">
        <v>168</v>
      </c>
      <c r="H67" s="85">
        <v>1</v>
      </c>
      <c r="I67" s="97">
        <v>446.36463999999995</v>
      </c>
      <c r="J67" s="97">
        <f t="shared" ref="J67:J113" si="71">I67+K67+L67</f>
        <v>446.4</v>
      </c>
      <c r="K67" s="98">
        <v>2.5170000000000001E-2</v>
      </c>
      <c r="L67" s="98">
        <v>1.0189999999999999E-2</v>
      </c>
      <c r="M67" s="98">
        <f t="shared" si="24"/>
        <v>3.5360000000000003E-2</v>
      </c>
      <c r="N67" s="97">
        <f t="shared" si="25"/>
        <v>79.215376368227268</v>
      </c>
      <c r="O67" s="140"/>
      <c r="P67" s="140">
        <v>447.3</v>
      </c>
      <c r="Q67" s="141"/>
      <c r="R67" s="141"/>
      <c r="S67" s="141">
        <v>3.2199999999999999E-2</v>
      </c>
      <c r="T67" s="142">
        <v>72</v>
      </c>
      <c r="U67" s="100"/>
      <c r="V67" s="100"/>
      <c r="W67" s="100">
        <f t="shared" ref="W67:W114" si="72">((S67-M67)/M67)*100</f>
        <v>-8.9366515837104163</v>
      </c>
      <c r="X67" s="100">
        <f t="shared" ref="X67:X114" si="73">((T67-N67)/N67)*100</f>
        <v>-9.1085553070998291</v>
      </c>
      <c r="Y67" s="101"/>
      <c r="Z67" s="102">
        <f t="shared" si="66"/>
        <v>-3.1952918940690971</v>
      </c>
      <c r="AA67" s="102">
        <f t="shared" si="44"/>
        <v>-8.1952918940690971</v>
      </c>
      <c r="AB67" s="102">
        <f t="shared" si="45"/>
        <v>1.8047081059309029</v>
      </c>
      <c r="AC67" s="102">
        <f t="shared" si="46"/>
        <v>-11.984922769944301</v>
      </c>
      <c r="AD67" s="102">
        <f t="shared" si="47"/>
        <v>5.5943389818061071</v>
      </c>
      <c r="AE67" s="102">
        <f t="shared" si="48"/>
        <v>-0.14767497439377303</v>
      </c>
      <c r="AF67" s="102">
        <f t="shared" si="49"/>
        <v>-5.1476749743937731</v>
      </c>
      <c r="AG67" s="102">
        <f t="shared" si="50"/>
        <v>4.8523250256062269</v>
      </c>
      <c r="AH67" s="102">
        <f t="shared" si="51"/>
        <v>-3.8941550341390467</v>
      </c>
      <c r="AI67" s="102">
        <f t="shared" si="52"/>
        <v>3.5988050853515006</v>
      </c>
      <c r="AJ67" s="102">
        <f t="shared" si="53"/>
        <v>-2.6688494631843507</v>
      </c>
      <c r="AK67" s="102">
        <f t="shared" si="54"/>
        <v>-7.6688494631843511</v>
      </c>
      <c r="AL67" s="102">
        <f t="shared" si="55"/>
        <v>2.3311505368156493</v>
      </c>
      <c r="AM67" s="102">
        <f t="shared" si="56"/>
        <v>-12.236342255451982</v>
      </c>
      <c r="AN67" s="102">
        <f t="shared" si="57"/>
        <v>6.8986433290832796</v>
      </c>
      <c r="AO67" s="102">
        <f t="shared" si="58"/>
        <v>-2.5190621301642993</v>
      </c>
      <c r="AP67" s="102">
        <f t="shared" si="59"/>
        <v>-7.5190621301642988</v>
      </c>
      <c r="AQ67" s="102">
        <f t="shared" si="60"/>
        <v>2.4809378698357007</v>
      </c>
      <c r="AR67" s="102">
        <f t="shared" si="61"/>
        <v>-11.407439460797374</v>
      </c>
      <c r="AS67" s="102">
        <f t="shared" si="62"/>
        <v>6.3693152004687761</v>
      </c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  <c r="CI67" s="1"/>
      <c r="CJ67" s="1"/>
      <c r="CK67" s="1"/>
      <c r="CL67" s="1"/>
      <c r="CM67" s="1"/>
      <c r="CN67" s="1"/>
      <c r="CO67" s="1"/>
      <c r="CP67" s="1"/>
      <c r="CQ67" s="1"/>
      <c r="CR67" s="1"/>
      <c r="CS67" s="1"/>
      <c r="CT67" s="1"/>
      <c r="CU67" s="1"/>
      <c r="CV67" s="1"/>
      <c r="CW67" s="1"/>
      <c r="CX67" s="1"/>
      <c r="CY67" s="1"/>
      <c r="CZ67" s="1"/>
      <c r="DA67" s="1"/>
      <c r="DB67" s="1"/>
      <c r="DC67" s="1"/>
      <c r="DD67" s="1"/>
      <c r="DE67" s="1"/>
      <c r="DF67" s="1"/>
      <c r="DG67" s="1"/>
      <c r="DH67" s="1"/>
      <c r="DI67" s="1"/>
      <c r="DJ67" s="1"/>
      <c r="DK67" s="1"/>
      <c r="DL67" s="1"/>
      <c r="DM67" s="1"/>
      <c r="DN67" s="1"/>
      <c r="DO67" s="1"/>
      <c r="DP67" s="1"/>
      <c r="DQ67" s="1"/>
      <c r="DR67" s="1"/>
      <c r="DS67" s="1"/>
      <c r="DT67" s="1"/>
      <c r="DU67" s="1"/>
      <c r="DV67" s="1"/>
      <c r="DW67" s="1"/>
      <c r="DX67" s="1"/>
      <c r="DY67" s="1"/>
      <c r="DZ67" s="1"/>
      <c r="EA67" s="1"/>
      <c r="EB67" s="1"/>
    </row>
    <row r="68" spans="1:132">
      <c r="A68" s="94" t="s">
        <v>126</v>
      </c>
      <c r="B68" s="95">
        <v>1</v>
      </c>
      <c r="C68" s="95">
        <v>2025</v>
      </c>
      <c r="D68" s="94" t="s">
        <v>82</v>
      </c>
      <c r="E68" s="95" t="s">
        <v>83</v>
      </c>
      <c r="F68" s="136" t="s">
        <v>117</v>
      </c>
      <c r="G68" s="146" t="s">
        <v>168</v>
      </c>
      <c r="H68" s="85">
        <v>2</v>
      </c>
      <c r="I68" s="97">
        <v>446.54441000000003</v>
      </c>
      <c r="J68" s="97">
        <f t="shared" si="71"/>
        <v>446.6</v>
      </c>
      <c r="K68" s="98">
        <v>4.0280000000000003E-2</v>
      </c>
      <c r="L68" s="98">
        <v>1.5310000000000001E-2</v>
      </c>
      <c r="M68" s="98">
        <f t="shared" si="24"/>
        <v>5.5590000000000001E-2</v>
      </c>
      <c r="N68" s="97">
        <f t="shared" si="25"/>
        <v>124.4834496088953</v>
      </c>
      <c r="O68" s="143"/>
      <c r="P68" s="143">
        <v>446.7</v>
      </c>
      <c r="Q68" s="144"/>
      <c r="R68" s="144"/>
      <c r="S68" s="144">
        <v>5.1799999999999999E-2</v>
      </c>
      <c r="T68" s="145">
        <v>116</v>
      </c>
      <c r="U68" s="100"/>
      <c r="V68" s="100"/>
      <c r="W68" s="100">
        <f t="shared" si="72"/>
        <v>-6.8177729807519363</v>
      </c>
      <c r="X68" s="100">
        <f t="shared" si="73"/>
        <v>-6.8149216908342263</v>
      </c>
      <c r="Y68" s="101"/>
      <c r="Z68" s="102">
        <f t="shared" si="66"/>
        <v>-3.1952918940690971</v>
      </c>
      <c r="AA68" s="102">
        <f t="shared" si="44"/>
        <v>-8.1952918940690971</v>
      </c>
      <c r="AB68" s="102">
        <f t="shared" si="45"/>
        <v>1.8047081059309029</v>
      </c>
      <c r="AC68" s="102">
        <f t="shared" si="46"/>
        <v>-11.984922769944301</v>
      </c>
      <c r="AD68" s="102">
        <f t="shared" si="47"/>
        <v>5.5943389818061071</v>
      </c>
      <c r="AE68" s="102">
        <f t="shared" si="48"/>
        <v>-0.14767497439377303</v>
      </c>
      <c r="AF68" s="102">
        <f t="shared" si="49"/>
        <v>-5.1476749743937731</v>
      </c>
      <c r="AG68" s="102">
        <f t="shared" si="50"/>
        <v>4.8523250256062269</v>
      </c>
      <c r="AH68" s="102">
        <f t="shared" si="51"/>
        <v>-3.8941550341390467</v>
      </c>
      <c r="AI68" s="102">
        <f t="shared" si="52"/>
        <v>3.5988050853515006</v>
      </c>
      <c r="AJ68" s="102">
        <f t="shared" si="53"/>
        <v>-2.6688494631843507</v>
      </c>
      <c r="AK68" s="102">
        <f t="shared" si="54"/>
        <v>-7.6688494631843511</v>
      </c>
      <c r="AL68" s="102">
        <f t="shared" si="55"/>
        <v>2.3311505368156493</v>
      </c>
      <c r="AM68" s="102">
        <f t="shared" si="56"/>
        <v>-12.236342255451982</v>
      </c>
      <c r="AN68" s="102">
        <f t="shared" si="57"/>
        <v>6.8986433290832796</v>
      </c>
      <c r="AO68" s="102">
        <f t="shared" si="58"/>
        <v>-2.5190621301642993</v>
      </c>
      <c r="AP68" s="102">
        <f t="shared" si="59"/>
        <v>-7.5190621301642988</v>
      </c>
      <c r="AQ68" s="102">
        <f t="shared" si="60"/>
        <v>2.4809378698357007</v>
      </c>
      <c r="AR68" s="102">
        <f t="shared" si="61"/>
        <v>-11.407439460797374</v>
      </c>
      <c r="AS68" s="102">
        <f t="shared" si="62"/>
        <v>6.3693152004687761</v>
      </c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  <c r="CG68" s="1"/>
      <c r="CH68" s="1"/>
      <c r="CI68" s="1"/>
      <c r="CJ68" s="1"/>
      <c r="CK68" s="1"/>
      <c r="CL68" s="1"/>
      <c r="CM68" s="1"/>
      <c r="CN68" s="1"/>
      <c r="CO68" s="1"/>
      <c r="CP68" s="1"/>
      <c r="CQ68" s="1"/>
      <c r="CR68" s="1"/>
      <c r="CS68" s="1"/>
      <c r="CT68" s="1"/>
      <c r="CU68" s="1"/>
      <c r="CV68" s="1"/>
      <c r="CW68" s="1"/>
      <c r="CX68" s="1"/>
      <c r="CY68" s="1"/>
      <c r="CZ68" s="1"/>
      <c r="DA68" s="1"/>
      <c r="DB68" s="1"/>
      <c r="DC68" s="1"/>
      <c r="DD68" s="1"/>
      <c r="DE68" s="1"/>
      <c r="DF68" s="1"/>
      <c r="DG68" s="1"/>
      <c r="DH68" s="1"/>
      <c r="DI68" s="1"/>
      <c r="DJ68" s="1"/>
      <c r="DK68" s="1"/>
      <c r="DL68" s="1"/>
      <c r="DM68" s="1"/>
      <c r="DN68" s="1"/>
      <c r="DO68" s="1"/>
      <c r="DP68" s="1"/>
      <c r="DQ68" s="1"/>
      <c r="DR68" s="1"/>
      <c r="DS68" s="1"/>
      <c r="DT68" s="1"/>
      <c r="DU68" s="1"/>
      <c r="DV68" s="1"/>
      <c r="DW68" s="1"/>
      <c r="DX68" s="1"/>
      <c r="DY68" s="1"/>
      <c r="DZ68" s="1"/>
      <c r="EA68" s="1"/>
      <c r="EB68" s="1"/>
    </row>
    <row r="69" spans="1:132">
      <c r="A69" s="94" t="s">
        <v>126</v>
      </c>
      <c r="B69" s="95">
        <v>1</v>
      </c>
      <c r="C69" s="95">
        <v>2025</v>
      </c>
      <c r="D69" s="94" t="s">
        <v>82</v>
      </c>
      <c r="E69" s="95" t="s">
        <v>83</v>
      </c>
      <c r="F69" s="136" t="s">
        <v>117</v>
      </c>
      <c r="G69" s="146" t="s">
        <v>168</v>
      </c>
      <c r="H69" s="85">
        <v>3</v>
      </c>
      <c r="I69" s="97">
        <v>446.39975999999996</v>
      </c>
      <c r="J69" s="97">
        <f t="shared" si="71"/>
        <v>446.49999999999994</v>
      </c>
      <c r="K69" s="98">
        <v>8.0079999999999998E-2</v>
      </c>
      <c r="L69" s="98">
        <v>2.0160000000000001E-2</v>
      </c>
      <c r="M69" s="98">
        <f t="shared" ref="M69:M132" si="74">K69+L69</f>
        <v>0.10024</v>
      </c>
      <c r="N69" s="97">
        <f t="shared" ref="N69:N132" si="75">(1.6061/(1.6061-(M69/J69)))*(M69/J69)*1000000</f>
        <v>224.53306510592179</v>
      </c>
      <c r="O69" s="143"/>
      <c r="P69" s="143">
        <v>447.5</v>
      </c>
      <c r="Q69" s="144"/>
      <c r="R69" s="144"/>
      <c r="S69" s="144">
        <v>9.7100000000000006E-2</v>
      </c>
      <c r="T69" s="145">
        <v>217</v>
      </c>
      <c r="U69" s="100"/>
      <c r="V69" s="100"/>
      <c r="W69" s="100">
        <f t="shared" si="72"/>
        <v>-3.1324820430965588</v>
      </c>
      <c r="X69" s="100">
        <f t="shared" si="73"/>
        <v>-3.3549914362804989</v>
      </c>
      <c r="Y69" s="101"/>
      <c r="Z69" s="102">
        <f t="shared" si="66"/>
        <v>-3.1952918940690971</v>
      </c>
      <c r="AA69" s="102">
        <f t="shared" si="44"/>
        <v>-8.1952918940690971</v>
      </c>
      <c r="AB69" s="102">
        <f t="shared" si="45"/>
        <v>1.8047081059309029</v>
      </c>
      <c r="AC69" s="102">
        <f t="shared" si="46"/>
        <v>-11.984922769944301</v>
      </c>
      <c r="AD69" s="102">
        <f t="shared" si="47"/>
        <v>5.5943389818061071</v>
      </c>
      <c r="AE69" s="102">
        <f t="shared" si="48"/>
        <v>-0.14767497439377303</v>
      </c>
      <c r="AF69" s="102">
        <f t="shared" si="49"/>
        <v>-5.1476749743937731</v>
      </c>
      <c r="AG69" s="102">
        <f t="shared" si="50"/>
        <v>4.8523250256062269</v>
      </c>
      <c r="AH69" s="102">
        <f t="shared" si="51"/>
        <v>-3.8941550341390467</v>
      </c>
      <c r="AI69" s="102">
        <f t="shared" si="52"/>
        <v>3.5988050853515006</v>
      </c>
      <c r="AJ69" s="102">
        <f t="shared" si="53"/>
        <v>-2.6688494631843507</v>
      </c>
      <c r="AK69" s="102">
        <f t="shared" si="54"/>
        <v>-7.6688494631843511</v>
      </c>
      <c r="AL69" s="102">
        <f t="shared" si="55"/>
        <v>2.3311505368156493</v>
      </c>
      <c r="AM69" s="102">
        <f t="shared" si="56"/>
        <v>-12.236342255451982</v>
      </c>
      <c r="AN69" s="102">
        <f t="shared" si="57"/>
        <v>6.8986433290832796</v>
      </c>
      <c r="AO69" s="102">
        <f t="shared" si="58"/>
        <v>-2.5190621301642993</v>
      </c>
      <c r="AP69" s="102">
        <f t="shared" si="59"/>
        <v>-7.5190621301642988</v>
      </c>
      <c r="AQ69" s="102">
        <f t="shared" si="60"/>
        <v>2.4809378698357007</v>
      </c>
      <c r="AR69" s="102">
        <f t="shared" si="61"/>
        <v>-11.407439460797374</v>
      </c>
      <c r="AS69" s="102">
        <f t="shared" si="62"/>
        <v>6.3693152004687761</v>
      </c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  <c r="CL69" s="1"/>
      <c r="CM69" s="1"/>
      <c r="CN69" s="1"/>
      <c r="CO69" s="1"/>
      <c r="CP69" s="1"/>
      <c r="CQ69" s="1"/>
      <c r="CR69" s="1"/>
      <c r="CS69" s="1"/>
      <c r="CT69" s="1"/>
      <c r="CU69" s="1"/>
      <c r="CV69" s="1"/>
      <c r="CW69" s="1"/>
      <c r="CX69" s="1"/>
      <c r="CY69" s="1"/>
      <c r="CZ69" s="1"/>
      <c r="DA69" s="1"/>
      <c r="DB69" s="1"/>
      <c r="DC69" s="1"/>
      <c r="DD69" s="1"/>
      <c r="DE69" s="1"/>
      <c r="DF69" s="1"/>
      <c r="DG69" s="1"/>
      <c r="DH69" s="1"/>
      <c r="DI69" s="1"/>
      <c r="DJ69" s="1"/>
      <c r="DK69" s="1"/>
      <c r="DL69" s="1"/>
      <c r="DM69" s="1"/>
      <c r="DN69" s="1"/>
      <c r="DO69" s="1"/>
      <c r="DP69" s="1"/>
      <c r="DQ69" s="1"/>
      <c r="DR69" s="1"/>
      <c r="DS69" s="1"/>
      <c r="DT69" s="1"/>
      <c r="DU69" s="1"/>
      <c r="DV69" s="1"/>
      <c r="DW69" s="1"/>
      <c r="DX69" s="1"/>
      <c r="DY69" s="1"/>
      <c r="DZ69" s="1"/>
      <c r="EA69" s="1"/>
      <c r="EB69" s="1"/>
    </row>
    <row r="70" spans="1:132">
      <c r="A70" s="94" t="s">
        <v>126</v>
      </c>
      <c r="B70" s="95">
        <v>1</v>
      </c>
      <c r="C70" s="95">
        <v>2025</v>
      </c>
      <c r="D70" s="94" t="s">
        <v>82</v>
      </c>
      <c r="E70" s="95" t="s">
        <v>83</v>
      </c>
      <c r="F70" s="136" t="s">
        <v>117</v>
      </c>
      <c r="G70" s="146" t="s">
        <v>168</v>
      </c>
      <c r="H70" s="85">
        <v>4</v>
      </c>
      <c r="I70" s="97">
        <v>446.45417999999995</v>
      </c>
      <c r="J70" s="97">
        <f t="shared" si="71"/>
        <v>446.79999999999995</v>
      </c>
      <c r="K70" s="98">
        <v>0.27550999999999998</v>
      </c>
      <c r="L70" s="98">
        <v>7.0309999999999997E-2</v>
      </c>
      <c r="M70" s="98">
        <f t="shared" si="74"/>
        <v>0.34581999999999996</v>
      </c>
      <c r="N70" s="97">
        <f t="shared" si="75"/>
        <v>774.3660113270555</v>
      </c>
      <c r="O70" s="143"/>
      <c r="P70" s="143">
        <v>447.9</v>
      </c>
      <c r="Q70" s="144"/>
      <c r="R70" s="144"/>
      <c r="S70" s="144">
        <v>0.33979999999999999</v>
      </c>
      <c r="T70" s="145">
        <v>759</v>
      </c>
      <c r="U70" s="100"/>
      <c r="V70" s="100"/>
      <c r="W70" s="100">
        <f t="shared" si="72"/>
        <v>-1.7407900063616824</v>
      </c>
      <c r="X70" s="100">
        <f t="shared" si="73"/>
        <v>-1.9843344235527958</v>
      </c>
      <c r="Y70" s="101"/>
      <c r="Z70" s="102">
        <f t="shared" si="66"/>
        <v>-3.1952918940690971</v>
      </c>
      <c r="AA70" s="102">
        <f t="shared" si="44"/>
        <v>-8.1952918940690971</v>
      </c>
      <c r="AB70" s="102">
        <f t="shared" si="45"/>
        <v>1.8047081059309029</v>
      </c>
      <c r="AC70" s="102">
        <f t="shared" si="46"/>
        <v>-11.984922769944301</v>
      </c>
      <c r="AD70" s="102">
        <f t="shared" si="47"/>
        <v>5.5943389818061071</v>
      </c>
      <c r="AE70" s="102">
        <f t="shared" si="48"/>
        <v>-0.14767497439377303</v>
      </c>
      <c r="AF70" s="102">
        <f t="shared" si="49"/>
        <v>-5.1476749743937731</v>
      </c>
      <c r="AG70" s="102">
        <f t="shared" si="50"/>
        <v>4.8523250256062269</v>
      </c>
      <c r="AH70" s="102">
        <f t="shared" si="51"/>
        <v>-3.8941550341390467</v>
      </c>
      <c r="AI70" s="102">
        <f t="shared" si="52"/>
        <v>3.5988050853515006</v>
      </c>
      <c r="AJ70" s="102">
        <f t="shared" si="53"/>
        <v>-2.6688494631843507</v>
      </c>
      <c r="AK70" s="102">
        <f t="shared" si="54"/>
        <v>-7.6688494631843511</v>
      </c>
      <c r="AL70" s="102">
        <f t="shared" si="55"/>
        <v>2.3311505368156493</v>
      </c>
      <c r="AM70" s="102">
        <f t="shared" si="56"/>
        <v>-12.236342255451982</v>
      </c>
      <c r="AN70" s="102">
        <f t="shared" si="57"/>
        <v>6.8986433290832796</v>
      </c>
      <c r="AO70" s="102">
        <f t="shared" si="58"/>
        <v>-2.5190621301642993</v>
      </c>
      <c r="AP70" s="102">
        <f t="shared" si="59"/>
        <v>-7.5190621301642988</v>
      </c>
      <c r="AQ70" s="102">
        <f t="shared" si="60"/>
        <v>2.4809378698357007</v>
      </c>
      <c r="AR70" s="102">
        <f t="shared" si="61"/>
        <v>-11.407439460797374</v>
      </c>
      <c r="AS70" s="102">
        <f t="shared" si="62"/>
        <v>6.3693152004687761</v>
      </c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  <c r="CM70" s="1"/>
      <c r="CN70" s="1"/>
      <c r="CO70" s="1"/>
      <c r="CP70" s="1"/>
      <c r="CQ70" s="1"/>
      <c r="CR70" s="1"/>
      <c r="CS70" s="1"/>
      <c r="CT70" s="1"/>
      <c r="CU70" s="1"/>
      <c r="CV70" s="1"/>
      <c r="CW70" s="1"/>
      <c r="CX70" s="1"/>
      <c r="CY70" s="1"/>
      <c r="CZ70" s="1"/>
      <c r="DA70" s="1"/>
      <c r="DB70" s="1"/>
      <c r="DC70" s="1"/>
      <c r="DD70" s="1"/>
      <c r="DE70" s="1"/>
      <c r="DF70" s="1"/>
      <c r="DG70" s="1"/>
      <c r="DH70" s="1"/>
      <c r="DI70" s="1"/>
      <c r="DJ70" s="1"/>
      <c r="DK70" s="1"/>
      <c r="DL70" s="1"/>
      <c r="DM70" s="1"/>
      <c r="DN70" s="1"/>
      <c r="DO70" s="1"/>
      <c r="DP70" s="1"/>
      <c r="DQ70" s="1"/>
      <c r="DR70" s="1"/>
      <c r="DS70" s="1"/>
      <c r="DT70" s="1"/>
      <c r="DU70" s="1"/>
      <c r="DV70" s="1"/>
      <c r="DW70" s="1"/>
      <c r="DX70" s="1"/>
      <c r="DY70" s="1"/>
      <c r="DZ70" s="1"/>
      <c r="EA70" s="1"/>
      <c r="EB70" s="1"/>
    </row>
    <row r="71" spans="1:132">
      <c r="A71" s="94" t="s">
        <v>126</v>
      </c>
      <c r="B71" s="95">
        <v>1</v>
      </c>
      <c r="C71" s="95">
        <v>2025</v>
      </c>
      <c r="D71" s="94" t="s">
        <v>82</v>
      </c>
      <c r="E71" s="95" t="s">
        <v>83</v>
      </c>
      <c r="F71" s="136" t="s">
        <v>117</v>
      </c>
      <c r="G71" s="146" t="s">
        <v>168</v>
      </c>
      <c r="H71" s="85">
        <v>5</v>
      </c>
      <c r="I71" s="97">
        <v>446.77301000000006</v>
      </c>
      <c r="J71" s="97">
        <f t="shared" si="71"/>
        <v>447.3</v>
      </c>
      <c r="K71" s="98">
        <v>0.42652000000000001</v>
      </c>
      <c r="L71" s="98">
        <v>0.10047</v>
      </c>
      <c r="M71" s="98">
        <f t="shared" si="74"/>
        <v>0.52699000000000007</v>
      </c>
      <c r="N71" s="97">
        <f t="shared" si="75"/>
        <v>1179.0227103485629</v>
      </c>
      <c r="O71" s="143"/>
      <c r="P71" s="143">
        <v>447.8</v>
      </c>
      <c r="Q71" s="144"/>
      <c r="R71" s="144"/>
      <c r="S71" s="144">
        <v>0.51970000000000005</v>
      </c>
      <c r="T71" s="145">
        <v>1160</v>
      </c>
      <c r="U71" s="100"/>
      <c r="V71" s="100"/>
      <c r="W71" s="100">
        <f t="shared" si="72"/>
        <v>-1.383327956887231</v>
      </c>
      <c r="X71" s="100">
        <f t="shared" si="73"/>
        <v>-1.6134303590249823</v>
      </c>
      <c r="Y71" s="101"/>
      <c r="Z71" s="102">
        <f t="shared" si="66"/>
        <v>-3.1952918940690971</v>
      </c>
      <c r="AA71" s="102">
        <f t="shared" si="44"/>
        <v>-8.1952918940690971</v>
      </c>
      <c r="AB71" s="102">
        <f t="shared" si="45"/>
        <v>1.8047081059309029</v>
      </c>
      <c r="AC71" s="102">
        <f t="shared" si="46"/>
        <v>-11.984922769944301</v>
      </c>
      <c r="AD71" s="102">
        <f t="shared" si="47"/>
        <v>5.5943389818061071</v>
      </c>
      <c r="AE71" s="102">
        <f t="shared" si="48"/>
        <v>-0.14767497439377303</v>
      </c>
      <c r="AF71" s="102">
        <f t="shared" si="49"/>
        <v>-5.1476749743937731</v>
      </c>
      <c r="AG71" s="102">
        <f t="shared" si="50"/>
        <v>4.8523250256062269</v>
      </c>
      <c r="AH71" s="102">
        <f t="shared" si="51"/>
        <v>-3.8941550341390467</v>
      </c>
      <c r="AI71" s="102">
        <f t="shared" si="52"/>
        <v>3.5988050853515006</v>
      </c>
      <c r="AJ71" s="102">
        <f t="shared" si="53"/>
        <v>-2.6688494631843507</v>
      </c>
      <c r="AK71" s="102">
        <f t="shared" si="54"/>
        <v>-7.6688494631843511</v>
      </c>
      <c r="AL71" s="102">
        <f t="shared" si="55"/>
        <v>2.3311505368156493</v>
      </c>
      <c r="AM71" s="102">
        <f t="shared" si="56"/>
        <v>-12.236342255451982</v>
      </c>
      <c r="AN71" s="102">
        <f t="shared" si="57"/>
        <v>6.8986433290832796</v>
      </c>
      <c r="AO71" s="102">
        <f t="shared" si="58"/>
        <v>-2.5190621301642993</v>
      </c>
      <c r="AP71" s="102">
        <f t="shared" si="59"/>
        <v>-7.5190621301642988</v>
      </c>
      <c r="AQ71" s="102">
        <f t="shared" si="60"/>
        <v>2.4809378698357007</v>
      </c>
      <c r="AR71" s="102">
        <f t="shared" si="61"/>
        <v>-11.407439460797374</v>
      </c>
      <c r="AS71" s="102">
        <f t="shared" si="62"/>
        <v>6.3693152004687761</v>
      </c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  <c r="CL71" s="1"/>
      <c r="CM71" s="1"/>
      <c r="CN71" s="1"/>
      <c r="CO71" s="1"/>
      <c r="CP71" s="1"/>
      <c r="CQ71" s="1"/>
      <c r="CR71" s="1"/>
      <c r="CS71" s="1"/>
      <c r="CT71" s="1"/>
      <c r="CU71" s="1"/>
      <c r="CV71" s="1"/>
      <c r="CW71" s="1"/>
      <c r="CX71" s="1"/>
      <c r="CY71" s="1"/>
      <c r="CZ71" s="1"/>
      <c r="DA71" s="1"/>
      <c r="DB71" s="1"/>
      <c r="DC71" s="1"/>
      <c r="DD71" s="1"/>
      <c r="DE71" s="1"/>
      <c r="DF71" s="1"/>
      <c r="DG71" s="1"/>
      <c r="DH71" s="1"/>
      <c r="DI71" s="1"/>
      <c r="DJ71" s="1"/>
      <c r="DK71" s="1"/>
      <c r="DL71" s="1"/>
      <c r="DM71" s="1"/>
      <c r="DN71" s="1"/>
      <c r="DO71" s="1"/>
      <c r="DP71" s="1"/>
      <c r="DQ71" s="1"/>
      <c r="DR71" s="1"/>
      <c r="DS71" s="1"/>
      <c r="DT71" s="1"/>
      <c r="DU71" s="1"/>
      <c r="DV71" s="1"/>
      <c r="DW71" s="1"/>
      <c r="DX71" s="1"/>
      <c r="DY71" s="1"/>
      <c r="DZ71" s="1"/>
      <c r="EA71" s="1"/>
      <c r="EB71" s="1"/>
    </row>
    <row r="72" spans="1:132">
      <c r="A72" s="94" t="s">
        <v>126</v>
      </c>
      <c r="B72" s="95">
        <v>1</v>
      </c>
      <c r="C72" s="95">
        <v>2025</v>
      </c>
      <c r="D72" s="94" t="s">
        <v>82</v>
      </c>
      <c r="E72" s="95" t="s">
        <v>83</v>
      </c>
      <c r="F72" s="136" t="s">
        <v>117</v>
      </c>
      <c r="G72" s="146" t="s">
        <v>168</v>
      </c>
      <c r="H72" s="85">
        <v>6</v>
      </c>
      <c r="I72" s="97">
        <v>447.01954000000006</v>
      </c>
      <c r="J72" s="97">
        <f t="shared" si="71"/>
        <v>447.70000000000005</v>
      </c>
      <c r="K72" s="98">
        <v>0.55020999999999998</v>
      </c>
      <c r="L72" s="98">
        <v>0.13025</v>
      </c>
      <c r="M72" s="98">
        <f t="shared" si="74"/>
        <v>0.68045999999999995</v>
      </c>
      <c r="N72" s="97">
        <f t="shared" si="75"/>
        <v>1521.3414119685951</v>
      </c>
      <c r="O72" s="143"/>
      <c r="P72" s="143">
        <v>447.8</v>
      </c>
      <c r="Q72" s="144"/>
      <c r="R72" s="144"/>
      <c r="S72" s="144">
        <v>0.6724</v>
      </c>
      <c r="T72" s="145">
        <v>1499</v>
      </c>
      <c r="U72" s="100"/>
      <c r="V72" s="100"/>
      <c r="W72" s="100">
        <f t="shared" si="72"/>
        <v>-1.1844928430767359</v>
      </c>
      <c r="X72" s="100">
        <f t="shared" si="73"/>
        <v>-1.4685337421851716</v>
      </c>
      <c r="Y72" s="101"/>
      <c r="Z72" s="102">
        <f t="shared" si="66"/>
        <v>-3.1952918940690971</v>
      </c>
      <c r="AA72" s="102">
        <f t="shared" si="44"/>
        <v>-8.1952918940690971</v>
      </c>
      <c r="AB72" s="102">
        <f t="shared" si="45"/>
        <v>1.8047081059309029</v>
      </c>
      <c r="AC72" s="102">
        <f t="shared" si="46"/>
        <v>-11.984922769944301</v>
      </c>
      <c r="AD72" s="102">
        <f t="shared" si="47"/>
        <v>5.5943389818061071</v>
      </c>
      <c r="AE72" s="102">
        <f t="shared" si="48"/>
        <v>-0.14767497439377303</v>
      </c>
      <c r="AF72" s="102">
        <f t="shared" si="49"/>
        <v>-5.1476749743937731</v>
      </c>
      <c r="AG72" s="102">
        <f t="shared" si="50"/>
        <v>4.8523250256062269</v>
      </c>
      <c r="AH72" s="102">
        <f t="shared" si="51"/>
        <v>-3.8941550341390467</v>
      </c>
      <c r="AI72" s="102">
        <f t="shared" si="52"/>
        <v>3.5988050853515006</v>
      </c>
      <c r="AJ72" s="102">
        <f t="shared" si="53"/>
        <v>-2.6688494631843507</v>
      </c>
      <c r="AK72" s="102">
        <f t="shared" si="54"/>
        <v>-7.6688494631843511</v>
      </c>
      <c r="AL72" s="102">
        <f t="shared" si="55"/>
        <v>2.3311505368156493</v>
      </c>
      <c r="AM72" s="102">
        <f t="shared" si="56"/>
        <v>-12.236342255451982</v>
      </c>
      <c r="AN72" s="102">
        <f t="shared" si="57"/>
        <v>6.8986433290832796</v>
      </c>
      <c r="AO72" s="102">
        <f t="shared" si="58"/>
        <v>-2.5190621301642993</v>
      </c>
      <c r="AP72" s="102">
        <f t="shared" si="59"/>
        <v>-7.5190621301642988</v>
      </c>
      <c r="AQ72" s="102">
        <f t="shared" si="60"/>
        <v>2.4809378698357007</v>
      </c>
      <c r="AR72" s="102">
        <f t="shared" si="61"/>
        <v>-11.407439460797374</v>
      </c>
      <c r="AS72" s="102">
        <f t="shared" si="62"/>
        <v>6.3693152004687761</v>
      </c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  <c r="CF72" s="1"/>
      <c r="CG72" s="1"/>
      <c r="CH72" s="1"/>
      <c r="CI72" s="1"/>
      <c r="CJ72" s="1"/>
      <c r="CK72" s="1"/>
      <c r="CL72" s="1"/>
      <c r="CM72" s="1"/>
      <c r="CN72" s="1"/>
      <c r="CO72" s="1"/>
      <c r="CP72" s="1"/>
      <c r="CQ72" s="1"/>
      <c r="CR72" s="1"/>
      <c r="CS72" s="1"/>
      <c r="CT72" s="1"/>
      <c r="CU72" s="1"/>
      <c r="CV72" s="1"/>
      <c r="CW72" s="1"/>
      <c r="CX72" s="1"/>
      <c r="CY72" s="1"/>
      <c r="CZ72" s="1"/>
      <c r="DA72" s="1"/>
      <c r="DB72" s="1"/>
      <c r="DC72" s="1"/>
      <c r="DD72" s="1"/>
      <c r="DE72" s="1"/>
      <c r="DF72" s="1"/>
      <c r="DG72" s="1"/>
      <c r="DH72" s="1"/>
      <c r="DI72" s="1"/>
      <c r="DJ72" s="1"/>
      <c r="DK72" s="1"/>
      <c r="DL72" s="1"/>
      <c r="DM72" s="1"/>
      <c r="DN72" s="1"/>
      <c r="DO72" s="1"/>
      <c r="DP72" s="1"/>
      <c r="DQ72" s="1"/>
      <c r="DR72" s="1"/>
      <c r="DS72" s="1"/>
      <c r="DT72" s="1"/>
      <c r="DU72" s="1"/>
      <c r="DV72" s="1"/>
      <c r="DW72" s="1"/>
      <c r="DX72" s="1"/>
      <c r="DY72" s="1"/>
      <c r="DZ72" s="1"/>
      <c r="EA72" s="1"/>
      <c r="EB72" s="1"/>
    </row>
    <row r="73" spans="1:132">
      <c r="A73" s="94" t="s">
        <v>126</v>
      </c>
      <c r="B73" s="95">
        <v>1</v>
      </c>
      <c r="C73" s="95">
        <v>2025</v>
      </c>
      <c r="D73" s="94" t="s">
        <v>82</v>
      </c>
      <c r="E73" s="95" t="s">
        <v>83</v>
      </c>
      <c r="F73" s="136" t="s">
        <v>117</v>
      </c>
      <c r="G73" s="146" t="s">
        <v>168</v>
      </c>
      <c r="H73" s="85">
        <v>7</v>
      </c>
      <c r="I73" s="97">
        <v>446.94929000000002</v>
      </c>
      <c r="J73" s="97">
        <f t="shared" si="71"/>
        <v>449.1</v>
      </c>
      <c r="K73" s="98">
        <v>1.7503299999999999</v>
      </c>
      <c r="L73" s="98">
        <v>0.40038000000000001</v>
      </c>
      <c r="M73" s="98">
        <f t="shared" si="74"/>
        <v>2.1507100000000001</v>
      </c>
      <c r="N73" s="97">
        <f t="shared" si="75"/>
        <v>4803.2553638412528</v>
      </c>
      <c r="O73" s="143"/>
      <c r="P73" s="143">
        <v>449.1</v>
      </c>
      <c r="Q73" s="144"/>
      <c r="R73" s="144"/>
      <c r="S73" s="144">
        <v>2.1438999999999999</v>
      </c>
      <c r="T73" s="145">
        <v>4766</v>
      </c>
      <c r="U73" s="100"/>
      <c r="V73" s="100"/>
      <c r="W73" s="100">
        <f t="shared" si="72"/>
        <v>-0.31663962133435958</v>
      </c>
      <c r="X73" s="100">
        <f t="shared" si="73"/>
        <v>-0.77562738224808836</v>
      </c>
      <c r="Y73" s="101"/>
      <c r="Z73" s="102">
        <f t="shared" ref="Z73:Z95" si="76">$U$149</f>
        <v>-3.1952918940690971</v>
      </c>
      <c r="AA73" s="102">
        <f t="shared" si="44"/>
        <v>-8.1952918940690971</v>
      </c>
      <c r="AB73" s="102">
        <f t="shared" si="45"/>
        <v>1.8047081059309029</v>
      </c>
      <c r="AC73" s="102">
        <f t="shared" si="46"/>
        <v>-11.984922769944301</v>
      </c>
      <c r="AD73" s="102">
        <f t="shared" si="47"/>
        <v>5.5943389818061071</v>
      </c>
      <c r="AE73" s="102">
        <f t="shared" si="48"/>
        <v>-0.14767497439377303</v>
      </c>
      <c r="AF73" s="102">
        <f t="shared" si="49"/>
        <v>-5.1476749743937731</v>
      </c>
      <c r="AG73" s="102">
        <f t="shared" si="50"/>
        <v>4.8523250256062269</v>
      </c>
      <c r="AH73" s="102">
        <f t="shared" si="51"/>
        <v>-3.8941550341390467</v>
      </c>
      <c r="AI73" s="102">
        <f t="shared" si="52"/>
        <v>3.5988050853515006</v>
      </c>
      <c r="AJ73" s="102">
        <f t="shared" si="53"/>
        <v>-2.6688494631843507</v>
      </c>
      <c r="AK73" s="102">
        <f t="shared" si="54"/>
        <v>-7.6688494631843511</v>
      </c>
      <c r="AL73" s="102">
        <f t="shared" si="55"/>
        <v>2.3311505368156493</v>
      </c>
      <c r="AM73" s="102">
        <f t="shared" si="56"/>
        <v>-12.236342255451982</v>
      </c>
      <c r="AN73" s="102">
        <f t="shared" si="57"/>
        <v>6.8986433290832796</v>
      </c>
      <c r="AO73" s="102">
        <f t="shared" si="58"/>
        <v>-2.5190621301642993</v>
      </c>
      <c r="AP73" s="102">
        <f t="shared" si="59"/>
        <v>-7.5190621301642988</v>
      </c>
      <c r="AQ73" s="102">
        <f t="shared" si="60"/>
        <v>2.4809378698357007</v>
      </c>
      <c r="AR73" s="102">
        <f t="shared" si="61"/>
        <v>-11.407439460797374</v>
      </c>
      <c r="AS73" s="102">
        <f t="shared" si="62"/>
        <v>6.3693152004687761</v>
      </c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  <c r="CF73" s="1"/>
      <c r="CG73" s="1"/>
      <c r="CH73" s="1"/>
      <c r="CI73" s="1"/>
      <c r="CJ73" s="1"/>
      <c r="CK73" s="1"/>
      <c r="CL73" s="1"/>
      <c r="CM73" s="1"/>
      <c r="CN73" s="1"/>
      <c r="CO73" s="1"/>
      <c r="CP73" s="1"/>
      <c r="CQ73" s="1"/>
      <c r="CR73" s="1"/>
      <c r="CS73" s="1"/>
      <c r="CT73" s="1"/>
      <c r="CU73" s="1"/>
      <c r="CV73" s="1"/>
      <c r="CW73" s="1"/>
      <c r="CX73" s="1"/>
      <c r="CY73" s="1"/>
      <c r="CZ73" s="1"/>
      <c r="DA73" s="1"/>
      <c r="DB73" s="1"/>
      <c r="DC73" s="1"/>
      <c r="DD73" s="1"/>
      <c r="DE73" s="1"/>
      <c r="DF73" s="1"/>
      <c r="DG73" s="1"/>
      <c r="DH73" s="1"/>
      <c r="DI73" s="1"/>
      <c r="DJ73" s="1"/>
      <c r="DK73" s="1"/>
      <c r="DL73" s="1"/>
      <c r="DM73" s="1"/>
      <c r="DN73" s="1"/>
      <c r="DO73" s="1"/>
      <c r="DP73" s="1"/>
      <c r="DQ73" s="1"/>
      <c r="DR73" s="1"/>
      <c r="DS73" s="1"/>
      <c r="DT73" s="1"/>
      <c r="DU73" s="1"/>
      <c r="DV73" s="1"/>
      <c r="DW73" s="1"/>
      <c r="DX73" s="1"/>
      <c r="DY73" s="1"/>
      <c r="DZ73" s="1"/>
      <c r="EA73" s="1"/>
      <c r="EB73" s="1"/>
    </row>
    <row r="74" spans="1:132">
      <c r="A74" s="94" t="s">
        <v>126</v>
      </c>
      <c r="B74" s="95">
        <v>1</v>
      </c>
      <c r="C74" s="95">
        <v>2025</v>
      </c>
      <c r="D74" s="94" t="s">
        <v>82</v>
      </c>
      <c r="E74" s="95" t="s">
        <v>83</v>
      </c>
      <c r="F74" s="136" t="s">
        <v>117</v>
      </c>
      <c r="G74" s="146" t="s">
        <v>168</v>
      </c>
      <c r="H74" s="85">
        <v>8</v>
      </c>
      <c r="I74" s="97">
        <v>446.69914999999997</v>
      </c>
      <c r="J74" s="97">
        <f t="shared" si="71"/>
        <v>449.4</v>
      </c>
      <c r="K74" s="98">
        <v>2.2001900000000001</v>
      </c>
      <c r="L74" s="98">
        <v>0.50065999999999999</v>
      </c>
      <c r="M74" s="98">
        <f t="shared" si="74"/>
        <v>2.70085</v>
      </c>
      <c r="N74" s="97">
        <f t="shared" si="75"/>
        <v>6032.4751475318144</v>
      </c>
      <c r="O74" s="143"/>
      <c r="P74" s="143">
        <v>449.2</v>
      </c>
      <c r="Q74" s="144"/>
      <c r="R74" s="144"/>
      <c r="S74" s="144">
        <v>2.6945000000000001</v>
      </c>
      <c r="T74" s="145">
        <v>5985</v>
      </c>
      <c r="U74" s="100"/>
      <c r="V74" s="100"/>
      <c r="W74" s="100">
        <f t="shared" si="72"/>
        <v>-0.23511116870614271</v>
      </c>
      <c r="X74" s="100">
        <f t="shared" si="73"/>
        <v>-0.78699284076186937</v>
      </c>
      <c r="Y74" s="101"/>
      <c r="Z74" s="102">
        <f t="shared" si="76"/>
        <v>-3.1952918940690971</v>
      </c>
      <c r="AA74" s="102">
        <f t="shared" si="44"/>
        <v>-8.1952918940690971</v>
      </c>
      <c r="AB74" s="102">
        <f t="shared" si="45"/>
        <v>1.8047081059309029</v>
      </c>
      <c r="AC74" s="102">
        <f t="shared" si="46"/>
        <v>-11.984922769944301</v>
      </c>
      <c r="AD74" s="102">
        <f t="shared" si="47"/>
        <v>5.5943389818061071</v>
      </c>
      <c r="AE74" s="102">
        <f t="shared" si="48"/>
        <v>-0.14767497439377303</v>
      </c>
      <c r="AF74" s="102">
        <f t="shared" si="49"/>
        <v>-5.1476749743937731</v>
      </c>
      <c r="AG74" s="102">
        <f t="shared" si="50"/>
        <v>4.8523250256062269</v>
      </c>
      <c r="AH74" s="102">
        <f t="shared" si="51"/>
        <v>-3.8941550341390467</v>
      </c>
      <c r="AI74" s="102">
        <f t="shared" si="52"/>
        <v>3.5988050853515006</v>
      </c>
      <c r="AJ74" s="102">
        <f t="shared" si="53"/>
        <v>-2.6688494631843507</v>
      </c>
      <c r="AK74" s="102">
        <f t="shared" si="54"/>
        <v>-7.6688494631843511</v>
      </c>
      <c r="AL74" s="102">
        <f t="shared" si="55"/>
        <v>2.3311505368156493</v>
      </c>
      <c r="AM74" s="102">
        <f t="shared" si="56"/>
        <v>-12.236342255451982</v>
      </c>
      <c r="AN74" s="102">
        <f t="shared" si="57"/>
        <v>6.8986433290832796</v>
      </c>
      <c r="AO74" s="102">
        <f t="shared" si="58"/>
        <v>-2.5190621301642993</v>
      </c>
      <c r="AP74" s="102">
        <f t="shared" si="59"/>
        <v>-7.5190621301642988</v>
      </c>
      <c r="AQ74" s="102">
        <f t="shared" si="60"/>
        <v>2.4809378698357007</v>
      </c>
      <c r="AR74" s="102">
        <f t="shared" si="61"/>
        <v>-11.407439460797374</v>
      </c>
      <c r="AS74" s="102">
        <f t="shared" si="62"/>
        <v>6.3693152004687761</v>
      </c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1"/>
      <c r="CF74" s="1"/>
      <c r="CG74" s="1"/>
      <c r="CH74" s="1"/>
      <c r="CI74" s="1"/>
      <c r="CJ74" s="1"/>
      <c r="CK74" s="1"/>
      <c r="CL74" s="1"/>
      <c r="CM74" s="1"/>
      <c r="CN74" s="1"/>
      <c r="CO74" s="1"/>
      <c r="CP74" s="1"/>
      <c r="CQ74" s="1"/>
      <c r="CR74" s="1"/>
      <c r="CS74" s="1"/>
      <c r="CT74" s="1"/>
      <c r="CU74" s="1"/>
      <c r="CV74" s="1"/>
      <c r="CW74" s="1"/>
      <c r="CX74" s="1"/>
      <c r="CY74" s="1"/>
      <c r="CZ74" s="1"/>
      <c r="DA74" s="1"/>
      <c r="DB74" s="1"/>
      <c r="DC74" s="1"/>
      <c r="DD74" s="1"/>
      <c r="DE74" s="1"/>
      <c r="DF74" s="1"/>
      <c r="DG74" s="1"/>
      <c r="DH74" s="1"/>
      <c r="DI74" s="1"/>
      <c r="DJ74" s="1"/>
      <c r="DK74" s="1"/>
      <c r="DL74" s="1"/>
      <c r="DM74" s="1"/>
      <c r="DN74" s="1"/>
      <c r="DO74" s="1"/>
      <c r="DP74" s="1"/>
      <c r="DQ74" s="1"/>
      <c r="DR74" s="1"/>
      <c r="DS74" s="1"/>
      <c r="DT74" s="1"/>
      <c r="DU74" s="1"/>
      <c r="DV74" s="1"/>
      <c r="DW74" s="1"/>
      <c r="DX74" s="1"/>
      <c r="DY74" s="1"/>
      <c r="DZ74" s="1"/>
      <c r="EA74" s="1"/>
      <c r="EB74" s="1"/>
    </row>
    <row r="75" spans="1:132">
      <c r="A75" s="94" t="s">
        <v>126</v>
      </c>
      <c r="B75" s="95">
        <v>1</v>
      </c>
      <c r="C75" s="95">
        <v>2025</v>
      </c>
      <c r="D75" s="94" t="s">
        <v>82</v>
      </c>
      <c r="E75" s="95" t="s">
        <v>83</v>
      </c>
      <c r="F75" s="136" t="s">
        <v>117</v>
      </c>
      <c r="G75" s="146" t="s">
        <v>168</v>
      </c>
      <c r="H75" s="85">
        <v>9</v>
      </c>
      <c r="I75" s="97">
        <v>446.69925000000001</v>
      </c>
      <c r="J75" s="97">
        <f t="shared" si="71"/>
        <v>450.09999999999997</v>
      </c>
      <c r="K75" s="98">
        <v>2.70059</v>
      </c>
      <c r="L75" s="98">
        <v>0.70016</v>
      </c>
      <c r="M75" s="98">
        <f t="shared" si="74"/>
        <v>3.4007499999999999</v>
      </c>
      <c r="N75" s="97">
        <f t="shared" si="75"/>
        <v>7591.2545955561709</v>
      </c>
      <c r="O75" s="143"/>
      <c r="P75" s="143">
        <v>450.4</v>
      </c>
      <c r="Q75" s="144"/>
      <c r="R75" s="144"/>
      <c r="S75" s="144">
        <v>3.2073999999999998</v>
      </c>
      <c r="T75" s="145">
        <v>7112</v>
      </c>
      <c r="U75" s="100"/>
      <c r="V75" s="100"/>
      <c r="W75" s="100">
        <f t="shared" si="72"/>
        <v>-5.6855105491435758</v>
      </c>
      <c r="X75" s="100">
        <f t="shared" si="73"/>
        <v>-6.3132462430745075</v>
      </c>
      <c r="Y75" s="101"/>
      <c r="Z75" s="102">
        <f t="shared" si="76"/>
        <v>-3.1952918940690971</v>
      </c>
      <c r="AA75" s="102">
        <f t="shared" si="44"/>
        <v>-8.1952918940690971</v>
      </c>
      <c r="AB75" s="102">
        <f t="shared" si="45"/>
        <v>1.8047081059309029</v>
      </c>
      <c r="AC75" s="102">
        <f t="shared" si="46"/>
        <v>-11.984922769944301</v>
      </c>
      <c r="AD75" s="102">
        <f t="shared" si="47"/>
        <v>5.5943389818061071</v>
      </c>
      <c r="AE75" s="102">
        <f t="shared" si="48"/>
        <v>-0.14767497439377303</v>
      </c>
      <c r="AF75" s="102">
        <f t="shared" si="49"/>
        <v>-5.1476749743937731</v>
      </c>
      <c r="AG75" s="102">
        <f t="shared" si="50"/>
        <v>4.8523250256062269</v>
      </c>
      <c r="AH75" s="102">
        <f t="shared" si="51"/>
        <v>-3.8941550341390467</v>
      </c>
      <c r="AI75" s="102">
        <f t="shared" si="52"/>
        <v>3.5988050853515006</v>
      </c>
      <c r="AJ75" s="102">
        <f t="shared" si="53"/>
        <v>-2.6688494631843507</v>
      </c>
      <c r="AK75" s="102">
        <f t="shared" si="54"/>
        <v>-7.6688494631843511</v>
      </c>
      <c r="AL75" s="102">
        <f t="shared" si="55"/>
        <v>2.3311505368156493</v>
      </c>
      <c r="AM75" s="102">
        <f t="shared" si="56"/>
        <v>-12.236342255451982</v>
      </c>
      <c r="AN75" s="102">
        <f t="shared" si="57"/>
        <v>6.8986433290832796</v>
      </c>
      <c r="AO75" s="102">
        <f t="shared" si="58"/>
        <v>-2.5190621301642993</v>
      </c>
      <c r="AP75" s="102">
        <f t="shared" si="59"/>
        <v>-7.5190621301642988</v>
      </c>
      <c r="AQ75" s="102">
        <f t="shared" si="60"/>
        <v>2.4809378698357007</v>
      </c>
      <c r="AR75" s="102">
        <f t="shared" si="61"/>
        <v>-11.407439460797374</v>
      </c>
      <c r="AS75" s="102">
        <f t="shared" si="62"/>
        <v>6.3693152004687761</v>
      </c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  <c r="BZ75" s="1"/>
      <c r="CA75" s="1"/>
      <c r="CB75" s="1"/>
      <c r="CC75" s="1"/>
      <c r="CD75" s="1"/>
      <c r="CE75" s="1"/>
      <c r="CF75" s="1"/>
      <c r="CG75" s="1"/>
      <c r="CH75" s="1"/>
      <c r="CI75" s="1"/>
      <c r="CJ75" s="1"/>
      <c r="CK75" s="1"/>
      <c r="CL75" s="1"/>
      <c r="CM75" s="1"/>
      <c r="CN75" s="1"/>
      <c r="CO75" s="1"/>
      <c r="CP75" s="1"/>
      <c r="CQ75" s="1"/>
      <c r="CR75" s="1"/>
      <c r="CS75" s="1"/>
      <c r="CT75" s="1"/>
      <c r="CU75" s="1"/>
      <c r="CV75" s="1"/>
      <c r="CW75" s="1"/>
      <c r="CX75" s="1"/>
      <c r="CY75" s="1"/>
      <c r="CZ75" s="1"/>
      <c r="DA75" s="1"/>
      <c r="DB75" s="1"/>
      <c r="DC75" s="1"/>
      <c r="DD75" s="1"/>
      <c r="DE75" s="1"/>
      <c r="DF75" s="1"/>
      <c r="DG75" s="1"/>
      <c r="DH75" s="1"/>
      <c r="DI75" s="1"/>
      <c r="DJ75" s="1"/>
      <c r="DK75" s="1"/>
      <c r="DL75" s="1"/>
      <c r="DM75" s="1"/>
      <c r="DN75" s="1"/>
      <c r="DO75" s="1"/>
      <c r="DP75" s="1"/>
      <c r="DQ75" s="1"/>
      <c r="DR75" s="1"/>
      <c r="DS75" s="1"/>
      <c r="DT75" s="1"/>
      <c r="DU75" s="1"/>
      <c r="DV75" s="1"/>
      <c r="DW75" s="1"/>
      <c r="DX75" s="1"/>
      <c r="DY75" s="1"/>
      <c r="DZ75" s="1"/>
      <c r="EA75" s="1"/>
      <c r="EB75" s="1"/>
    </row>
    <row r="76" spans="1:132" ht="13.65" customHeight="1">
      <c r="A76" s="94" t="s">
        <v>126</v>
      </c>
      <c r="B76" s="95">
        <v>1</v>
      </c>
      <c r="C76" s="95">
        <v>2025</v>
      </c>
      <c r="D76" s="94" t="s">
        <v>22</v>
      </c>
      <c r="E76" s="95" t="s">
        <v>69</v>
      </c>
      <c r="F76" s="136" t="s">
        <v>118</v>
      </c>
      <c r="G76" s="123" t="s">
        <v>143</v>
      </c>
      <c r="H76" s="124">
        <v>1</v>
      </c>
      <c r="I76" s="97">
        <v>446.56487000000004</v>
      </c>
      <c r="J76" s="97">
        <f t="shared" si="71"/>
        <v>446.6</v>
      </c>
      <c r="K76" s="98">
        <v>2.513E-2</v>
      </c>
      <c r="L76" s="98">
        <v>0.01</v>
      </c>
      <c r="M76" s="98">
        <f t="shared" si="74"/>
        <v>3.5130000000000002E-2</v>
      </c>
      <c r="N76" s="97">
        <f t="shared" si="75"/>
        <v>78.664846899152053</v>
      </c>
      <c r="O76" s="112">
        <v>447.26679999999999</v>
      </c>
      <c r="P76" s="112">
        <v>447.29999999999995</v>
      </c>
      <c r="Q76" s="113">
        <v>2.1800000000000264E-2</v>
      </c>
      <c r="R76" s="113">
        <v>1.1400000000000077E-2</v>
      </c>
      <c r="S76" s="113">
        <v>3.320000000000034E-2</v>
      </c>
      <c r="T76" s="99">
        <v>74.228625956588658</v>
      </c>
      <c r="U76" s="100">
        <f t="shared" ref="U76" si="77">((Q76-K76)/K76)*100</f>
        <v>-13.251094309589082</v>
      </c>
      <c r="V76" s="100">
        <f t="shared" ref="V76" si="78">((R76-L76)/L76)*100</f>
        <v>14.000000000000764</v>
      </c>
      <c r="W76" s="100">
        <f t="shared" si="72"/>
        <v>-5.4938798747499602</v>
      </c>
      <c r="X76" s="100">
        <f t="shared" si="73"/>
        <v>-5.6393943641060007</v>
      </c>
      <c r="Y76" s="101"/>
      <c r="Z76" s="102">
        <f t="shared" si="76"/>
        <v>-3.1952918940690971</v>
      </c>
      <c r="AA76" s="102">
        <f t="shared" si="44"/>
        <v>-8.1952918940690971</v>
      </c>
      <c r="AB76" s="102">
        <f t="shared" si="45"/>
        <v>1.8047081059309029</v>
      </c>
      <c r="AC76" s="102">
        <f t="shared" si="46"/>
        <v>-11.984922769944301</v>
      </c>
      <c r="AD76" s="102">
        <f t="shared" si="47"/>
        <v>5.5943389818061071</v>
      </c>
      <c r="AE76" s="102">
        <f t="shared" si="48"/>
        <v>-0.14767497439377303</v>
      </c>
      <c r="AF76" s="102">
        <f t="shared" si="49"/>
        <v>-5.1476749743937731</v>
      </c>
      <c r="AG76" s="102">
        <f t="shared" si="50"/>
        <v>4.8523250256062269</v>
      </c>
      <c r="AH76" s="102">
        <f t="shared" si="51"/>
        <v>-3.8941550341390467</v>
      </c>
      <c r="AI76" s="102">
        <f t="shared" si="52"/>
        <v>3.5988050853515006</v>
      </c>
      <c r="AJ76" s="102">
        <f t="shared" si="53"/>
        <v>-2.6688494631843507</v>
      </c>
      <c r="AK76" s="102">
        <f t="shared" si="54"/>
        <v>-7.6688494631843511</v>
      </c>
      <c r="AL76" s="102">
        <f t="shared" si="55"/>
        <v>2.3311505368156493</v>
      </c>
      <c r="AM76" s="102">
        <f t="shared" si="56"/>
        <v>-12.236342255451982</v>
      </c>
      <c r="AN76" s="102">
        <f t="shared" si="57"/>
        <v>6.8986433290832796</v>
      </c>
      <c r="AO76" s="102">
        <f t="shared" si="58"/>
        <v>-2.5190621301642993</v>
      </c>
      <c r="AP76" s="102">
        <f t="shared" si="59"/>
        <v>-7.5190621301642988</v>
      </c>
      <c r="AQ76" s="102">
        <f t="shared" si="60"/>
        <v>2.4809378698357007</v>
      </c>
      <c r="AR76" s="102">
        <f t="shared" si="61"/>
        <v>-11.407439460797374</v>
      </c>
      <c r="AS76" s="102">
        <f t="shared" si="62"/>
        <v>6.3693152004687761</v>
      </c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  <c r="BZ76" s="1"/>
      <c r="CA76" s="1"/>
      <c r="CB76" s="1"/>
      <c r="CC76" s="1"/>
      <c r="CD76" s="1"/>
      <c r="CE76" s="1"/>
      <c r="CF76" s="1"/>
      <c r="CG76" s="1"/>
      <c r="CH76" s="1"/>
      <c r="CI76" s="1"/>
      <c r="CJ76" s="1"/>
      <c r="CK76" s="1"/>
      <c r="CL76" s="1"/>
      <c r="CM76" s="1"/>
      <c r="CN76" s="1"/>
      <c r="CO76" s="1"/>
      <c r="CP76" s="1"/>
      <c r="CQ76" s="1"/>
      <c r="CR76" s="1"/>
      <c r="CS76" s="1"/>
      <c r="CT76" s="1"/>
      <c r="CU76" s="1"/>
      <c r="CV76" s="1"/>
      <c r="CW76" s="1"/>
      <c r="CX76" s="1"/>
      <c r="CY76" s="1"/>
      <c r="CZ76" s="1"/>
      <c r="DA76" s="1"/>
      <c r="DB76" s="1"/>
      <c r="DC76" s="1"/>
      <c r="DD76" s="1"/>
      <c r="DE76" s="1"/>
      <c r="DF76" s="1"/>
      <c r="DG76" s="1"/>
      <c r="DH76" s="1"/>
      <c r="DI76" s="1"/>
      <c r="DJ76" s="1"/>
      <c r="DK76" s="1"/>
      <c r="DL76" s="1"/>
      <c r="DM76" s="1"/>
      <c r="DN76" s="1"/>
      <c r="DO76" s="1"/>
      <c r="DP76" s="1"/>
      <c r="DQ76" s="1"/>
      <c r="DR76" s="1"/>
      <c r="DS76" s="1"/>
      <c r="DT76" s="1"/>
      <c r="DU76" s="1"/>
      <c r="DV76" s="1"/>
      <c r="DW76" s="1"/>
      <c r="DX76" s="1"/>
      <c r="DY76" s="1"/>
      <c r="DZ76" s="1"/>
      <c r="EA76" s="1"/>
      <c r="EB76" s="1"/>
    </row>
    <row r="77" spans="1:132" ht="13.65" customHeight="1">
      <c r="A77" s="94" t="s">
        <v>126</v>
      </c>
      <c r="B77" s="95">
        <v>1</v>
      </c>
      <c r="C77" s="95">
        <v>2025</v>
      </c>
      <c r="D77" s="94" t="s">
        <v>22</v>
      </c>
      <c r="E77" s="95" t="s">
        <v>69</v>
      </c>
      <c r="F77" s="136" t="s">
        <v>118</v>
      </c>
      <c r="G77" s="123" t="s">
        <v>143</v>
      </c>
      <c r="H77" s="85">
        <v>2</v>
      </c>
      <c r="I77" s="97">
        <v>446.64453000000003</v>
      </c>
      <c r="J77" s="97">
        <f t="shared" si="71"/>
        <v>446.7</v>
      </c>
      <c r="K77" s="98">
        <v>4.0309999999999999E-2</v>
      </c>
      <c r="L77" s="98">
        <v>1.516E-2</v>
      </c>
      <c r="M77" s="98">
        <f t="shared" si="74"/>
        <v>5.5469999999999998E-2</v>
      </c>
      <c r="N77" s="97">
        <f t="shared" si="75"/>
        <v>124.18690184159398</v>
      </c>
      <c r="O77" s="114">
        <v>447.35069999999996</v>
      </c>
      <c r="P77" s="114">
        <v>447.4</v>
      </c>
      <c r="Q77" s="115">
        <v>3.4199999999999786E-2</v>
      </c>
      <c r="R77" s="115">
        <v>1.5099999999999891E-2</v>
      </c>
      <c r="S77" s="115">
        <v>4.9299999999999677E-2</v>
      </c>
      <c r="T77" s="103">
        <v>110.20436538939066</v>
      </c>
      <c r="U77" s="100">
        <f t="shared" ref="U77:U93" si="79">((Q77-K77)/K77)*100</f>
        <v>-15.157529149095044</v>
      </c>
      <c r="V77" s="100">
        <f t="shared" ref="V77:V93" si="80">((R77-L77)/L77)*100</f>
        <v>-0.39577836411681122</v>
      </c>
      <c r="W77" s="100">
        <f t="shared" si="72"/>
        <v>-11.123129619614785</v>
      </c>
      <c r="X77" s="100">
        <f t="shared" si="73"/>
        <v>-11.25926828421783</v>
      </c>
      <c r="Y77" s="101"/>
      <c r="Z77" s="102">
        <f t="shared" si="76"/>
        <v>-3.1952918940690971</v>
      </c>
      <c r="AA77" s="102">
        <f t="shared" si="44"/>
        <v>-8.1952918940690971</v>
      </c>
      <c r="AB77" s="102">
        <f t="shared" si="45"/>
        <v>1.8047081059309029</v>
      </c>
      <c r="AC77" s="102">
        <f t="shared" si="46"/>
        <v>-11.984922769944301</v>
      </c>
      <c r="AD77" s="102">
        <f t="shared" si="47"/>
        <v>5.5943389818061071</v>
      </c>
      <c r="AE77" s="102">
        <f t="shared" si="48"/>
        <v>-0.14767497439377303</v>
      </c>
      <c r="AF77" s="102">
        <f t="shared" si="49"/>
        <v>-5.1476749743937731</v>
      </c>
      <c r="AG77" s="102">
        <f t="shared" si="50"/>
        <v>4.8523250256062269</v>
      </c>
      <c r="AH77" s="102">
        <f t="shared" si="51"/>
        <v>-3.8941550341390467</v>
      </c>
      <c r="AI77" s="102">
        <f t="shared" si="52"/>
        <v>3.5988050853515006</v>
      </c>
      <c r="AJ77" s="102">
        <f t="shared" si="53"/>
        <v>-2.6688494631843507</v>
      </c>
      <c r="AK77" s="102">
        <f t="shared" si="54"/>
        <v>-7.6688494631843511</v>
      </c>
      <c r="AL77" s="102">
        <f t="shared" si="55"/>
        <v>2.3311505368156493</v>
      </c>
      <c r="AM77" s="102">
        <f t="shared" si="56"/>
        <v>-12.236342255451982</v>
      </c>
      <c r="AN77" s="102">
        <f t="shared" si="57"/>
        <v>6.8986433290832796</v>
      </c>
      <c r="AO77" s="102">
        <f t="shared" si="58"/>
        <v>-2.5190621301642993</v>
      </c>
      <c r="AP77" s="102">
        <f t="shared" si="59"/>
        <v>-7.5190621301642988</v>
      </c>
      <c r="AQ77" s="102">
        <f t="shared" si="60"/>
        <v>2.4809378698357007</v>
      </c>
      <c r="AR77" s="102">
        <f t="shared" si="61"/>
        <v>-11.407439460797374</v>
      </c>
      <c r="AS77" s="102">
        <f t="shared" si="62"/>
        <v>6.3693152004687761</v>
      </c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  <c r="CF77" s="1"/>
      <c r="CG77" s="1"/>
      <c r="CH77" s="1"/>
      <c r="CI77" s="1"/>
      <c r="CJ77" s="1"/>
      <c r="CK77" s="1"/>
      <c r="CL77" s="1"/>
      <c r="CM77" s="1"/>
      <c r="CN77" s="1"/>
      <c r="CO77" s="1"/>
      <c r="CP77" s="1"/>
      <c r="CQ77" s="1"/>
      <c r="CR77" s="1"/>
      <c r="CS77" s="1"/>
      <c r="CT77" s="1"/>
      <c r="CU77" s="1"/>
      <c r="CV77" s="1"/>
      <c r="CW77" s="1"/>
      <c r="CX77" s="1"/>
      <c r="CY77" s="1"/>
      <c r="CZ77" s="1"/>
      <c r="DA77" s="1"/>
      <c r="DB77" s="1"/>
      <c r="DC77" s="1"/>
      <c r="DD77" s="1"/>
      <c r="DE77" s="1"/>
      <c r="DF77" s="1"/>
      <c r="DG77" s="1"/>
      <c r="DH77" s="1"/>
      <c r="DI77" s="1"/>
      <c r="DJ77" s="1"/>
      <c r="DK77" s="1"/>
      <c r="DL77" s="1"/>
      <c r="DM77" s="1"/>
      <c r="DN77" s="1"/>
      <c r="DO77" s="1"/>
      <c r="DP77" s="1"/>
      <c r="DQ77" s="1"/>
      <c r="DR77" s="1"/>
      <c r="DS77" s="1"/>
      <c r="DT77" s="1"/>
      <c r="DU77" s="1"/>
      <c r="DV77" s="1"/>
      <c r="DW77" s="1"/>
      <c r="DX77" s="1"/>
      <c r="DY77" s="1"/>
      <c r="DZ77" s="1"/>
      <c r="EA77" s="1"/>
      <c r="EB77" s="1"/>
    </row>
    <row r="78" spans="1:132" ht="13.65" customHeight="1">
      <c r="A78" s="94" t="s">
        <v>126</v>
      </c>
      <c r="B78" s="95">
        <v>1</v>
      </c>
      <c r="C78" s="95">
        <v>2025</v>
      </c>
      <c r="D78" s="94" t="s">
        <v>22</v>
      </c>
      <c r="E78" s="95" t="s">
        <v>69</v>
      </c>
      <c r="F78" s="136" t="s">
        <v>118</v>
      </c>
      <c r="G78" s="123" t="s">
        <v>143</v>
      </c>
      <c r="H78" s="85">
        <v>3</v>
      </c>
      <c r="I78" s="97">
        <v>446.79955000000001</v>
      </c>
      <c r="J78" s="97">
        <f t="shared" si="71"/>
        <v>446.9</v>
      </c>
      <c r="K78" s="98">
        <v>8.0159999999999995E-2</v>
      </c>
      <c r="L78" s="98">
        <v>2.0289999999999999E-2</v>
      </c>
      <c r="M78" s="98">
        <f t="shared" si="74"/>
        <v>0.10045</v>
      </c>
      <c r="N78" s="97">
        <f t="shared" si="75"/>
        <v>224.80210282883269</v>
      </c>
      <c r="O78" s="114">
        <v>447.60569999999996</v>
      </c>
      <c r="P78" s="114">
        <v>447.7</v>
      </c>
      <c r="Q78" s="115">
        <v>7.3799999999999866E-2</v>
      </c>
      <c r="R78" s="115">
        <v>2.0499999999999741E-2</v>
      </c>
      <c r="S78" s="115">
        <v>9.4299999999999606E-2</v>
      </c>
      <c r="T78" s="103">
        <v>210.67649495973717</v>
      </c>
      <c r="U78" s="100">
        <f t="shared" si="79"/>
        <v>-7.9341317365271085</v>
      </c>
      <c r="V78" s="100">
        <f t="shared" si="80"/>
        <v>1.0349926071943896</v>
      </c>
      <c r="W78" s="100">
        <f t="shared" si="72"/>
        <v>-6.1224489795922263</v>
      </c>
      <c r="X78" s="100">
        <f t="shared" si="73"/>
        <v>-6.2835746157814825</v>
      </c>
      <c r="Y78" s="101"/>
      <c r="Z78" s="102">
        <f t="shared" si="76"/>
        <v>-3.1952918940690971</v>
      </c>
      <c r="AA78" s="102">
        <f t="shared" si="44"/>
        <v>-8.1952918940690971</v>
      </c>
      <c r="AB78" s="102">
        <f t="shared" si="45"/>
        <v>1.8047081059309029</v>
      </c>
      <c r="AC78" s="102">
        <f t="shared" si="46"/>
        <v>-11.984922769944301</v>
      </c>
      <c r="AD78" s="102">
        <f t="shared" si="47"/>
        <v>5.5943389818061071</v>
      </c>
      <c r="AE78" s="102">
        <f t="shared" si="48"/>
        <v>-0.14767497439377303</v>
      </c>
      <c r="AF78" s="102">
        <f t="shared" si="49"/>
        <v>-5.1476749743937731</v>
      </c>
      <c r="AG78" s="102">
        <f t="shared" si="50"/>
        <v>4.8523250256062269</v>
      </c>
      <c r="AH78" s="102">
        <f t="shared" si="51"/>
        <v>-3.8941550341390467</v>
      </c>
      <c r="AI78" s="102">
        <f t="shared" si="52"/>
        <v>3.5988050853515006</v>
      </c>
      <c r="AJ78" s="102">
        <f t="shared" si="53"/>
        <v>-2.6688494631843507</v>
      </c>
      <c r="AK78" s="102">
        <f t="shared" si="54"/>
        <v>-7.6688494631843511</v>
      </c>
      <c r="AL78" s="102">
        <f t="shared" si="55"/>
        <v>2.3311505368156493</v>
      </c>
      <c r="AM78" s="102">
        <f t="shared" si="56"/>
        <v>-12.236342255451982</v>
      </c>
      <c r="AN78" s="102">
        <f t="shared" si="57"/>
        <v>6.8986433290832796</v>
      </c>
      <c r="AO78" s="102">
        <f t="shared" si="58"/>
        <v>-2.5190621301642993</v>
      </c>
      <c r="AP78" s="102">
        <f t="shared" si="59"/>
        <v>-7.5190621301642988</v>
      </c>
      <c r="AQ78" s="102">
        <f t="shared" si="60"/>
        <v>2.4809378698357007</v>
      </c>
      <c r="AR78" s="102">
        <f t="shared" si="61"/>
        <v>-11.407439460797374</v>
      </c>
      <c r="AS78" s="102">
        <f t="shared" si="62"/>
        <v>6.3693152004687761</v>
      </c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"/>
      <c r="CG78" s="1"/>
      <c r="CH78" s="1"/>
      <c r="CI78" s="1"/>
      <c r="CJ78" s="1"/>
      <c r="CK78" s="1"/>
      <c r="CL78" s="1"/>
      <c r="CM78" s="1"/>
      <c r="CN78" s="1"/>
      <c r="CO78" s="1"/>
      <c r="CP78" s="1"/>
      <c r="CQ78" s="1"/>
      <c r="CR78" s="1"/>
      <c r="CS78" s="1"/>
      <c r="CT78" s="1"/>
      <c r="CU78" s="1"/>
      <c r="CV78" s="1"/>
      <c r="CW78" s="1"/>
      <c r="CX78" s="1"/>
      <c r="CY78" s="1"/>
      <c r="CZ78" s="1"/>
      <c r="DA78" s="1"/>
      <c r="DB78" s="1"/>
      <c r="DC78" s="1"/>
      <c r="DD78" s="1"/>
      <c r="DE78" s="1"/>
      <c r="DF78" s="1"/>
      <c r="DG78" s="1"/>
      <c r="DH78" s="1"/>
      <c r="DI78" s="1"/>
      <c r="DJ78" s="1"/>
      <c r="DK78" s="1"/>
      <c r="DL78" s="1"/>
      <c r="DM78" s="1"/>
      <c r="DN78" s="1"/>
      <c r="DO78" s="1"/>
      <c r="DP78" s="1"/>
      <c r="DQ78" s="1"/>
      <c r="DR78" s="1"/>
      <c r="DS78" s="1"/>
      <c r="DT78" s="1"/>
      <c r="DU78" s="1"/>
      <c r="DV78" s="1"/>
      <c r="DW78" s="1"/>
      <c r="DX78" s="1"/>
      <c r="DY78" s="1"/>
      <c r="DZ78" s="1"/>
      <c r="EA78" s="1"/>
      <c r="EB78" s="1"/>
    </row>
    <row r="79" spans="1:132" ht="13.65" customHeight="1">
      <c r="A79" s="94" t="s">
        <v>126</v>
      </c>
      <c r="B79" s="95">
        <v>1</v>
      </c>
      <c r="C79" s="95">
        <v>2025</v>
      </c>
      <c r="D79" s="94" t="s">
        <v>22</v>
      </c>
      <c r="E79" s="95" t="s">
        <v>69</v>
      </c>
      <c r="F79" s="136" t="s">
        <v>118</v>
      </c>
      <c r="G79" s="123" t="s">
        <v>143</v>
      </c>
      <c r="H79" s="85">
        <v>4</v>
      </c>
      <c r="I79" s="97">
        <v>446.65356000000003</v>
      </c>
      <c r="J79" s="97">
        <f t="shared" si="71"/>
        <v>447</v>
      </c>
      <c r="K79" s="98">
        <v>0.27523999999999998</v>
      </c>
      <c r="L79" s="98">
        <v>7.1199999999999999E-2</v>
      </c>
      <c r="M79" s="98">
        <f t="shared" si="74"/>
        <v>0.34643999999999997</v>
      </c>
      <c r="N79" s="97">
        <f t="shared" si="75"/>
        <v>775.40773487832564</v>
      </c>
      <c r="O79" s="114">
        <v>447.26140000000004</v>
      </c>
      <c r="P79" s="114">
        <v>447.6</v>
      </c>
      <c r="Q79" s="115">
        <v>0.2663000000000002</v>
      </c>
      <c r="R79" s="115">
        <v>7.2300000000000253E-2</v>
      </c>
      <c r="S79" s="115">
        <v>0.33860000000000046</v>
      </c>
      <c r="T79" s="103">
        <v>757.05169281319706</v>
      </c>
      <c r="U79" s="100">
        <f t="shared" si="79"/>
        <v>-3.2480744077894865</v>
      </c>
      <c r="V79" s="100">
        <f t="shared" si="80"/>
        <v>1.5449438202250751</v>
      </c>
      <c r="W79" s="100">
        <f t="shared" si="72"/>
        <v>-2.2630181272368994</v>
      </c>
      <c r="X79" s="100">
        <f t="shared" si="73"/>
        <v>-2.3672761102916962</v>
      </c>
      <c r="Y79" s="101"/>
      <c r="Z79" s="102">
        <f t="shared" si="76"/>
        <v>-3.1952918940690971</v>
      </c>
      <c r="AA79" s="102">
        <f t="shared" si="44"/>
        <v>-8.1952918940690971</v>
      </c>
      <c r="AB79" s="102">
        <f t="shared" si="45"/>
        <v>1.8047081059309029</v>
      </c>
      <c r="AC79" s="102">
        <f t="shared" si="46"/>
        <v>-11.984922769944301</v>
      </c>
      <c r="AD79" s="102">
        <f t="shared" si="47"/>
        <v>5.5943389818061071</v>
      </c>
      <c r="AE79" s="102">
        <f t="shared" si="48"/>
        <v>-0.14767497439377303</v>
      </c>
      <c r="AF79" s="102">
        <f t="shared" si="49"/>
        <v>-5.1476749743937731</v>
      </c>
      <c r="AG79" s="102">
        <f t="shared" si="50"/>
        <v>4.8523250256062269</v>
      </c>
      <c r="AH79" s="102">
        <f t="shared" si="51"/>
        <v>-3.8941550341390467</v>
      </c>
      <c r="AI79" s="102">
        <f t="shared" si="52"/>
        <v>3.5988050853515006</v>
      </c>
      <c r="AJ79" s="102">
        <f t="shared" si="53"/>
        <v>-2.6688494631843507</v>
      </c>
      <c r="AK79" s="102">
        <f t="shared" si="54"/>
        <v>-7.6688494631843511</v>
      </c>
      <c r="AL79" s="102">
        <f t="shared" si="55"/>
        <v>2.3311505368156493</v>
      </c>
      <c r="AM79" s="102">
        <f t="shared" si="56"/>
        <v>-12.236342255451982</v>
      </c>
      <c r="AN79" s="102">
        <f t="shared" si="57"/>
        <v>6.8986433290832796</v>
      </c>
      <c r="AO79" s="102">
        <f t="shared" si="58"/>
        <v>-2.5190621301642993</v>
      </c>
      <c r="AP79" s="102">
        <f t="shared" si="59"/>
        <v>-7.5190621301642988</v>
      </c>
      <c r="AQ79" s="102">
        <f t="shared" si="60"/>
        <v>2.4809378698357007</v>
      </c>
      <c r="AR79" s="102">
        <f t="shared" si="61"/>
        <v>-11.407439460797374</v>
      </c>
      <c r="AS79" s="102">
        <f t="shared" si="62"/>
        <v>6.3693152004687761</v>
      </c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  <c r="CF79" s="1"/>
      <c r="CG79" s="1"/>
      <c r="CH79" s="1"/>
      <c r="CI79" s="1"/>
      <c r="CJ79" s="1"/>
      <c r="CK79" s="1"/>
      <c r="CL79" s="1"/>
      <c r="CM79" s="1"/>
      <c r="CN79" s="1"/>
      <c r="CO79" s="1"/>
      <c r="CP79" s="1"/>
      <c r="CQ79" s="1"/>
      <c r="CR79" s="1"/>
      <c r="CS79" s="1"/>
      <c r="CT79" s="1"/>
      <c r="CU79" s="1"/>
      <c r="CV79" s="1"/>
      <c r="CW79" s="1"/>
      <c r="CX79" s="1"/>
      <c r="CY79" s="1"/>
      <c r="CZ79" s="1"/>
      <c r="DA79" s="1"/>
      <c r="DB79" s="1"/>
      <c r="DC79" s="1"/>
      <c r="DD79" s="1"/>
      <c r="DE79" s="1"/>
      <c r="DF79" s="1"/>
      <c r="DG79" s="1"/>
      <c r="DH79" s="1"/>
      <c r="DI79" s="1"/>
      <c r="DJ79" s="1"/>
      <c r="DK79" s="1"/>
      <c r="DL79" s="1"/>
      <c r="DM79" s="1"/>
      <c r="DN79" s="1"/>
      <c r="DO79" s="1"/>
      <c r="DP79" s="1"/>
      <c r="DQ79" s="1"/>
      <c r="DR79" s="1"/>
      <c r="DS79" s="1"/>
      <c r="DT79" s="1"/>
      <c r="DU79" s="1"/>
      <c r="DV79" s="1"/>
      <c r="DW79" s="1"/>
      <c r="DX79" s="1"/>
      <c r="DY79" s="1"/>
      <c r="DZ79" s="1"/>
      <c r="EA79" s="1"/>
      <c r="EB79" s="1"/>
    </row>
    <row r="80" spans="1:132" ht="13.65" customHeight="1">
      <c r="A80" s="94" t="s">
        <v>126</v>
      </c>
      <c r="B80" s="95">
        <v>1</v>
      </c>
      <c r="C80" s="95">
        <v>2025</v>
      </c>
      <c r="D80" s="94" t="s">
        <v>22</v>
      </c>
      <c r="E80" s="95" t="s">
        <v>69</v>
      </c>
      <c r="F80" s="136" t="s">
        <v>118</v>
      </c>
      <c r="G80" s="123" t="s">
        <v>143</v>
      </c>
      <c r="H80" s="85">
        <v>5</v>
      </c>
      <c r="I80" s="97">
        <v>446.77483000000007</v>
      </c>
      <c r="J80" s="97">
        <f t="shared" si="71"/>
        <v>447.30000000000007</v>
      </c>
      <c r="K80" s="98">
        <v>0.42508000000000001</v>
      </c>
      <c r="L80" s="98">
        <v>0.10009</v>
      </c>
      <c r="M80" s="98">
        <f t="shared" si="74"/>
        <v>0.52517000000000003</v>
      </c>
      <c r="N80" s="97">
        <f t="shared" si="75"/>
        <v>1174.947887077366</v>
      </c>
      <c r="O80" s="114">
        <v>447.48340000000002</v>
      </c>
      <c r="P80" s="114">
        <v>448</v>
      </c>
      <c r="Q80" s="115">
        <v>0.41579999999999995</v>
      </c>
      <c r="R80" s="115">
        <v>0.1008</v>
      </c>
      <c r="S80" s="115">
        <v>0.51659999999999995</v>
      </c>
      <c r="T80" s="103">
        <v>1154.4562323429202</v>
      </c>
      <c r="U80" s="100">
        <f t="shared" si="79"/>
        <v>-2.1831184718170853</v>
      </c>
      <c r="V80" s="100">
        <f t="shared" si="80"/>
        <v>0.70936157458287774</v>
      </c>
      <c r="W80" s="100">
        <f t="shared" si="72"/>
        <v>-1.6318525429860953</v>
      </c>
      <c r="X80" s="100">
        <f t="shared" si="73"/>
        <v>-1.7440479667075202</v>
      </c>
      <c r="Y80" s="101"/>
      <c r="Z80" s="102">
        <f t="shared" si="76"/>
        <v>-3.1952918940690971</v>
      </c>
      <c r="AA80" s="102">
        <f t="shared" si="44"/>
        <v>-8.1952918940690971</v>
      </c>
      <c r="AB80" s="102">
        <f t="shared" si="45"/>
        <v>1.8047081059309029</v>
      </c>
      <c r="AC80" s="102">
        <f t="shared" si="46"/>
        <v>-11.984922769944301</v>
      </c>
      <c r="AD80" s="102">
        <f t="shared" si="47"/>
        <v>5.5943389818061071</v>
      </c>
      <c r="AE80" s="102">
        <f t="shared" si="48"/>
        <v>-0.14767497439377303</v>
      </c>
      <c r="AF80" s="102">
        <f t="shared" si="49"/>
        <v>-5.1476749743937731</v>
      </c>
      <c r="AG80" s="102">
        <f t="shared" si="50"/>
        <v>4.8523250256062269</v>
      </c>
      <c r="AH80" s="102">
        <f t="shared" si="51"/>
        <v>-3.8941550341390467</v>
      </c>
      <c r="AI80" s="102">
        <f t="shared" si="52"/>
        <v>3.5988050853515006</v>
      </c>
      <c r="AJ80" s="102">
        <f t="shared" si="53"/>
        <v>-2.6688494631843507</v>
      </c>
      <c r="AK80" s="102">
        <f t="shared" si="54"/>
        <v>-7.6688494631843511</v>
      </c>
      <c r="AL80" s="102">
        <f t="shared" si="55"/>
        <v>2.3311505368156493</v>
      </c>
      <c r="AM80" s="102">
        <f t="shared" si="56"/>
        <v>-12.236342255451982</v>
      </c>
      <c r="AN80" s="102">
        <f t="shared" si="57"/>
        <v>6.8986433290832796</v>
      </c>
      <c r="AO80" s="102">
        <f t="shared" si="58"/>
        <v>-2.5190621301642993</v>
      </c>
      <c r="AP80" s="102">
        <f t="shared" si="59"/>
        <v>-7.5190621301642988</v>
      </c>
      <c r="AQ80" s="102">
        <f t="shared" si="60"/>
        <v>2.4809378698357007</v>
      </c>
      <c r="AR80" s="102">
        <f t="shared" si="61"/>
        <v>-11.407439460797374</v>
      </c>
      <c r="AS80" s="102">
        <f t="shared" si="62"/>
        <v>6.3693152004687761</v>
      </c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1"/>
      <c r="CS80" s="1"/>
      <c r="CT80" s="1"/>
      <c r="CU80" s="1"/>
      <c r="CV80" s="1"/>
      <c r="CW80" s="1"/>
      <c r="CX80" s="1"/>
      <c r="CY80" s="1"/>
      <c r="CZ80" s="1"/>
      <c r="DA80" s="1"/>
      <c r="DB80" s="1"/>
      <c r="DC80" s="1"/>
      <c r="DD80" s="1"/>
      <c r="DE80" s="1"/>
      <c r="DF80" s="1"/>
      <c r="DG80" s="1"/>
      <c r="DH80" s="1"/>
      <c r="DI80" s="1"/>
      <c r="DJ80" s="1"/>
      <c r="DK80" s="1"/>
      <c r="DL80" s="1"/>
      <c r="DM80" s="1"/>
      <c r="DN80" s="1"/>
      <c r="DO80" s="1"/>
      <c r="DP80" s="1"/>
      <c r="DQ80" s="1"/>
      <c r="DR80" s="1"/>
      <c r="DS80" s="1"/>
      <c r="DT80" s="1"/>
      <c r="DU80" s="1"/>
      <c r="DV80" s="1"/>
      <c r="DW80" s="1"/>
      <c r="DX80" s="1"/>
      <c r="DY80" s="1"/>
      <c r="DZ80" s="1"/>
      <c r="EA80" s="1"/>
      <c r="EB80" s="1"/>
    </row>
    <row r="81" spans="1:132" ht="13.65" customHeight="1">
      <c r="A81" s="94" t="s">
        <v>126</v>
      </c>
      <c r="B81" s="95">
        <v>1</v>
      </c>
      <c r="C81" s="95">
        <v>2025</v>
      </c>
      <c r="D81" s="94" t="s">
        <v>22</v>
      </c>
      <c r="E81" s="95" t="s">
        <v>69</v>
      </c>
      <c r="F81" s="136" t="s">
        <v>118</v>
      </c>
      <c r="G81" s="123" t="s">
        <v>143</v>
      </c>
      <c r="H81" s="85">
        <v>6</v>
      </c>
      <c r="I81" s="97">
        <v>446.81972999999994</v>
      </c>
      <c r="J81" s="97">
        <f t="shared" si="71"/>
        <v>447.49999999999994</v>
      </c>
      <c r="K81" s="98">
        <v>0.55013000000000001</v>
      </c>
      <c r="L81" s="98">
        <v>0.13014000000000001</v>
      </c>
      <c r="M81" s="98">
        <f t="shared" si="74"/>
        <v>0.68027000000000004</v>
      </c>
      <c r="N81" s="97">
        <f t="shared" si="75"/>
        <v>1521.5965994432588</v>
      </c>
      <c r="O81" s="114">
        <v>447.53210000000001</v>
      </c>
      <c r="P81" s="114">
        <v>448.2</v>
      </c>
      <c r="Q81" s="115">
        <v>0.54349999999999987</v>
      </c>
      <c r="R81" s="115">
        <v>0.12440000000000007</v>
      </c>
      <c r="S81" s="115">
        <v>0.66789999999999994</v>
      </c>
      <c r="T81" s="103">
        <v>1492.4069133811854</v>
      </c>
      <c r="U81" s="100">
        <f t="shared" si="79"/>
        <v>-1.2051696871648765</v>
      </c>
      <c r="V81" s="100">
        <f t="shared" si="80"/>
        <v>-4.4106347010910856</v>
      </c>
      <c r="W81" s="100">
        <f t="shared" si="72"/>
        <v>-1.81839563702649</v>
      </c>
      <c r="X81" s="100">
        <f t="shared" si="73"/>
        <v>-1.9183590494848437</v>
      </c>
      <c r="Y81" s="101"/>
      <c r="Z81" s="102">
        <f t="shared" si="76"/>
        <v>-3.1952918940690971</v>
      </c>
      <c r="AA81" s="102">
        <f t="shared" si="44"/>
        <v>-8.1952918940690971</v>
      </c>
      <c r="AB81" s="102">
        <f t="shared" si="45"/>
        <v>1.8047081059309029</v>
      </c>
      <c r="AC81" s="102">
        <f t="shared" si="46"/>
        <v>-11.984922769944301</v>
      </c>
      <c r="AD81" s="102">
        <f t="shared" si="47"/>
        <v>5.5943389818061071</v>
      </c>
      <c r="AE81" s="102">
        <f t="shared" si="48"/>
        <v>-0.14767497439377303</v>
      </c>
      <c r="AF81" s="102">
        <f t="shared" si="49"/>
        <v>-5.1476749743937731</v>
      </c>
      <c r="AG81" s="102">
        <f t="shared" si="50"/>
        <v>4.8523250256062269</v>
      </c>
      <c r="AH81" s="102">
        <f t="shared" si="51"/>
        <v>-3.8941550341390467</v>
      </c>
      <c r="AI81" s="102">
        <f t="shared" si="52"/>
        <v>3.5988050853515006</v>
      </c>
      <c r="AJ81" s="102">
        <f t="shared" si="53"/>
        <v>-2.6688494631843507</v>
      </c>
      <c r="AK81" s="102">
        <f t="shared" si="54"/>
        <v>-7.6688494631843511</v>
      </c>
      <c r="AL81" s="102">
        <f t="shared" si="55"/>
        <v>2.3311505368156493</v>
      </c>
      <c r="AM81" s="102">
        <f t="shared" si="56"/>
        <v>-12.236342255451982</v>
      </c>
      <c r="AN81" s="102">
        <f t="shared" si="57"/>
        <v>6.8986433290832796</v>
      </c>
      <c r="AO81" s="102">
        <f t="shared" si="58"/>
        <v>-2.5190621301642993</v>
      </c>
      <c r="AP81" s="102">
        <f t="shared" si="59"/>
        <v>-7.5190621301642988</v>
      </c>
      <c r="AQ81" s="102">
        <f t="shared" si="60"/>
        <v>2.4809378698357007</v>
      </c>
      <c r="AR81" s="102">
        <f t="shared" si="61"/>
        <v>-11.407439460797374</v>
      </c>
      <c r="AS81" s="102">
        <f t="shared" si="62"/>
        <v>6.3693152004687761</v>
      </c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1"/>
      <c r="CS81" s="1"/>
      <c r="CT81" s="1"/>
      <c r="CU81" s="1"/>
      <c r="CV81" s="1"/>
      <c r="CW81" s="1"/>
      <c r="CX81" s="1"/>
      <c r="CY81" s="1"/>
      <c r="CZ81" s="1"/>
      <c r="DA81" s="1"/>
      <c r="DB81" s="1"/>
      <c r="DC81" s="1"/>
      <c r="DD81" s="1"/>
      <c r="DE81" s="1"/>
      <c r="DF81" s="1"/>
      <c r="DG81" s="1"/>
      <c r="DH81" s="1"/>
      <c r="DI81" s="1"/>
      <c r="DJ81" s="1"/>
      <c r="DK81" s="1"/>
      <c r="DL81" s="1"/>
      <c r="DM81" s="1"/>
      <c r="DN81" s="1"/>
      <c r="DO81" s="1"/>
      <c r="DP81" s="1"/>
      <c r="DQ81" s="1"/>
      <c r="DR81" s="1"/>
      <c r="DS81" s="1"/>
      <c r="DT81" s="1"/>
      <c r="DU81" s="1"/>
      <c r="DV81" s="1"/>
      <c r="DW81" s="1"/>
      <c r="DX81" s="1"/>
      <c r="DY81" s="1"/>
      <c r="DZ81" s="1"/>
      <c r="EA81" s="1"/>
      <c r="EB81" s="1"/>
    </row>
    <row r="82" spans="1:132" ht="13.65" customHeight="1">
      <c r="A82" s="94" t="s">
        <v>126</v>
      </c>
      <c r="B82" s="95">
        <v>1</v>
      </c>
      <c r="C82" s="95">
        <v>2025</v>
      </c>
      <c r="D82" s="94" t="s">
        <v>22</v>
      </c>
      <c r="E82" s="95" t="s">
        <v>69</v>
      </c>
      <c r="F82" s="136" t="s">
        <v>118</v>
      </c>
      <c r="G82" s="123" t="s">
        <v>143</v>
      </c>
      <c r="H82" s="85">
        <v>7</v>
      </c>
      <c r="I82" s="97">
        <v>446.44828999999999</v>
      </c>
      <c r="J82" s="97">
        <f t="shared" si="71"/>
        <v>448.6</v>
      </c>
      <c r="K82" s="98">
        <v>1.7502599999999999</v>
      </c>
      <c r="L82" s="98">
        <v>0.40144999999999997</v>
      </c>
      <c r="M82" s="98">
        <f t="shared" si="74"/>
        <v>2.15171</v>
      </c>
      <c r="N82" s="97">
        <f t="shared" si="75"/>
        <v>4810.8675270474232</v>
      </c>
      <c r="O82" s="114">
        <v>447.15789999999998</v>
      </c>
      <c r="P82" s="114">
        <v>449.3</v>
      </c>
      <c r="Q82" s="115">
        <v>1.7393000000000001</v>
      </c>
      <c r="R82" s="115">
        <v>0.40280000000000005</v>
      </c>
      <c r="S82" s="115">
        <v>2.1421000000000001</v>
      </c>
      <c r="T82" s="103">
        <v>4790.4778155546392</v>
      </c>
      <c r="U82" s="100">
        <f t="shared" si="79"/>
        <v>-0.62619267994468586</v>
      </c>
      <c r="V82" s="100">
        <f t="shared" si="80"/>
        <v>0.33628098144229007</v>
      </c>
      <c r="W82" s="100">
        <f t="shared" si="72"/>
        <v>-0.44662152427603613</v>
      </c>
      <c r="X82" s="100">
        <f t="shared" si="73"/>
        <v>-0.4238260849659653</v>
      </c>
      <c r="Y82" s="101"/>
      <c r="Z82" s="102">
        <f t="shared" si="76"/>
        <v>-3.1952918940690971</v>
      </c>
      <c r="AA82" s="102">
        <f t="shared" si="44"/>
        <v>-8.1952918940690971</v>
      </c>
      <c r="AB82" s="102">
        <f t="shared" si="45"/>
        <v>1.8047081059309029</v>
      </c>
      <c r="AC82" s="102">
        <f t="shared" si="46"/>
        <v>-11.984922769944301</v>
      </c>
      <c r="AD82" s="102">
        <f t="shared" si="47"/>
        <v>5.5943389818061071</v>
      </c>
      <c r="AE82" s="102">
        <f t="shared" si="48"/>
        <v>-0.14767497439377303</v>
      </c>
      <c r="AF82" s="102">
        <f t="shared" si="49"/>
        <v>-5.1476749743937731</v>
      </c>
      <c r="AG82" s="102">
        <f t="shared" si="50"/>
        <v>4.8523250256062269</v>
      </c>
      <c r="AH82" s="102">
        <f t="shared" si="51"/>
        <v>-3.8941550341390467</v>
      </c>
      <c r="AI82" s="102">
        <f t="shared" si="52"/>
        <v>3.5988050853515006</v>
      </c>
      <c r="AJ82" s="102">
        <f t="shared" si="53"/>
        <v>-2.6688494631843507</v>
      </c>
      <c r="AK82" s="102">
        <f t="shared" si="54"/>
        <v>-7.6688494631843511</v>
      </c>
      <c r="AL82" s="102">
        <f t="shared" si="55"/>
        <v>2.3311505368156493</v>
      </c>
      <c r="AM82" s="102">
        <f t="shared" si="56"/>
        <v>-12.236342255451982</v>
      </c>
      <c r="AN82" s="102">
        <f t="shared" si="57"/>
        <v>6.8986433290832796</v>
      </c>
      <c r="AO82" s="102">
        <f t="shared" si="58"/>
        <v>-2.5190621301642993</v>
      </c>
      <c r="AP82" s="102">
        <f t="shared" si="59"/>
        <v>-7.5190621301642988</v>
      </c>
      <c r="AQ82" s="102">
        <f t="shared" si="60"/>
        <v>2.4809378698357007</v>
      </c>
      <c r="AR82" s="102">
        <f t="shared" si="61"/>
        <v>-11.407439460797374</v>
      </c>
      <c r="AS82" s="102">
        <f t="shared" si="62"/>
        <v>6.3693152004687761</v>
      </c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  <c r="CG82" s="1"/>
      <c r="CH82" s="1"/>
      <c r="CI82" s="1"/>
      <c r="CJ82" s="1"/>
      <c r="CK82" s="1"/>
      <c r="CL82" s="1"/>
      <c r="CM82" s="1"/>
      <c r="CN82" s="1"/>
      <c r="CO82" s="1"/>
      <c r="CP82" s="1"/>
      <c r="CQ82" s="1"/>
      <c r="CR82" s="1"/>
      <c r="CS82" s="1"/>
      <c r="CT82" s="1"/>
      <c r="CU82" s="1"/>
      <c r="CV82" s="1"/>
      <c r="CW82" s="1"/>
      <c r="CX82" s="1"/>
      <c r="CY82" s="1"/>
      <c r="CZ82" s="1"/>
      <c r="DA82" s="1"/>
      <c r="DB82" s="1"/>
      <c r="DC82" s="1"/>
      <c r="DD82" s="1"/>
      <c r="DE82" s="1"/>
      <c r="DF82" s="1"/>
      <c r="DG82" s="1"/>
      <c r="DH82" s="1"/>
      <c r="DI82" s="1"/>
      <c r="DJ82" s="1"/>
      <c r="DK82" s="1"/>
      <c r="DL82" s="1"/>
      <c r="DM82" s="1"/>
      <c r="DN82" s="1"/>
      <c r="DO82" s="1"/>
      <c r="DP82" s="1"/>
      <c r="DQ82" s="1"/>
      <c r="DR82" s="1"/>
      <c r="DS82" s="1"/>
      <c r="DT82" s="1"/>
      <c r="DU82" s="1"/>
      <c r="DV82" s="1"/>
      <c r="DW82" s="1"/>
      <c r="DX82" s="1"/>
      <c r="DY82" s="1"/>
      <c r="DZ82" s="1"/>
      <c r="EA82" s="1"/>
      <c r="EB82" s="1"/>
    </row>
    <row r="83" spans="1:132" ht="13.65" customHeight="1">
      <c r="A83" s="94" t="s">
        <v>126</v>
      </c>
      <c r="B83" s="95">
        <v>1</v>
      </c>
      <c r="C83" s="95">
        <v>2025</v>
      </c>
      <c r="D83" s="94" t="s">
        <v>22</v>
      </c>
      <c r="E83" s="95" t="s">
        <v>69</v>
      </c>
      <c r="F83" s="136" t="s">
        <v>118</v>
      </c>
      <c r="G83" s="123" t="s">
        <v>143</v>
      </c>
      <c r="H83" s="85">
        <v>8</v>
      </c>
      <c r="I83" s="97">
        <v>446.99831</v>
      </c>
      <c r="J83" s="97">
        <f t="shared" si="71"/>
        <v>449.7</v>
      </c>
      <c r="K83" s="98">
        <v>2.20038</v>
      </c>
      <c r="L83" s="98">
        <v>0.50131000000000003</v>
      </c>
      <c r="M83" s="98">
        <f t="shared" si="74"/>
        <v>2.7016900000000001</v>
      </c>
      <c r="N83" s="97">
        <f t="shared" si="75"/>
        <v>6030.3176720910633</v>
      </c>
      <c r="O83" s="114">
        <v>447.7081</v>
      </c>
      <c r="P83" s="114">
        <v>450.40000000000003</v>
      </c>
      <c r="Q83" s="115">
        <v>2.1887999999999996</v>
      </c>
      <c r="R83" s="115">
        <v>0.50310000000000032</v>
      </c>
      <c r="S83" s="115">
        <v>2.6919</v>
      </c>
      <c r="T83" s="103">
        <v>6012.6229567881401</v>
      </c>
      <c r="U83" s="100">
        <f t="shared" si="79"/>
        <v>-0.526272734709476</v>
      </c>
      <c r="V83" s="100">
        <f t="shared" si="80"/>
        <v>0.35706449103355037</v>
      </c>
      <c r="W83" s="100">
        <f t="shared" si="72"/>
        <v>-0.36236577845719486</v>
      </c>
      <c r="X83" s="100">
        <f t="shared" si="73"/>
        <v>-0.29342923980300734</v>
      </c>
      <c r="Y83" s="101"/>
      <c r="Z83" s="102">
        <f t="shared" si="76"/>
        <v>-3.1952918940690971</v>
      </c>
      <c r="AA83" s="102">
        <f t="shared" si="44"/>
        <v>-8.1952918940690971</v>
      </c>
      <c r="AB83" s="102">
        <f t="shared" si="45"/>
        <v>1.8047081059309029</v>
      </c>
      <c r="AC83" s="102">
        <f t="shared" si="46"/>
        <v>-11.984922769944301</v>
      </c>
      <c r="AD83" s="102">
        <f t="shared" si="47"/>
        <v>5.5943389818061071</v>
      </c>
      <c r="AE83" s="102">
        <f t="shared" si="48"/>
        <v>-0.14767497439377303</v>
      </c>
      <c r="AF83" s="102">
        <f t="shared" si="49"/>
        <v>-5.1476749743937731</v>
      </c>
      <c r="AG83" s="102">
        <f t="shared" si="50"/>
        <v>4.8523250256062269</v>
      </c>
      <c r="AH83" s="102">
        <f t="shared" si="51"/>
        <v>-3.8941550341390467</v>
      </c>
      <c r="AI83" s="102">
        <f t="shared" si="52"/>
        <v>3.5988050853515006</v>
      </c>
      <c r="AJ83" s="102">
        <f t="shared" si="53"/>
        <v>-2.6688494631843507</v>
      </c>
      <c r="AK83" s="102">
        <f t="shared" si="54"/>
        <v>-7.6688494631843511</v>
      </c>
      <c r="AL83" s="102">
        <f t="shared" si="55"/>
        <v>2.3311505368156493</v>
      </c>
      <c r="AM83" s="102">
        <f t="shared" si="56"/>
        <v>-12.236342255451982</v>
      </c>
      <c r="AN83" s="102">
        <f t="shared" si="57"/>
        <v>6.8986433290832796</v>
      </c>
      <c r="AO83" s="102">
        <f t="shared" si="58"/>
        <v>-2.5190621301642993</v>
      </c>
      <c r="AP83" s="102">
        <f t="shared" si="59"/>
        <v>-7.5190621301642988</v>
      </c>
      <c r="AQ83" s="102">
        <f t="shared" si="60"/>
        <v>2.4809378698357007</v>
      </c>
      <c r="AR83" s="102">
        <f t="shared" si="61"/>
        <v>-11.407439460797374</v>
      </c>
      <c r="AS83" s="102">
        <f t="shared" si="62"/>
        <v>6.3693152004687761</v>
      </c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  <c r="CF83" s="1"/>
      <c r="CG83" s="1"/>
      <c r="CH83" s="1"/>
      <c r="CI83" s="1"/>
      <c r="CJ83" s="1"/>
      <c r="CK83" s="1"/>
      <c r="CL83" s="1"/>
      <c r="CM83" s="1"/>
      <c r="CN83" s="1"/>
      <c r="CO83" s="1"/>
      <c r="CP83" s="1"/>
      <c r="CQ83" s="1"/>
      <c r="CR83" s="1"/>
      <c r="CS83" s="1"/>
      <c r="CT83" s="1"/>
      <c r="CU83" s="1"/>
      <c r="CV83" s="1"/>
      <c r="CW83" s="1"/>
      <c r="CX83" s="1"/>
      <c r="CY83" s="1"/>
      <c r="CZ83" s="1"/>
      <c r="DA83" s="1"/>
      <c r="DB83" s="1"/>
      <c r="DC83" s="1"/>
      <c r="DD83" s="1"/>
      <c r="DE83" s="1"/>
      <c r="DF83" s="1"/>
      <c r="DG83" s="1"/>
      <c r="DH83" s="1"/>
      <c r="DI83" s="1"/>
      <c r="DJ83" s="1"/>
      <c r="DK83" s="1"/>
      <c r="DL83" s="1"/>
      <c r="DM83" s="1"/>
      <c r="DN83" s="1"/>
      <c r="DO83" s="1"/>
      <c r="DP83" s="1"/>
      <c r="DQ83" s="1"/>
      <c r="DR83" s="1"/>
      <c r="DS83" s="1"/>
      <c r="DT83" s="1"/>
      <c r="DU83" s="1"/>
      <c r="DV83" s="1"/>
      <c r="DW83" s="1"/>
      <c r="DX83" s="1"/>
      <c r="DY83" s="1"/>
      <c r="DZ83" s="1"/>
      <c r="EA83" s="1"/>
      <c r="EB83" s="1"/>
    </row>
    <row r="84" spans="1:132" ht="13.65" customHeight="1">
      <c r="A84" s="94" t="s">
        <v>126</v>
      </c>
      <c r="B84" s="95">
        <v>1</v>
      </c>
      <c r="C84" s="95">
        <v>2025</v>
      </c>
      <c r="D84" s="94" t="s">
        <v>22</v>
      </c>
      <c r="E84" s="95" t="s">
        <v>69</v>
      </c>
      <c r="F84" s="136" t="s">
        <v>118</v>
      </c>
      <c r="G84" s="123" t="s">
        <v>143</v>
      </c>
      <c r="H84" s="85">
        <v>9</v>
      </c>
      <c r="I84" s="97">
        <v>446.89974000000001</v>
      </c>
      <c r="J84" s="97">
        <f t="shared" si="71"/>
        <v>450.3</v>
      </c>
      <c r="K84" s="98">
        <v>2.7000500000000001</v>
      </c>
      <c r="L84" s="98">
        <v>0.70021</v>
      </c>
      <c r="M84" s="98">
        <f t="shared" si="74"/>
        <v>3.4002600000000003</v>
      </c>
      <c r="N84" s="97">
        <f t="shared" si="75"/>
        <v>7586.7685545422419</v>
      </c>
      <c r="O84" s="114">
        <v>447.62909999999994</v>
      </c>
      <c r="P84" s="114">
        <v>450.99999999999994</v>
      </c>
      <c r="Q84" s="115">
        <v>2.6907999999999999</v>
      </c>
      <c r="R84" s="115">
        <v>0.68009999999999993</v>
      </c>
      <c r="S84" s="115">
        <v>3.3708999999999998</v>
      </c>
      <c r="T84" s="103">
        <v>7530.5649252919438</v>
      </c>
      <c r="U84" s="100">
        <f t="shared" si="79"/>
        <v>-0.34258624840281482</v>
      </c>
      <c r="V84" s="100">
        <f t="shared" si="80"/>
        <v>-2.8719955441938949</v>
      </c>
      <c r="W84" s="100">
        <f t="shared" si="72"/>
        <v>-0.86346338221196306</v>
      </c>
      <c r="X84" s="100">
        <f t="shared" si="73"/>
        <v>-0.74081117469503666</v>
      </c>
      <c r="Y84" s="101"/>
      <c r="Z84" s="102">
        <f t="shared" si="76"/>
        <v>-3.1952918940690971</v>
      </c>
      <c r="AA84" s="102">
        <f t="shared" si="44"/>
        <v>-8.1952918940690971</v>
      </c>
      <c r="AB84" s="102">
        <f t="shared" si="45"/>
        <v>1.8047081059309029</v>
      </c>
      <c r="AC84" s="102">
        <f t="shared" si="46"/>
        <v>-11.984922769944301</v>
      </c>
      <c r="AD84" s="102">
        <f t="shared" si="47"/>
        <v>5.5943389818061071</v>
      </c>
      <c r="AE84" s="102">
        <f t="shared" si="48"/>
        <v>-0.14767497439377303</v>
      </c>
      <c r="AF84" s="102">
        <f t="shared" si="49"/>
        <v>-5.1476749743937731</v>
      </c>
      <c r="AG84" s="102">
        <f t="shared" si="50"/>
        <v>4.8523250256062269</v>
      </c>
      <c r="AH84" s="102">
        <f t="shared" si="51"/>
        <v>-3.8941550341390467</v>
      </c>
      <c r="AI84" s="102">
        <f t="shared" si="52"/>
        <v>3.5988050853515006</v>
      </c>
      <c r="AJ84" s="102">
        <f t="shared" si="53"/>
        <v>-2.6688494631843507</v>
      </c>
      <c r="AK84" s="102">
        <f t="shared" si="54"/>
        <v>-7.6688494631843511</v>
      </c>
      <c r="AL84" s="102">
        <f t="shared" si="55"/>
        <v>2.3311505368156493</v>
      </c>
      <c r="AM84" s="102">
        <f t="shared" si="56"/>
        <v>-12.236342255451982</v>
      </c>
      <c r="AN84" s="102">
        <f t="shared" si="57"/>
        <v>6.8986433290832796</v>
      </c>
      <c r="AO84" s="102">
        <f t="shared" si="58"/>
        <v>-2.5190621301642993</v>
      </c>
      <c r="AP84" s="102">
        <f t="shared" si="59"/>
        <v>-7.5190621301642988</v>
      </c>
      <c r="AQ84" s="102">
        <f t="shared" si="60"/>
        <v>2.4809378698357007</v>
      </c>
      <c r="AR84" s="102">
        <f t="shared" si="61"/>
        <v>-11.407439460797374</v>
      </c>
      <c r="AS84" s="102">
        <f t="shared" si="62"/>
        <v>6.3693152004687761</v>
      </c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  <c r="BZ84" s="1"/>
      <c r="CA84" s="1"/>
      <c r="CB84" s="1"/>
      <c r="CC84" s="1"/>
      <c r="CD84" s="1"/>
      <c r="CE84" s="1"/>
      <c r="CF84" s="1"/>
      <c r="CG84" s="1"/>
      <c r="CH84" s="1"/>
      <c r="CI84" s="1"/>
      <c r="CJ84" s="1"/>
      <c r="CK84" s="1"/>
      <c r="CL84" s="1"/>
      <c r="CM84" s="1"/>
      <c r="CN84" s="1"/>
      <c r="CO84" s="1"/>
      <c r="CP84" s="1"/>
      <c r="CQ84" s="1"/>
      <c r="CR84" s="1"/>
      <c r="CS84" s="1"/>
      <c r="CT84" s="1"/>
      <c r="CU84" s="1"/>
      <c r="CV84" s="1"/>
      <c r="CW84" s="1"/>
      <c r="CX84" s="1"/>
      <c r="CY84" s="1"/>
      <c r="CZ84" s="1"/>
      <c r="DA84" s="1"/>
      <c r="DB84" s="1"/>
      <c r="DC84" s="1"/>
      <c r="DD84" s="1"/>
      <c r="DE84" s="1"/>
      <c r="DF84" s="1"/>
      <c r="DG84" s="1"/>
      <c r="DH84" s="1"/>
      <c r="DI84" s="1"/>
      <c r="DJ84" s="1"/>
      <c r="DK84" s="1"/>
      <c r="DL84" s="1"/>
      <c r="DM84" s="1"/>
      <c r="DN84" s="1"/>
      <c r="DO84" s="1"/>
      <c r="DP84" s="1"/>
      <c r="DQ84" s="1"/>
      <c r="DR84" s="1"/>
      <c r="DS84" s="1"/>
      <c r="DT84" s="1"/>
      <c r="DU84" s="1"/>
      <c r="DV84" s="1"/>
      <c r="DW84" s="1"/>
      <c r="DX84" s="1"/>
      <c r="DY84" s="1"/>
      <c r="DZ84" s="1"/>
      <c r="EA84" s="1"/>
      <c r="EB84" s="1"/>
    </row>
    <row r="85" spans="1:132" ht="13.65" customHeight="1">
      <c r="A85" s="94" t="s">
        <v>126</v>
      </c>
      <c r="B85" s="95">
        <v>1</v>
      </c>
      <c r="C85" s="95">
        <v>2025</v>
      </c>
      <c r="D85" s="94" t="s">
        <v>26</v>
      </c>
      <c r="E85" s="95" t="s">
        <v>50</v>
      </c>
      <c r="F85" s="136" t="s">
        <v>115</v>
      </c>
      <c r="G85" s="123" t="s">
        <v>144</v>
      </c>
      <c r="H85" s="124">
        <v>1</v>
      </c>
      <c r="I85" s="97">
        <v>446.66460999999998</v>
      </c>
      <c r="J85" s="97">
        <f t="shared" si="71"/>
        <v>446.7</v>
      </c>
      <c r="K85" s="98">
        <v>2.513E-2</v>
      </c>
      <c r="L85" s="98">
        <v>1.026E-2</v>
      </c>
      <c r="M85" s="98">
        <f t="shared" si="74"/>
        <v>3.5389999999999998E-2</v>
      </c>
      <c r="N85" s="97">
        <f t="shared" si="75"/>
        <v>79.229339149518907</v>
      </c>
      <c r="O85" s="112"/>
      <c r="P85" s="112">
        <v>446.6</v>
      </c>
      <c r="Q85" s="113">
        <v>2.4799999999999999E-2</v>
      </c>
      <c r="R85" s="113">
        <v>0.01</v>
      </c>
      <c r="S85" s="113">
        <v>3.4799999999999998E-2</v>
      </c>
      <c r="T85" s="112">
        <v>77.900000000000006</v>
      </c>
      <c r="U85" s="100">
        <f t="shared" ref="U85" si="81">((Q85-K85)/K85)*100</f>
        <v>-1.3131715081575823</v>
      </c>
      <c r="V85" s="100">
        <f t="shared" ref="V85" si="82">((R85-L85)/L85)*100</f>
        <v>-2.5341130604288482</v>
      </c>
      <c r="W85" s="100">
        <f t="shared" ref="W85" si="83">((S85-M85)/M85)*100</f>
        <v>-1.6671376094942083</v>
      </c>
      <c r="X85" s="100">
        <f t="shared" ref="X85" si="84">((T85-N85)/N85)*100</f>
        <v>-1.6778369778021471</v>
      </c>
      <c r="Y85" s="101"/>
      <c r="Z85" s="102">
        <f t="shared" si="76"/>
        <v>-3.1952918940690971</v>
      </c>
      <c r="AA85" s="102">
        <f t="shared" si="44"/>
        <v>-8.1952918940690971</v>
      </c>
      <c r="AB85" s="102">
        <f t="shared" si="45"/>
        <v>1.8047081059309029</v>
      </c>
      <c r="AC85" s="102">
        <f t="shared" si="46"/>
        <v>-11.984922769944301</v>
      </c>
      <c r="AD85" s="102">
        <f t="shared" si="47"/>
        <v>5.5943389818061071</v>
      </c>
      <c r="AE85" s="102">
        <f t="shared" si="48"/>
        <v>-0.14767497439377303</v>
      </c>
      <c r="AF85" s="102">
        <f t="shared" si="49"/>
        <v>-5.1476749743937731</v>
      </c>
      <c r="AG85" s="102">
        <f t="shared" si="50"/>
        <v>4.8523250256062269</v>
      </c>
      <c r="AH85" s="102">
        <f t="shared" si="51"/>
        <v>-3.8941550341390467</v>
      </c>
      <c r="AI85" s="102">
        <f t="shared" si="52"/>
        <v>3.5988050853515006</v>
      </c>
      <c r="AJ85" s="102">
        <f t="shared" si="53"/>
        <v>-2.6688494631843507</v>
      </c>
      <c r="AK85" s="102">
        <f t="shared" si="54"/>
        <v>-7.6688494631843511</v>
      </c>
      <c r="AL85" s="102">
        <f t="shared" si="55"/>
        <v>2.3311505368156493</v>
      </c>
      <c r="AM85" s="102">
        <f t="shared" si="56"/>
        <v>-12.236342255451982</v>
      </c>
      <c r="AN85" s="102">
        <f t="shared" si="57"/>
        <v>6.8986433290832796</v>
      </c>
      <c r="AO85" s="102">
        <f t="shared" si="58"/>
        <v>-2.5190621301642993</v>
      </c>
      <c r="AP85" s="102">
        <f t="shared" si="59"/>
        <v>-7.5190621301642988</v>
      </c>
      <c r="AQ85" s="102">
        <f t="shared" si="60"/>
        <v>2.4809378698357007</v>
      </c>
      <c r="AR85" s="102">
        <f t="shared" si="61"/>
        <v>-11.407439460797374</v>
      </c>
      <c r="AS85" s="102">
        <f t="shared" si="62"/>
        <v>6.3693152004687761</v>
      </c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  <c r="CB85" s="1"/>
      <c r="CC85" s="1"/>
      <c r="CD85" s="1"/>
      <c r="CE85" s="1"/>
      <c r="CF85" s="1"/>
      <c r="CG85" s="1"/>
      <c r="CH85" s="1"/>
      <c r="CI85" s="1"/>
      <c r="CJ85" s="1"/>
      <c r="CK85" s="1"/>
      <c r="CL85" s="1"/>
      <c r="CM85" s="1"/>
      <c r="CN85" s="1"/>
      <c r="CO85" s="1"/>
      <c r="CP85" s="1"/>
      <c r="CQ85" s="1"/>
      <c r="CR85" s="1"/>
      <c r="CS85" s="1"/>
      <c r="CT85" s="1"/>
      <c r="CU85" s="1"/>
      <c r="CV85" s="1"/>
      <c r="CW85" s="1"/>
      <c r="CX85" s="1"/>
      <c r="CY85" s="1"/>
      <c r="CZ85" s="1"/>
      <c r="DA85" s="1"/>
      <c r="DB85" s="1"/>
      <c r="DC85" s="1"/>
      <c r="DD85" s="1"/>
      <c r="DE85" s="1"/>
      <c r="DF85" s="1"/>
      <c r="DG85" s="1"/>
      <c r="DH85" s="1"/>
      <c r="DI85" s="1"/>
      <c r="DJ85" s="1"/>
      <c r="DK85" s="1"/>
      <c r="DL85" s="1"/>
      <c r="DM85" s="1"/>
      <c r="DN85" s="1"/>
      <c r="DO85" s="1"/>
      <c r="DP85" s="1"/>
      <c r="DQ85" s="1"/>
      <c r="DR85" s="1"/>
      <c r="DS85" s="1"/>
      <c r="DT85" s="1"/>
      <c r="DU85" s="1"/>
      <c r="DV85" s="1"/>
      <c r="DW85" s="1"/>
      <c r="DX85" s="1"/>
      <c r="DY85" s="1"/>
      <c r="DZ85" s="1"/>
      <c r="EA85" s="1"/>
      <c r="EB85" s="1"/>
    </row>
    <row r="86" spans="1:132" ht="13.65" customHeight="1">
      <c r="A86" s="94" t="s">
        <v>126</v>
      </c>
      <c r="B86" s="95">
        <v>1</v>
      </c>
      <c r="C86" s="95">
        <v>2025</v>
      </c>
      <c r="D86" s="94" t="s">
        <v>26</v>
      </c>
      <c r="E86" s="95" t="s">
        <v>50</v>
      </c>
      <c r="F86" s="136" t="s">
        <v>115</v>
      </c>
      <c r="G86" s="123" t="s">
        <v>144</v>
      </c>
      <c r="H86" s="85">
        <v>2</v>
      </c>
      <c r="I86" s="97">
        <v>446.44426000000004</v>
      </c>
      <c r="J86" s="97">
        <f t="shared" si="71"/>
        <v>446.50000000000006</v>
      </c>
      <c r="K86" s="98">
        <v>4.07E-2</v>
      </c>
      <c r="L86" s="98">
        <v>1.504E-2</v>
      </c>
      <c r="M86" s="98">
        <f t="shared" si="74"/>
        <v>5.5739999999999998E-2</v>
      </c>
      <c r="N86" s="97">
        <f t="shared" si="75"/>
        <v>124.84733001090508</v>
      </c>
      <c r="O86" s="114"/>
      <c r="P86" s="114">
        <v>446.5</v>
      </c>
      <c r="Q86" s="115">
        <v>3.4099999999999998E-2</v>
      </c>
      <c r="R86" s="115">
        <v>1.5100000000000001E-2</v>
      </c>
      <c r="S86" s="115">
        <v>4.9200000000000001E-2</v>
      </c>
      <c r="T86" s="103">
        <v>110</v>
      </c>
      <c r="U86" s="100">
        <f t="shared" si="79"/>
        <v>-16.216216216216221</v>
      </c>
      <c r="V86" s="100">
        <f t="shared" si="80"/>
        <v>0.39893617021277278</v>
      </c>
      <c r="W86" s="100">
        <f t="shared" si="72"/>
        <v>-11.733046286329381</v>
      </c>
      <c r="X86" s="100">
        <f t="shared" si="73"/>
        <v>-11.892388895788326</v>
      </c>
      <c r="Y86" s="101"/>
      <c r="Z86" s="102">
        <f t="shared" si="76"/>
        <v>-3.1952918940690971</v>
      </c>
      <c r="AA86" s="102">
        <f t="shared" si="44"/>
        <v>-8.1952918940690971</v>
      </c>
      <c r="AB86" s="102">
        <f t="shared" si="45"/>
        <v>1.8047081059309029</v>
      </c>
      <c r="AC86" s="102">
        <f t="shared" si="46"/>
        <v>-11.984922769944301</v>
      </c>
      <c r="AD86" s="102">
        <f t="shared" si="47"/>
        <v>5.5943389818061071</v>
      </c>
      <c r="AE86" s="102">
        <f t="shared" si="48"/>
        <v>-0.14767497439377303</v>
      </c>
      <c r="AF86" s="102">
        <f t="shared" si="49"/>
        <v>-5.1476749743937731</v>
      </c>
      <c r="AG86" s="102">
        <f t="shared" si="50"/>
        <v>4.8523250256062269</v>
      </c>
      <c r="AH86" s="102">
        <f t="shared" si="51"/>
        <v>-3.8941550341390467</v>
      </c>
      <c r="AI86" s="102">
        <f t="shared" si="52"/>
        <v>3.5988050853515006</v>
      </c>
      <c r="AJ86" s="102">
        <f t="shared" si="53"/>
        <v>-2.6688494631843507</v>
      </c>
      <c r="AK86" s="102">
        <f t="shared" si="54"/>
        <v>-7.6688494631843511</v>
      </c>
      <c r="AL86" s="102">
        <f t="shared" si="55"/>
        <v>2.3311505368156493</v>
      </c>
      <c r="AM86" s="102">
        <f t="shared" si="56"/>
        <v>-12.236342255451982</v>
      </c>
      <c r="AN86" s="102">
        <f t="shared" si="57"/>
        <v>6.8986433290832796</v>
      </c>
      <c r="AO86" s="102">
        <f t="shared" si="58"/>
        <v>-2.5190621301642993</v>
      </c>
      <c r="AP86" s="102">
        <f t="shared" si="59"/>
        <v>-7.5190621301642988</v>
      </c>
      <c r="AQ86" s="102">
        <f t="shared" si="60"/>
        <v>2.4809378698357007</v>
      </c>
      <c r="AR86" s="102">
        <f t="shared" si="61"/>
        <v>-11.407439460797374</v>
      </c>
      <c r="AS86" s="102">
        <f t="shared" si="62"/>
        <v>6.3693152004687761</v>
      </c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  <c r="CB86" s="1"/>
      <c r="CC86" s="1"/>
      <c r="CD86" s="1"/>
      <c r="CE86" s="1"/>
      <c r="CF86" s="1"/>
      <c r="CG86" s="1"/>
      <c r="CH86" s="1"/>
      <c r="CI86" s="1"/>
      <c r="CJ86" s="1"/>
      <c r="CK86" s="1"/>
      <c r="CL86" s="1"/>
      <c r="CM86" s="1"/>
      <c r="CN86" s="1"/>
      <c r="CO86" s="1"/>
      <c r="CP86" s="1"/>
      <c r="CQ86" s="1"/>
      <c r="CR86" s="1"/>
      <c r="CS86" s="1"/>
      <c r="CT86" s="1"/>
      <c r="CU86" s="1"/>
      <c r="CV86" s="1"/>
      <c r="CW86" s="1"/>
      <c r="CX86" s="1"/>
      <c r="CY86" s="1"/>
      <c r="CZ86" s="1"/>
      <c r="DA86" s="1"/>
      <c r="DB86" s="1"/>
      <c r="DC86" s="1"/>
      <c r="DD86" s="1"/>
      <c r="DE86" s="1"/>
      <c r="DF86" s="1"/>
      <c r="DG86" s="1"/>
      <c r="DH86" s="1"/>
      <c r="DI86" s="1"/>
      <c r="DJ86" s="1"/>
      <c r="DK86" s="1"/>
      <c r="DL86" s="1"/>
      <c r="DM86" s="1"/>
      <c r="DN86" s="1"/>
      <c r="DO86" s="1"/>
      <c r="DP86" s="1"/>
      <c r="DQ86" s="1"/>
      <c r="DR86" s="1"/>
      <c r="DS86" s="1"/>
      <c r="DT86" s="1"/>
      <c r="DU86" s="1"/>
      <c r="DV86" s="1"/>
      <c r="DW86" s="1"/>
      <c r="DX86" s="1"/>
      <c r="DY86" s="1"/>
      <c r="DZ86" s="1"/>
      <c r="EA86" s="1"/>
      <c r="EB86" s="1"/>
    </row>
    <row r="87" spans="1:132" ht="13.65" customHeight="1">
      <c r="A87" s="94" t="s">
        <v>126</v>
      </c>
      <c r="B87" s="95">
        <v>1</v>
      </c>
      <c r="C87" s="95">
        <v>2025</v>
      </c>
      <c r="D87" s="94" t="s">
        <v>26</v>
      </c>
      <c r="E87" s="95" t="s">
        <v>50</v>
      </c>
      <c r="F87" s="136" t="s">
        <v>115</v>
      </c>
      <c r="G87" s="123" t="s">
        <v>144</v>
      </c>
      <c r="H87" s="85">
        <v>3</v>
      </c>
      <c r="I87" s="97">
        <v>446.79904999999997</v>
      </c>
      <c r="J87" s="97">
        <f t="shared" si="71"/>
        <v>446.9</v>
      </c>
      <c r="K87" s="98">
        <v>8.0399999999999999E-2</v>
      </c>
      <c r="L87" s="98">
        <v>2.0549999999999999E-2</v>
      </c>
      <c r="M87" s="98">
        <f t="shared" si="74"/>
        <v>0.10095</v>
      </c>
      <c r="N87" s="97">
        <f t="shared" si="75"/>
        <v>225.9212353549735</v>
      </c>
      <c r="O87" s="114"/>
      <c r="P87" s="114">
        <v>446.9</v>
      </c>
      <c r="Q87" s="115">
        <v>7.6999999999999999E-2</v>
      </c>
      <c r="R87" s="115">
        <v>2.06E-2</v>
      </c>
      <c r="S87" s="115">
        <v>9.7599999999999992E-2</v>
      </c>
      <c r="T87" s="103">
        <v>218</v>
      </c>
      <c r="U87" s="100">
        <f t="shared" si="79"/>
        <v>-4.2288557213930353</v>
      </c>
      <c r="V87" s="100">
        <f t="shared" si="80"/>
        <v>0.243309002433097</v>
      </c>
      <c r="W87" s="100">
        <f t="shared" si="72"/>
        <v>-3.3184744923229377</v>
      </c>
      <c r="X87" s="100">
        <f t="shared" si="73"/>
        <v>-3.5061933609416776</v>
      </c>
      <c r="Y87" s="101"/>
      <c r="Z87" s="102">
        <f t="shared" si="76"/>
        <v>-3.1952918940690971</v>
      </c>
      <c r="AA87" s="102">
        <f t="shared" si="44"/>
        <v>-8.1952918940690971</v>
      </c>
      <c r="AB87" s="102">
        <f t="shared" si="45"/>
        <v>1.8047081059309029</v>
      </c>
      <c r="AC87" s="102">
        <f t="shared" si="46"/>
        <v>-11.984922769944301</v>
      </c>
      <c r="AD87" s="102">
        <f t="shared" si="47"/>
        <v>5.5943389818061071</v>
      </c>
      <c r="AE87" s="102">
        <f t="shared" si="48"/>
        <v>-0.14767497439377303</v>
      </c>
      <c r="AF87" s="102">
        <f t="shared" si="49"/>
        <v>-5.1476749743937731</v>
      </c>
      <c r="AG87" s="102">
        <f t="shared" si="50"/>
        <v>4.8523250256062269</v>
      </c>
      <c r="AH87" s="102">
        <f t="shared" si="51"/>
        <v>-3.8941550341390467</v>
      </c>
      <c r="AI87" s="102">
        <f t="shared" si="52"/>
        <v>3.5988050853515006</v>
      </c>
      <c r="AJ87" s="102">
        <f t="shared" si="53"/>
        <v>-2.6688494631843507</v>
      </c>
      <c r="AK87" s="102">
        <f t="shared" si="54"/>
        <v>-7.6688494631843511</v>
      </c>
      <c r="AL87" s="102">
        <f t="shared" si="55"/>
        <v>2.3311505368156493</v>
      </c>
      <c r="AM87" s="102">
        <f t="shared" si="56"/>
        <v>-12.236342255451982</v>
      </c>
      <c r="AN87" s="102">
        <f t="shared" si="57"/>
        <v>6.8986433290832796</v>
      </c>
      <c r="AO87" s="102">
        <f t="shared" si="58"/>
        <v>-2.5190621301642993</v>
      </c>
      <c r="AP87" s="102">
        <f t="shared" si="59"/>
        <v>-7.5190621301642988</v>
      </c>
      <c r="AQ87" s="102">
        <f t="shared" si="60"/>
        <v>2.4809378698357007</v>
      </c>
      <c r="AR87" s="102">
        <f t="shared" si="61"/>
        <v>-11.407439460797374</v>
      </c>
      <c r="AS87" s="102">
        <f t="shared" si="62"/>
        <v>6.3693152004687761</v>
      </c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  <c r="CB87" s="1"/>
      <c r="CC87" s="1"/>
      <c r="CD87" s="1"/>
      <c r="CE87" s="1"/>
      <c r="CF87" s="1"/>
      <c r="CG87" s="1"/>
      <c r="CH87" s="1"/>
      <c r="CI87" s="1"/>
      <c r="CJ87" s="1"/>
      <c r="CK87" s="1"/>
      <c r="CL87" s="1"/>
      <c r="CM87" s="1"/>
      <c r="CN87" s="1"/>
      <c r="CO87" s="1"/>
      <c r="CP87" s="1"/>
      <c r="CQ87" s="1"/>
      <c r="CR87" s="1"/>
      <c r="CS87" s="1"/>
      <c r="CT87" s="1"/>
      <c r="CU87" s="1"/>
      <c r="CV87" s="1"/>
      <c r="CW87" s="1"/>
      <c r="CX87" s="1"/>
      <c r="CY87" s="1"/>
      <c r="CZ87" s="1"/>
      <c r="DA87" s="1"/>
      <c r="DB87" s="1"/>
      <c r="DC87" s="1"/>
      <c r="DD87" s="1"/>
      <c r="DE87" s="1"/>
      <c r="DF87" s="1"/>
      <c r="DG87" s="1"/>
      <c r="DH87" s="1"/>
      <c r="DI87" s="1"/>
      <c r="DJ87" s="1"/>
      <c r="DK87" s="1"/>
      <c r="DL87" s="1"/>
      <c r="DM87" s="1"/>
      <c r="DN87" s="1"/>
      <c r="DO87" s="1"/>
      <c r="DP87" s="1"/>
      <c r="DQ87" s="1"/>
      <c r="DR87" s="1"/>
      <c r="DS87" s="1"/>
      <c r="DT87" s="1"/>
      <c r="DU87" s="1"/>
      <c r="DV87" s="1"/>
      <c r="DW87" s="1"/>
      <c r="DX87" s="1"/>
      <c r="DY87" s="1"/>
      <c r="DZ87" s="1"/>
      <c r="EA87" s="1"/>
      <c r="EB87" s="1"/>
    </row>
    <row r="88" spans="1:132" ht="13.65" customHeight="1">
      <c r="A88" s="94" t="s">
        <v>126</v>
      </c>
      <c r="B88" s="95">
        <v>1</v>
      </c>
      <c r="C88" s="95">
        <v>2025</v>
      </c>
      <c r="D88" s="94" t="s">
        <v>26</v>
      </c>
      <c r="E88" s="95" t="s">
        <v>50</v>
      </c>
      <c r="F88" s="136" t="s">
        <v>115</v>
      </c>
      <c r="G88" s="123" t="s">
        <v>144</v>
      </c>
      <c r="H88" s="85">
        <v>4</v>
      </c>
      <c r="I88" s="97">
        <v>446.65499999999992</v>
      </c>
      <c r="J88" s="97">
        <f t="shared" si="71"/>
        <v>446.99999999999989</v>
      </c>
      <c r="K88" s="98">
        <v>0.27500000000000002</v>
      </c>
      <c r="L88" s="98">
        <v>7.0000000000000007E-2</v>
      </c>
      <c r="M88" s="98">
        <f t="shared" si="74"/>
        <v>0.34500000000000003</v>
      </c>
      <c r="N88" s="97">
        <f t="shared" si="75"/>
        <v>772.18315350015234</v>
      </c>
      <c r="O88" s="114"/>
      <c r="P88" s="114">
        <v>446.9</v>
      </c>
      <c r="Q88" s="115">
        <v>0.26569999999999999</v>
      </c>
      <c r="R88" s="115">
        <v>6.9500000000000006E-2</v>
      </c>
      <c r="S88" s="115">
        <v>0.3352</v>
      </c>
      <c r="T88" s="103">
        <v>750</v>
      </c>
      <c r="U88" s="100">
        <f t="shared" si="79"/>
        <v>-3.3818181818181929</v>
      </c>
      <c r="V88" s="100">
        <f t="shared" si="80"/>
        <v>-0.71428571428571486</v>
      </c>
      <c r="W88" s="100">
        <f t="shared" si="72"/>
        <v>-2.8405797101449362</v>
      </c>
      <c r="X88" s="100">
        <f t="shared" si="73"/>
        <v>-2.8727839243320097</v>
      </c>
      <c r="Y88" s="101"/>
      <c r="Z88" s="102">
        <f t="shared" si="76"/>
        <v>-3.1952918940690971</v>
      </c>
      <c r="AA88" s="102">
        <f t="shared" si="44"/>
        <v>-8.1952918940690971</v>
      </c>
      <c r="AB88" s="102">
        <f t="shared" si="45"/>
        <v>1.8047081059309029</v>
      </c>
      <c r="AC88" s="102">
        <f t="shared" si="46"/>
        <v>-11.984922769944301</v>
      </c>
      <c r="AD88" s="102">
        <f t="shared" si="47"/>
        <v>5.5943389818061071</v>
      </c>
      <c r="AE88" s="102">
        <f t="shared" si="48"/>
        <v>-0.14767497439377303</v>
      </c>
      <c r="AF88" s="102">
        <f t="shared" si="49"/>
        <v>-5.1476749743937731</v>
      </c>
      <c r="AG88" s="102">
        <f t="shared" si="50"/>
        <v>4.8523250256062269</v>
      </c>
      <c r="AH88" s="102">
        <f t="shared" si="51"/>
        <v>-3.8941550341390467</v>
      </c>
      <c r="AI88" s="102">
        <f t="shared" si="52"/>
        <v>3.5988050853515006</v>
      </c>
      <c r="AJ88" s="102">
        <f t="shared" si="53"/>
        <v>-2.6688494631843507</v>
      </c>
      <c r="AK88" s="102">
        <f t="shared" si="54"/>
        <v>-7.6688494631843511</v>
      </c>
      <c r="AL88" s="102">
        <f t="shared" si="55"/>
        <v>2.3311505368156493</v>
      </c>
      <c r="AM88" s="102">
        <f t="shared" si="56"/>
        <v>-12.236342255451982</v>
      </c>
      <c r="AN88" s="102">
        <f t="shared" si="57"/>
        <v>6.8986433290832796</v>
      </c>
      <c r="AO88" s="102">
        <f t="shared" si="58"/>
        <v>-2.5190621301642993</v>
      </c>
      <c r="AP88" s="102">
        <f t="shared" si="59"/>
        <v>-7.5190621301642988</v>
      </c>
      <c r="AQ88" s="102">
        <f t="shared" si="60"/>
        <v>2.4809378698357007</v>
      </c>
      <c r="AR88" s="102">
        <f t="shared" si="61"/>
        <v>-11.407439460797374</v>
      </c>
      <c r="AS88" s="102">
        <f t="shared" si="62"/>
        <v>6.3693152004687761</v>
      </c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  <c r="CB88" s="1"/>
      <c r="CC88" s="1"/>
      <c r="CD88" s="1"/>
      <c r="CE88" s="1"/>
      <c r="CF88" s="1"/>
      <c r="CG88" s="1"/>
      <c r="CH88" s="1"/>
      <c r="CI88" s="1"/>
      <c r="CJ88" s="1"/>
      <c r="CK88" s="1"/>
      <c r="CL88" s="1"/>
      <c r="CM88" s="1"/>
      <c r="CN88" s="1"/>
      <c r="CO88" s="1"/>
      <c r="CP88" s="1"/>
      <c r="CQ88" s="1"/>
      <c r="CR88" s="1"/>
      <c r="CS88" s="1"/>
      <c r="CT88" s="1"/>
      <c r="CU88" s="1"/>
      <c r="CV88" s="1"/>
      <c r="CW88" s="1"/>
      <c r="CX88" s="1"/>
      <c r="CY88" s="1"/>
      <c r="CZ88" s="1"/>
      <c r="DA88" s="1"/>
      <c r="DB88" s="1"/>
      <c r="DC88" s="1"/>
      <c r="DD88" s="1"/>
      <c r="DE88" s="1"/>
      <c r="DF88" s="1"/>
      <c r="DG88" s="1"/>
      <c r="DH88" s="1"/>
      <c r="DI88" s="1"/>
      <c r="DJ88" s="1"/>
      <c r="DK88" s="1"/>
      <c r="DL88" s="1"/>
      <c r="DM88" s="1"/>
      <c r="DN88" s="1"/>
      <c r="DO88" s="1"/>
      <c r="DP88" s="1"/>
      <c r="DQ88" s="1"/>
      <c r="DR88" s="1"/>
      <c r="DS88" s="1"/>
      <c r="DT88" s="1"/>
      <c r="DU88" s="1"/>
      <c r="DV88" s="1"/>
      <c r="DW88" s="1"/>
      <c r="DX88" s="1"/>
      <c r="DY88" s="1"/>
      <c r="DZ88" s="1"/>
      <c r="EA88" s="1"/>
      <c r="EB88" s="1"/>
    </row>
    <row r="89" spans="1:132" ht="13.65" customHeight="1">
      <c r="A89" s="94" t="s">
        <v>126</v>
      </c>
      <c r="B89" s="95">
        <v>1</v>
      </c>
      <c r="C89" s="95">
        <v>2025</v>
      </c>
      <c r="D89" s="94" t="s">
        <v>26</v>
      </c>
      <c r="E89" s="95" t="s">
        <v>50</v>
      </c>
      <c r="F89" s="136" t="s">
        <v>115</v>
      </c>
      <c r="G89" s="123" t="s">
        <v>144</v>
      </c>
      <c r="H89" s="85">
        <v>5</v>
      </c>
      <c r="I89" s="97">
        <v>446.57467999999994</v>
      </c>
      <c r="J89" s="97">
        <f t="shared" si="71"/>
        <v>447.09999999999997</v>
      </c>
      <c r="K89" s="98">
        <v>0.42509000000000002</v>
      </c>
      <c r="L89" s="98">
        <v>0.10023</v>
      </c>
      <c r="M89" s="98">
        <f t="shared" si="74"/>
        <v>0.52532000000000001</v>
      </c>
      <c r="N89" s="97">
        <f t="shared" si="75"/>
        <v>1175.809844665825</v>
      </c>
      <c r="O89" s="114"/>
      <c r="P89" s="114">
        <v>447.1</v>
      </c>
      <c r="Q89" s="115">
        <v>0.41099999999999998</v>
      </c>
      <c r="R89" s="115">
        <v>0.1003</v>
      </c>
      <c r="S89" s="115">
        <v>0.51129999999999998</v>
      </c>
      <c r="T89" s="103">
        <v>1140</v>
      </c>
      <c r="U89" s="100">
        <f t="shared" si="79"/>
        <v>-3.3145922040038691</v>
      </c>
      <c r="V89" s="100">
        <f t="shared" si="80"/>
        <v>6.9839369450265004E-2</v>
      </c>
      <c r="W89" s="100">
        <f t="shared" si="72"/>
        <v>-2.6688494631843507</v>
      </c>
      <c r="X89" s="100">
        <f t="shared" si="73"/>
        <v>-3.0455472735051385</v>
      </c>
      <c r="Y89" s="101"/>
      <c r="Z89" s="102">
        <f t="shared" si="76"/>
        <v>-3.1952918940690971</v>
      </c>
      <c r="AA89" s="102">
        <f t="shared" si="44"/>
        <v>-8.1952918940690971</v>
      </c>
      <c r="AB89" s="102">
        <f t="shared" si="45"/>
        <v>1.8047081059309029</v>
      </c>
      <c r="AC89" s="102">
        <f t="shared" si="46"/>
        <v>-11.984922769944301</v>
      </c>
      <c r="AD89" s="102">
        <f t="shared" si="47"/>
        <v>5.5943389818061071</v>
      </c>
      <c r="AE89" s="102">
        <f t="shared" si="48"/>
        <v>-0.14767497439377303</v>
      </c>
      <c r="AF89" s="102">
        <f t="shared" si="49"/>
        <v>-5.1476749743937731</v>
      </c>
      <c r="AG89" s="102">
        <f t="shared" si="50"/>
        <v>4.8523250256062269</v>
      </c>
      <c r="AH89" s="102">
        <f t="shared" si="51"/>
        <v>-3.8941550341390467</v>
      </c>
      <c r="AI89" s="102">
        <f t="shared" si="52"/>
        <v>3.5988050853515006</v>
      </c>
      <c r="AJ89" s="102">
        <f t="shared" si="53"/>
        <v>-2.6688494631843507</v>
      </c>
      <c r="AK89" s="102">
        <f t="shared" si="54"/>
        <v>-7.6688494631843511</v>
      </c>
      <c r="AL89" s="102">
        <f t="shared" si="55"/>
        <v>2.3311505368156493</v>
      </c>
      <c r="AM89" s="102">
        <f t="shared" si="56"/>
        <v>-12.236342255451982</v>
      </c>
      <c r="AN89" s="102">
        <f t="shared" si="57"/>
        <v>6.8986433290832796</v>
      </c>
      <c r="AO89" s="102">
        <f t="shared" si="58"/>
        <v>-2.5190621301642993</v>
      </c>
      <c r="AP89" s="102">
        <f t="shared" si="59"/>
        <v>-7.5190621301642988</v>
      </c>
      <c r="AQ89" s="102">
        <f t="shared" si="60"/>
        <v>2.4809378698357007</v>
      </c>
      <c r="AR89" s="102">
        <f t="shared" si="61"/>
        <v>-11.407439460797374</v>
      </c>
      <c r="AS89" s="102">
        <f t="shared" si="62"/>
        <v>6.3693152004687761</v>
      </c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  <c r="CB89" s="1"/>
      <c r="CC89" s="1"/>
      <c r="CD89" s="1"/>
      <c r="CE89" s="1"/>
      <c r="CF89" s="1"/>
      <c r="CG89" s="1"/>
      <c r="CH89" s="1"/>
      <c r="CI89" s="1"/>
      <c r="CJ89" s="1"/>
      <c r="CK89" s="1"/>
      <c r="CL89" s="1"/>
      <c r="CM89" s="1"/>
      <c r="CN89" s="1"/>
      <c r="CO89" s="1"/>
      <c r="CP89" s="1"/>
      <c r="CQ89" s="1"/>
      <c r="CR89" s="1"/>
      <c r="CS89" s="1"/>
      <c r="CT89" s="1"/>
      <c r="CU89" s="1"/>
      <c r="CV89" s="1"/>
      <c r="CW89" s="1"/>
      <c r="CX89" s="1"/>
      <c r="CY89" s="1"/>
      <c r="CZ89" s="1"/>
      <c r="DA89" s="1"/>
      <c r="DB89" s="1"/>
      <c r="DC89" s="1"/>
      <c r="DD89" s="1"/>
      <c r="DE89" s="1"/>
      <c r="DF89" s="1"/>
      <c r="DG89" s="1"/>
      <c r="DH89" s="1"/>
      <c r="DI89" s="1"/>
      <c r="DJ89" s="1"/>
      <c r="DK89" s="1"/>
      <c r="DL89" s="1"/>
      <c r="DM89" s="1"/>
      <c r="DN89" s="1"/>
      <c r="DO89" s="1"/>
      <c r="DP89" s="1"/>
      <c r="DQ89" s="1"/>
      <c r="DR89" s="1"/>
      <c r="DS89" s="1"/>
      <c r="DT89" s="1"/>
      <c r="DU89" s="1"/>
      <c r="DV89" s="1"/>
      <c r="DW89" s="1"/>
      <c r="DX89" s="1"/>
      <c r="DY89" s="1"/>
      <c r="DZ89" s="1"/>
      <c r="EA89" s="1"/>
      <c r="EB89" s="1"/>
    </row>
    <row r="90" spans="1:132" ht="13.65" customHeight="1">
      <c r="A90" s="94" t="s">
        <v>126</v>
      </c>
      <c r="B90" s="95">
        <v>1</v>
      </c>
      <c r="C90" s="95">
        <v>2025</v>
      </c>
      <c r="D90" s="94" t="s">
        <v>26</v>
      </c>
      <c r="E90" s="95" t="s">
        <v>50</v>
      </c>
      <c r="F90" s="136" t="s">
        <v>115</v>
      </c>
      <c r="G90" s="123" t="s">
        <v>144</v>
      </c>
      <c r="H90" s="85">
        <v>6</v>
      </c>
      <c r="I90" s="97">
        <v>446.71955000000003</v>
      </c>
      <c r="J90" s="97">
        <f t="shared" si="71"/>
        <v>447.4</v>
      </c>
      <c r="K90" s="98">
        <v>0.55032999999999999</v>
      </c>
      <c r="L90" s="98">
        <v>0.13012000000000001</v>
      </c>
      <c r="M90" s="98">
        <f t="shared" si="74"/>
        <v>0.68045</v>
      </c>
      <c r="N90" s="97">
        <f t="shared" si="75"/>
        <v>1522.3401067928792</v>
      </c>
      <c r="O90" s="114"/>
      <c r="P90" s="114">
        <v>447.5</v>
      </c>
      <c r="Q90" s="115">
        <v>0.53669999999999995</v>
      </c>
      <c r="R90" s="115">
        <v>0.1298</v>
      </c>
      <c r="S90" s="115">
        <v>0.66649999999999998</v>
      </c>
      <c r="T90" s="103">
        <v>1490</v>
      </c>
      <c r="U90" s="100">
        <f t="shared" si="79"/>
        <v>-2.4766958007014028</v>
      </c>
      <c r="V90" s="100">
        <f t="shared" si="80"/>
        <v>-0.24592683676607341</v>
      </c>
      <c r="W90" s="100">
        <f t="shared" si="72"/>
        <v>-2.0501138952164037</v>
      </c>
      <c r="X90" s="100">
        <f t="shared" si="73"/>
        <v>-2.1243680468361448</v>
      </c>
      <c r="Y90" s="101"/>
      <c r="Z90" s="102">
        <f t="shared" si="76"/>
        <v>-3.1952918940690971</v>
      </c>
      <c r="AA90" s="102">
        <f t="shared" si="44"/>
        <v>-8.1952918940690971</v>
      </c>
      <c r="AB90" s="102">
        <f t="shared" si="45"/>
        <v>1.8047081059309029</v>
      </c>
      <c r="AC90" s="102">
        <f t="shared" si="46"/>
        <v>-11.984922769944301</v>
      </c>
      <c r="AD90" s="102">
        <f t="shared" si="47"/>
        <v>5.5943389818061071</v>
      </c>
      <c r="AE90" s="102">
        <f t="shared" si="48"/>
        <v>-0.14767497439377303</v>
      </c>
      <c r="AF90" s="102">
        <f t="shared" si="49"/>
        <v>-5.1476749743937731</v>
      </c>
      <c r="AG90" s="102">
        <f t="shared" si="50"/>
        <v>4.8523250256062269</v>
      </c>
      <c r="AH90" s="102">
        <f t="shared" si="51"/>
        <v>-3.8941550341390467</v>
      </c>
      <c r="AI90" s="102">
        <f t="shared" si="52"/>
        <v>3.5988050853515006</v>
      </c>
      <c r="AJ90" s="102">
        <f t="shared" si="53"/>
        <v>-2.6688494631843507</v>
      </c>
      <c r="AK90" s="102">
        <f t="shared" si="54"/>
        <v>-7.6688494631843511</v>
      </c>
      <c r="AL90" s="102">
        <f t="shared" si="55"/>
        <v>2.3311505368156493</v>
      </c>
      <c r="AM90" s="102">
        <f t="shared" si="56"/>
        <v>-12.236342255451982</v>
      </c>
      <c r="AN90" s="102">
        <f t="shared" si="57"/>
        <v>6.8986433290832796</v>
      </c>
      <c r="AO90" s="102">
        <f t="shared" si="58"/>
        <v>-2.5190621301642993</v>
      </c>
      <c r="AP90" s="102">
        <f t="shared" si="59"/>
        <v>-7.5190621301642988</v>
      </c>
      <c r="AQ90" s="102">
        <f t="shared" si="60"/>
        <v>2.4809378698357007</v>
      </c>
      <c r="AR90" s="102">
        <f t="shared" si="61"/>
        <v>-11.407439460797374</v>
      </c>
      <c r="AS90" s="102">
        <f t="shared" si="62"/>
        <v>6.3693152004687761</v>
      </c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  <c r="CB90" s="1"/>
      <c r="CC90" s="1"/>
      <c r="CD90" s="1"/>
      <c r="CE90" s="1"/>
      <c r="CF90" s="1"/>
      <c r="CG90" s="1"/>
      <c r="CH90" s="1"/>
      <c r="CI90" s="1"/>
      <c r="CJ90" s="1"/>
      <c r="CK90" s="1"/>
      <c r="CL90" s="1"/>
      <c r="CM90" s="1"/>
      <c r="CN90" s="1"/>
      <c r="CO90" s="1"/>
      <c r="CP90" s="1"/>
      <c r="CQ90" s="1"/>
      <c r="CR90" s="1"/>
      <c r="CS90" s="1"/>
      <c r="CT90" s="1"/>
      <c r="CU90" s="1"/>
      <c r="CV90" s="1"/>
      <c r="CW90" s="1"/>
      <c r="CX90" s="1"/>
      <c r="CY90" s="1"/>
      <c r="CZ90" s="1"/>
      <c r="DA90" s="1"/>
      <c r="DB90" s="1"/>
      <c r="DC90" s="1"/>
      <c r="DD90" s="1"/>
      <c r="DE90" s="1"/>
      <c r="DF90" s="1"/>
      <c r="DG90" s="1"/>
      <c r="DH90" s="1"/>
      <c r="DI90" s="1"/>
      <c r="DJ90" s="1"/>
      <c r="DK90" s="1"/>
      <c r="DL90" s="1"/>
      <c r="DM90" s="1"/>
      <c r="DN90" s="1"/>
      <c r="DO90" s="1"/>
      <c r="DP90" s="1"/>
      <c r="DQ90" s="1"/>
      <c r="DR90" s="1"/>
      <c r="DS90" s="1"/>
      <c r="DT90" s="1"/>
      <c r="DU90" s="1"/>
      <c r="DV90" s="1"/>
      <c r="DW90" s="1"/>
      <c r="DX90" s="1"/>
      <c r="DY90" s="1"/>
      <c r="DZ90" s="1"/>
      <c r="EA90" s="1"/>
      <c r="EB90" s="1"/>
    </row>
    <row r="91" spans="1:132" ht="13.65" customHeight="1">
      <c r="A91" s="94" t="s">
        <v>126</v>
      </c>
      <c r="B91" s="95">
        <v>1</v>
      </c>
      <c r="C91" s="95">
        <v>2025</v>
      </c>
      <c r="D91" s="94" t="s">
        <v>26</v>
      </c>
      <c r="E91" s="95" t="s">
        <v>50</v>
      </c>
      <c r="F91" s="136" t="s">
        <v>115</v>
      </c>
      <c r="G91" s="123" t="s">
        <v>144</v>
      </c>
      <c r="H91" s="85">
        <v>7</v>
      </c>
      <c r="I91" s="97">
        <v>446.54930999999993</v>
      </c>
      <c r="J91" s="97">
        <f t="shared" si="71"/>
        <v>448.69999999999993</v>
      </c>
      <c r="K91" s="98">
        <v>1.75038</v>
      </c>
      <c r="L91" s="98">
        <v>0.40031</v>
      </c>
      <c r="M91" s="98">
        <f t="shared" si="74"/>
        <v>2.15069</v>
      </c>
      <c r="N91" s="97">
        <f t="shared" si="75"/>
        <v>4807.5052708648191</v>
      </c>
      <c r="O91" s="114"/>
      <c r="P91" s="114">
        <v>448.7</v>
      </c>
      <c r="Q91" s="115">
        <v>1.7223999999999999</v>
      </c>
      <c r="R91" s="115">
        <v>0.40039999999999998</v>
      </c>
      <c r="S91" s="115">
        <v>2.1227999999999998</v>
      </c>
      <c r="T91" s="103">
        <v>4740</v>
      </c>
      <c r="U91" s="100">
        <f t="shared" si="79"/>
        <v>-1.5985100378203654</v>
      </c>
      <c r="V91" s="100">
        <f t="shared" si="80"/>
        <v>2.2482576003591961E-2</v>
      </c>
      <c r="W91" s="100">
        <f t="shared" si="72"/>
        <v>-1.2967931222073006</v>
      </c>
      <c r="X91" s="100">
        <f t="shared" si="73"/>
        <v>-1.4041642611174003</v>
      </c>
      <c r="Y91" s="101"/>
      <c r="Z91" s="102">
        <f t="shared" si="76"/>
        <v>-3.1952918940690971</v>
      </c>
      <c r="AA91" s="102">
        <f t="shared" ref="AA91:AA113" si="85">$U$149-5</f>
        <v>-8.1952918940690971</v>
      </c>
      <c r="AB91" s="102">
        <f t="shared" ref="AB91:AB113" si="86">$U$149+5</f>
        <v>1.8047081059309029</v>
      </c>
      <c r="AC91" s="102">
        <f t="shared" ref="AC91:AC113" si="87">($U$149-(3*$U$152))</f>
        <v>-11.984922769944301</v>
      </c>
      <c r="AD91" s="102">
        <f t="shared" ref="AD91:AD113" si="88">($U$149+(3*$U$152))</f>
        <v>5.5943389818061071</v>
      </c>
      <c r="AE91" s="102">
        <f t="shared" ref="AE91:AE113" si="89">$V$149</f>
        <v>-0.14767497439377303</v>
      </c>
      <c r="AF91" s="102">
        <f t="shared" ref="AF91:AF113" si="90">$V$149-5</f>
        <v>-5.1476749743937731</v>
      </c>
      <c r="AG91" s="102">
        <f t="shared" ref="AG91:AG113" si="91">$V$149+5</f>
        <v>4.8523250256062269</v>
      </c>
      <c r="AH91" s="102">
        <f t="shared" ref="AH91:AH113" si="92">($V$149-(3*$V$152))</f>
        <v>-3.8941550341390467</v>
      </c>
      <c r="AI91" s="102">
        <f t="shared" ref="AI91:AI113" si="93">($V$149+(3*$V$152))</f>
        <v>3.5988050853515006</v>
      </c>
      <c r="AJ91" s="102">
        <f t="shared" ref="AJ91:AJ113" si="94">$W$149</f>
        <v>-2.6688494631843507</v>
      </c>
      <c r="AK91" s="102">
        <f t="shared" ref="AK91:AK113" si="95">$W$149-5</f>
        <v>-7.6688494631843511</v>
      </c>
      <c r="AL91" s="102">
        <f t="shared" ref="AL91:AL113" si="96">$W$149+5</f>
        <v>2.3311505368156493</v>
      </c>
      <c r="AM91" s="102">
        <f t="shared" ref="AM91:AM113" si="97">($W$149-(3*$W$152))</f>
        <v>-12.236342255451982</v>
      </c>
      <c r="AN91" s="102">
        <f t="shared" ref="AN91:AN113" si="98">($W$149+(3*$W$152))</f>
        <v>6.8986433290832796</v>
      </c>
      <c r="AO91" s="102">
        <f t="shared" ref="AO91:AO113" si="99">$X$149</f>
        <v>-2.5190621301642993</v>
      </c>
      <c r="AP91" s="102">
        <f t="shared" ref="AP91:AP113" si="100">$X$149-5</f>
        <v>-7.5190621301642988</v>
      </c>
      <c r="AQ91" s="102">
        <f t="shared" ref="AQ91:AQ113" si="101">$X$149+5</f>
        <v>2.4809378698357007</v>
      </c>
      <c r="AR91" s="102">
        <f t="shared" ref="AR91:AR113" si="102">($X$149-(3*$X$152))</f>
        <v>-11.407439460797374</v>
      </c>
      <c r="AS91" s="102">
        <f t="shared" ref="AS91:AS113" si="103">($X$149+(3*$X$152))</f>
        <v>6.3693152004687761</v>
      </c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  <c r="CB91" s="1"/>
      <c r="CC91" s="1"/>
      <c r="CD91" s="1"/>
      <c r="CE91" s="1"/>
      <c r="CF91" s="1"/>
      <c r="CG91" s="1"/>
      <c r="CH91" s="1"/>
      <c r="CI91" s="1"/>
      <c r="CJ91" s="1"/>
      <c r="CK91" s="1"/>
      <c r="CL91" s="1"/>
      <c r="CM91" s="1"/>
      <c r="CN91" s="1"/>
      <c r="CO91" s="1"/>
      <c r="CP91" s="1"/>
      <c r="CQ91" s="1"/>
      <c r="CR91" s="1"/>
      <c r="CS91" s="1"/>
      <c r="CT91" s="1"/>
      <c r="CU91" s="1"/>
      <c r="CV91" s="1"/>
      <c r="CW91" s="1"/>
      <c r="CX91" s="1"/>
      <c r="CY91" s="1"/>
      <c r="CZ91" s="1"/>
      <c r="DA91" s="1"/>
      <c r="DB91" s="1"/>
      <c r="DC91" s="1"/>
      <c r="DD91" s="1"/>
      <c r="DE91" s="1"/>
      <c r="DF91" s="1"/>
      <c r="DG91" s="1"/>
      <c r="DH91" s="1"/>
      <c r="DI91" s="1"/>
      <c r="DJ91" s="1"/>
      <c r="DK91" s="1"/>
      <c r="DL91" s="1"/>
      <c r="DM91" s="1"/>
      <c r="DN91" s="1"/>
      <c r="DO91" s="1"/>
      <c r="DP91" s="1"/>
      <c r="DQ91" s="1"/>
      <c r="DR91" s="1"/>
      <c r="DS91" s="1"/>
      <c r="DT91" s="1"/>
      <c r="DU91" s="1"/>
      <c r="DV91" s="1"/>
      <c r="DW91" s="1"/>
      <c r="DX91" s="1"/>
      <c r="DY91" s="1"/>
      <c r="DZ91" s="1"/>
      <c r="EA91" s="1"/>
      <c r="EB91" s="1"/>
    </row>
    <row r="92" spans="1:132" ht="13.65" customHeight="1">
      <c r="A92" s="94" t="s">
        <v>126</v>
      </c>
      <c r="B92" s="95">
        <v>1</v>
      </c>
      <c r="C92" s="95">
        <v>2025</v>
      </c>
      <c r="D92" s="94" t="s">
        <v>26</v>
      </c>
      <c r="E92" s="95" t="s">
        <v>50</v>
      </c>
      <c r="F92" s="136" t="s">
        <v>115</v>
      </c>
      <c r="G92" s="123" t="s">
        <v>144</v>
      </c>
      <c r="H92" s="85">
        <v>8</v>
      </c>
      <c r="I92" s="97">
        <v>446.49960999999996</v>
      </c>
      <c r="J92" s="97">
        <f t="shared" si="71"/>
        <v>449.19999999999993</v>
      </c>
      <c r="K92" s="98">
        <v>2.2000700000000002</v>
      </c>
      <c r="L92" s="98">
        <v>0.50031999999999999</v>
      </c>
      <c r="M92" s="98">
        <f t="shared" si="74"/>
        <v>2.7003900000000001</v>
      </c>
      <c r="N92" s="97">
        <f t="shared" si="75"/>
        <v>6034.1393625377441</v>
      </c>
      <c r="O92" s="114"/>
      <c r="P92" s="114">
        <v>449.3</v>
      </c>
      <c r="Q92" s="115">
        <v>2.1812999999999998</v>
      </c>
      <c r="R92" s="115">
        <v>0.50039999999999996</v>
      </c>
      <c r="S92" s="115">
        <v>2.6816999999999998</v>
      </c>
      <c r="T92" s="103">
        <v>5990</v>
      </c>
      <c r="U92" s="100">
        <f t="shared" si="79"/>
        <v>-0.85315467235135223</v>
      </c>
      <c r="V92" s="100">
        <f t="shared" si="80"/>
        <v>1.5989766549402179E-2</v>
      </c>
      <c r="W92" s="100">
        <f t="shared" si="72"/>
        <v>-0.69212224900848829</v>
      </c>
      <c r="X92" s="100">
        <f t="shared" si="73"/>
        <v>-0.73149391960978261</v>
      </c>
      <c r="Y92" s="101"/>
      <c r="Z92" s="102">
        <f t="shared" si="76"/>
        <v>-3.1952918940690971</v>
      </c>
      <c r="AA92" s="102">
        <f t="shared" si="85"/>
        <v>-8.1952918940690971</v>
      </c>
      <c r="AB92" s="102">
        <f t="shared" si="86"/>
        <v>1.8047081059309029</v>
      </c>
      <c r="AC92" s="102">
        <f t="shared" si="87"/>
        <v>-11.984922769944301</v>
      </c>
      <c r="AD92" s="102">
        <f t="shared" si="88"/>
        <v>5.5943389818061071</v>
      </c>
      <c r="AE92" s="102">
        <f t="shared" si="89"/>
        <v>-0.14767497439377303</v>
      </c>
      <c r="AF92" s="102">
        <f t="shared" si="90"/>
        <v>-5.1476749743937731</v>
      </c>
      <c r="AG92" s="102">
        <f t="shared" si="91"/>
        <v>4.8523250256062269</v>
      </c>
      <c r="AH92" s="102">
        <f t="shared" si="92"/>
        <v>-3.8941550341390467</v>
      </c>
      <c r="AI92" s="102">
        <f t="shared" si="93"/>
        <v>3.5988050853515006</v>
      </c>
      <c r="AJ92" s="102">
        <f t="shared" si="94"/>
        <v>-2.6688494631843507</v>
      </c>
      <c r="AK92" s="102">
        <f t="shared" si="95"/>
        <v>-7.6688494631843511</v>
      </c>
      <c r="AL92" s="102">
        <f t="shared" si="96"/>
        <v>2.3311505368156493</v>
      </c>
      <c r="AM92" s="102">
        <f t="shared" si="97"/>
        <v>-12.236342255451982</v>
      </c>
      <c r="AN92" s="102">
        <f t="shared" si="98"/>
        <v>6.8986433290832796</v>
      </c>
      <c r="AO92" s="102">
        <f t="shared" si="99"/>
        <v>-2.5190621301642993</v>
      </c>
      <c r="AP92" s="102">
        <f t="shared" si="100"/>
        <v>-7.5190621301642988</v>
      </c>
      <c r="AQ92" s="102">
        <f t="shared" si="101"/>
        <v>2.4809378698357007</v>
      </c>
      <c r="AR92" s="102">
        <f t="shared" si="102"/>
        <v>-11.407439460797374</v>
      </c>
      <c r="AS92" s="102">
        <f t="shared" si="103"/>
        <v>6.3693152004687761</v>
      </c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  <c r="BY92" s="1"/>
      <c r="BZ92" s="1"/>
      <c r="CA92" s="1"/>
      <c r="CB92" s="1"/>
      <c r="CC92" s="1"/>
      <c r="CD92" s="1"/>
      <c r="CE92" s="1"/>
      <c r="CF92" s="1"/>
      <c r="CG92" s="1"/>
      <c r="CH92" s="1"/>
      <c r="CI92" s="1"/>
      <c r="CJ92" s="1"/>
      <c r="CK92" s="1"/>
      <c r="CL92" s="1"/>
      <c r="CM92" s="1"/>
      <c r="CN92" s="1"/>
      <c r="CO92" s="1"/>
      <c r="CP92" s="1"/>
      <c r="CQ92" s="1"/>
      <c r="CR92" s="1"/>
      <c r="CS92" s="1"/>
      <c r="CT92" s="1"/>
      <c r="CU92" s="1"/>
      <c r="CV92" s="1"/>
      <c r="CW92" s="1"/>
      <c r="CX92" s="1"/>
      <c r="CY92" s="1"/>
      <c r="CZ92" s="1"/>
      <c r="DA92" s="1"/>
      <c r="DB92" s="1"/>
      <c r="DC92" s="1"/>
      <c r="DD92" s="1"/>
      <c r="DE92" s="1"/>
      <c r="DF92" s="1"/>
      <c r="DG92" s="1"/>
      <c r="DH92" s="1"/>
      <c r="DI92" s="1"/>
      <c r="DJ92" s="1"/>
      <c r="DK92" s="1"/>
      <c r="DL92" s="1"/>
      <c r="DM92" s="1"/>
      <c r="DN92" s="1"/>
      <c r="DO92" s="1"/>
      <c r="DP92" s="1"/>
      <c r="DQ92" s="1"/>
      <c r="DR92" s="1"/>
      <c r="DS92" s="1"/>
      <c r="DT92" s="1"/>
      <c r="DU92" s="1"/>
      <c r="DV92" s="1"/>
      <c r="DW92" s="1"/>
      <c r="DX92" s="1"/>
      <c r="DY92" s="1"/>
      <c r="DZ92" s="1"/>
      <c r="EA92" s="1"/>
      <c r="EB92" s="1"/>
    </row>
    <row r="93" spans="1:132" ht="13.65" customHeight="1">
      <c r="A93" s="94" t="s">
        <v>126</v>
      </c>
      <c r="B93" s="95">
        <v>1</v>
      </c>
      <c r="C93" s="95">
        <v>2025</v>
      </c>
      <c r="D93" s="94" t="s">
        <v>26</v>
      </c>
      <c r="E93" s="95" t="s">
        <v>50</v>
      </c>
      <c r="F93" s="136" t="s">
        <v>115</v>
      </c>
      <c r="G93" s="123" t="s">
        <v>144</v>
      </c>
      <c r="H93" s="85">
        <v>9</v>
      </c>
      <c r="I93" s="97">
        <v>446.69948999999997</v>
      </c>
      <c r="J93" s="97">
        <f t="shared" si="71"/>
        <v>450.09999999999997</v>
      </c>
      <c r="K93" s="98">
        <v>2.7000500000000001</v>
      </c>
      <c r="L93" s="98">
        <v>0.70045999999999997</v>
      </c>
      <c r="M93" s="98">
        <f t="shared" si="74"/>
        <v>3.4005100000000001</v>
      </c>
      <c r="N93" s="97">
        <f t="shared" si="75"/>
        <v>7590.7163284874578</v>
      </c>
      <c r="O93" s="114"/>
      <c r="P93" s="114">
        <v>450.1</v>
      </c>
      <c r="Q93" s="115">
        <v>2.6692</v>
      </c>
      <c r="R93" s="115">
        <v>0.70069999999999999</v>
      </c>
      <c r="S93" s="115">
        <v>3.3698999999999999</v>
      </c>
      <c r="T93" s="103">
        <v>7520</v>
      </c>
      <c r="U93" s="100">
        <f t="shared" si="79"/>
        <v>-1.1425714338623374</v>
      </c>
      <c r="V93" s="100">
        <f t="shared" si="80"/>
        <v>3.4263198469579703E-2</v>
      </c>
      <c r="W93" s="100">
        <f t="shared" si="72"/>
        <v>-0.90015909378299863</v>
      </c>
      <c r="X93" s="100">
        <f t="shared" si="73"/>
        <v>-0.93161600865077843</v>
      </c>
      <c r="Y93" s="101"/>
      <c r="Z93" s="102">
        <f t="shared" si="76"/>
        <v>-3.1952918940690971</v>
      </c>
      <c r="AA93" s="102">
        <f t="shared" si="85"/>
        <v>-8.1952918940690971</v>
      </c>
      <c r="AB93" s="102">
        <f t="shared" si="86"/>
        <v>1.8047081059309029</v>
      </c>
      <c r="AC93" s="102">
        <f t="shared" si="87"/>
        <v>-11.984922769944301</v>
      </c>
      <c r="AD93" s="102">
        <f t="shared" si="88"/>
        <v>5.5943389818061071</v>
      </c>
      <c r="AE93" s="102">
        <f t="shared" si="89"/>
        <v>-0.14767497439377303</v>
      </c>
      <c r="AF93" s="102">
        <f t="shared" si="90"/>
        <v>-5.1476749743937731</v>
      </c>
      <c r="AG93" s="102">
        <f t="shared" si="91"/>
        <v>4.8523250256062269</v>
      </c>
      <c r="AH93" s="102">
        <f t="shared" si="92"/>
        <v>-3.8941550341390467</v>
      </c>
      <c r="AI93" s="102">
        <f t="shared" si="93"/>
        <v>3.5988050853515006</v>
      </c>
      <c r="AJ93" s="102">
        <f t="shared" si="94"/>
        <v>-2.6688494631843507</v>
      </c>
      <c r="AK93" s="102">
        <f t="shared" si="95"/>
        <v>-7.6688494631843511</v>
      </c>
      <c r="AL93" s="102">
        <f t="shared" si="96"/>
        <v>2.3311505368156493</v>
      </c>
      <c r="AM93" s="102">
        <f t="shared" si="97"/>
        <v>-12.236342255451982</v>
      </c>
      <c r="AN93" s="102">
        <f t="shared" si="98"/>
        <v>6.8986433290832796</v>
      </c>
      <c r="AO93" s="102">
        <f t="shared" si="99"/>
        <v>-2.5190621301642993</v>
      </c>
      <c r="AP93" s="102">
        <f t="shared" si="100"/>
        <v>-7.5190621301642988</v>
      </c>
      <c r="AQ93" s="102">
        <f t="shared" si="101"/>
        <v>2.4809378698357007</v>
      </c>
      <c r="AR93" s="102">
        <f t="shared" si="102"/>
        <v>-11.407439460797374</v>
      </c>
      <c r="AS93" s="102">
        <f t="shared" si="103"/>
        <v>6.3693152004687761</v>
      </c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BY93" s="1"/>
      <c r="BZ93" s="1"/>
      <c r="CA93" s="1"/>
      <c r="CB93" s="1"/>
      <c r="CC93" s="1"/>
      <c r="CD93" s="1"/>
      <c r="CE93" s="1"/>
      <c r="CF93" s="1"/>
      <c r="CG93" s="1"/>
      <c r="CH93" s="1"/>
      <c r="CI93" s="1"/>
      <c r="CJ93" s="1"/>
      <c r="CK93" s="1"/>
      <c r="CL93" s="1"/>
      <c r="CM93" s="1"/>
      <c r="CN93" s="1"/>
      <c r="CO93" s="1"/>
      <c r="CP93" s="1"/>
      <c r="CQ93" s="1"/>
      <c r="CR93" s="1"/>
      <c r="CS93" s="1"/>
      <c r="CT93" s="1"/>
      <c r="CU93" s="1"/>
      <c r="CV93" s="1"/>
      <c r="CW93" s="1"/>
      <c r="CX93" s="1"/>
      <c r="CY93" s="1"/>
      <c r="CZ93" s="1"/>
      <c r="DA93" s="1"/>
      <c r="DB93" s="1"/>
      <c r="DC93" s="1"/>
      <c r="DD93" s="1"/>
      <c r="DE93" s="1"/>
      <c r="DF93" s="1"/>
      <c r="DG93" s="1"/>
      <c r="DH93" s="1"/>
      <c r="DI93" s="1"/>
      <c r="DJ93" s="1"/>
      <c r="DK93" s="1"/>
      <c r="DL93" s="1"/>
      <c r="DM93" s="1"/>
      <c r="DN93" s="1"/>
      <c r="DO93" s="1"/>
      <c r="DP93" s="1"/>
      <c r="DQ93" s="1"/>
      <c r="DR93" s="1"/>
      <c r="DS93" s="1"/>
      <c r="DT93" s="1"/>
      <c r="DU93" s="1"/>
      <c r="DV93" s="1"/>
      <c r="DW93" s="1"/>
      <c r="DX93" s="1"/>
      <c r="DY93" s="1"/>
      <c r="DZ93" s="1"/>
      <c r="EA93" s="1"/>
      <c r="EB93" s="1"/>
    </row>
    <row r="94" spans="1:132">
      <c r="A94" s="94" t="s">
        <v>126</v>
      </c>
      <c r="B94" s="95">
        <v>1</v>
      </c>
      <c r="C94" s="95">
        <v>2025</v>
      </c>
      <c r="D94" s="94" t="s">
        <v>25</v>
      </c>
      <c r="E94" s="95" t="s">
        <v>70</v>
      </c>
      <c r="F94" s="136" t="s">
        <v>119</v>
      </c>
      <c r="G94" s="123" t="s">
        <v>145</v>
      </c>
      <c r="H94" s="124">
        <v>1</v>
      </c>
      <c r="I94" s="97">
        <v>446.26438999999999</v>
      </c>
      <c r="J94" s="97">
        <f t="shared" si="71"/>
        <v>446.29999999999995</v>
      </c>
      <c r="K94" s="98">
        <v>2.529E-2</v>
      </c>
      <c r="L94" s="98">
        <v>1.0319999999999999E-2</v>
      </c>
      <c r="M94" s="98">
        <f t="shared" si="74"/>
        <v>3.5610000000000003E-2</v>
      </c>
      <c r="N94" s="97">
        <f t="shared" si="75"/>
        <v>79.793343391648634</v>
      </c>
      <c r="O94" s="112"/>
      <c r="P94" s="112">
        <v>446.2</v>
      </c>
      <c r="Q94" s="113"/>
      <c r="R94" s="113"/>
      <c r="S94" s="113">
        <v>3.0999999999999694E-2</v>
      </c>
      <c r="T94" s="112">
        <v>69.5</v>
      </c>
      <c r="U94" s="100"/>
      <c r="V94" s="100"/>
      <c r="W94" s="100">
        <f t="shared" si="72"/>
        <v>-12.94580174108483</v>
      </c>
      <c r="X94" s="100">
        <f t="shared" si="73"/>
        <v>-12.900002624436915</v>
      </c>
      <c r="Y94" s="101"/>
      <c r="Z94" s="102">
        <f t="shared" si="76"/>
        <v>-3.1952918940690971</v>
      </c>
      <c r="AA94" s="102">
        <f t="shared" si="85"/>
        <v>-8.1952918940690971</v>
      </c>
      <c r="AB94" s="102">
        <f t="shared" si="86"/>
        <v>1.8047081059309029</v>
      </c>
      <c r="AC94" s="102">
        <f t="shared" si="87"/>
        <v>-11.984922769944301</v>
      </c>
      <c r="AD94" s="102">
        <f t="shared" si="88"/>
        <v>5.5943389818061071</v>
      </c>
      <c r="AE94" s="102">
        <f t="shared" si="89"/>
        <v>-0.14767497439377303</v>
      </c>
      <c r="AF94" s="102">
        <f t="shared" si="90"/>
        <v>-5.1476749743937731</v>
      </c>
      <c r="AG94" s="102">
        <f t="shared" si="91"/>
        <v>4.8523250256062269</v>
      </c>
      <c r="AH94" s="102">
        <f t="shared" si="92"/>
        <v>-3.8941550341390467</v>
      </c>
      <c r="AI94" s="102">
        <f t="shared" si="93"/>
        <v>3.5988050853515006</v>
      </c>
      <c r="AJ94" s="102">
        <f t="shared" si="94"/>
        <v>-2.6688494631843507</v>
      </c>
      <c r="AK94" s="102">
        <f t="shared" si="95"/>
        <v>-7.6688494631843511</v>
      </c>
      <c r="AL94" s="102">
        <f t="shared" si="96"/>
        <v>2.3311505368156493</v>
      </c>
      <c r="AM94" s="102">
        <f t="shared" si="97"/>
        <v>-12.236342255451982</v>
      </c>
      <c r="AN94" s="102">
        <f t="shared" si="98"/>
        <v>6.8986433290832796</v>
      </c>
      <c r="AO94" s="102">
        <f t="shared" si="99"/>
        <v>-2.5190621301642993</v>
      </c>
      <c r="AP94" s="102">
        <f t="shared" si="100"/>
        <v>-7.5190621301642988</v>
      </c>
      <c r="AQ94" s="102">
        <f t="shared" si="101"/>
        <v>2.4809378698357007</v>
      </c>
      <c r="AR94" s="102">
        <f t="shared" si="102"/>
        <v>-11.407439460797374</v>
      </c>
      <c r="AS94" s="102">
        <f t="shared" si="103"/>
        <v>6.3693152004687761</v>
      </c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1"/>
      <c r="BY94" s="1"/>
      <c r="BZ94" s="1"/>
      <c r="CA94" s="1"/>
      <c r="CB94" s="1"/>
      <c r="CC94" s="1"/>
      <c r="CD94" s="1"/>
      <c r="CE94" s="1"/>
      <c r="CF94" s="1"/>
      <c r="CG94" s="1"/>
      <c r="CH94" s="1"/>
      <c r="CI94" s="1"/>
      <c r="CJ94" s="1"/>
      <c r="CK94" s="1"/>
      <c r="CL94" s="1"/>
      <c r="CM94" s="1"/>
      <c r="CN94" s="1"/>
      <c r="CO94" s="1"/>
      <c r="CP94" s="1"/>
      <c r="CQ94" s="1"/>
      <c r="CR94" s="1"/>
      <c r="CS94" s="1"/>
      <c r="CT94" s="1"/>
      <c r="CU94" s="1"/>
      <c r="CV94" s="1"/>
      <c r="CW94" s="1"/>
      <c r="CX94" s="1"/>
      <c r="CY94" s="1"/>
      <c r="CZ94" s="1"/>
      <c r="DA94" s="1"/>
      <c r="DB94" s="1"/>
      <c r="DC94" s="1"/>
      <c r="DD94" s="1"/>
      <c r="DE94" s="1"/>
      <c r="DF94" s="1"/>
      <c r="DG94" s="1"/>
      <c r="DH94" s="1"/>
      <c r="DI94" s="1"/>
      <c r="DJ94" s="1"/>
      <c r="DK94" s="1"/>
      <c r="DL94" s="1"/>
      <c r="DM94" s="1"/>
      <c r="DN94" s="1"/>
      <c r="DO94" s="1"/>
      <c r="DP94" s="1"/>
      <c r="DQ94" s="1"/>
      <c r="DR94" s="1"/>
      <c r="DS94" s="1"/>
      <c r="DT94" s="1"/>
      <c r="DU94" s="1"/>
      <c r="DV94" s="1"/>
      <c r="DW94" s="1"/>
      <c r="DX94" s="1"/>
      <c r="DY94" s="1"/>
      <c r="DZ94" s="1"/>
      <c r="EA94" s="1"/>
      <c r="EB94" s="1"/>
    </row>
    <row r="95" spans="1:132">
      <c r="A95" s="94" t="s">
        <v>126</v>
      </c>
      <c r="B95" s="95">
        <v>1</v>
      </c>
      <c r="C95" s="95">
        <v>2025</v>
      </c>
      <c r="D95" s="94" t="s">
        <v>25</v>
      </c>
      <c r="E95" s="95" t="s">
        <v>70</v>
      </c>
      <c r="F95" s="136" t="s">
        <v>119</v>
      </c>
      <c r="G95" s="123" t="s">
        <v>145</v>
      </c>
      <c r="H95" s="85">
        <v>2</v>
      </c>
      <c r="I95" s="97">
        <v>446.64476000000002</v>
      </c>
      <c r="J95" s="97">
        <f t="shared" si="71"/>
        <v>446.70000000000005</v>
      </c>
      <c r="K95" s="98">
        <v>4.0090000000000001E-2</v>
      </c>
      <c r="L95" s="98">
        <v>1.515E-2</v>
      </c>
      <c r="M95" s="98">
        <f t="shared" si="74"/>
        <v>5.5239999999999997E-2</v>
      </c>
      <c r="N95" s="97">
        <f t="shared" si="75"/>
        <v>123.6719354306808</v>
      </c>
      <c r="O95" s="114"/>
      <c r="P95" s="114">
        <v>446.8</v>
      </c>
      <c r="Q95" s="115"/>
      <c r="R95" s="115"/>
      <c r="S95" s="115">
        <v>4.6800000000000175E-2</v>
      </c>
      <c r="T95" s="103">
        <v>105</v>
      </c>
      <c r="U95" s="100"/>
      <c r="V95" s="100"/>
      <c r="W95" s="100">
        <f t="shared" si="72"/>
        <v>-15.278783490224153</v>
      </c>
      <c r="X95" s="100">
        <f t="shared" si="73"/>
        <v>-15.097956836898204</v>
      </c>
      <c r="Y95" s="101"/>
      <c r="Z95" s="102">
        <f t="shared" si="76"/>
        <v>-3.1952918940690971</v>
      </c>
      <c r="AA95" s="102">
        <f t="shared" si="85"/>
        <v>-8.1952918940690971</v>
      </c>
      <c r="AB95" s="102">
        <f t="shared" si="86"/>
        <v>1.8047081059309029</v>
      </c>
      <c r="AC95" s="102">
        <f t="shared" si="87"/>
        <v>-11.984922769944301</v>
      </c>
      <c r="AD95" s="102">
        <f t="shared" si="88"/>
        <v>5.5943389818061071</v>
      </c>
      <c r="AE95" s="102">
        <f t="shared" si="89"/>
        <v>-0.14767497439377303</v>
      </c>
      <c r="AF95" s="102">
        <f t="shared" si="90"/>
        <v>-5.1476749743937731</v>
      </c>
      <c r="AG95" s="102">
        <f t="shared" si="91"/>
        <v>4.8523250256062269</v>
      </c>
      <c r="AH95" s="102">
        <f t="shared" si="92"/>
        <v>-3.8941550341390467</v>
      </c>
      <c r="AI95" s="102">
        <f t="shared" si="93"/>
        <v>3.5988050853515006</v>
      </c>
      <c r="AJ95" s="102">
        <f t="shared" si="94"/>
        <v>-2.6688494631843507</v>
      </c>
      <c r="AK95" s="102">
        <f t="shared" si="95"/>
        <v>-7.6688494631843511</v>
      </c>
      <c r="AL95" s="102">
        <f t="shared" si="96"/>
        <v>2.3311505368156493</v>
      </c>
      <c r="AM95" s="102">
        <f t="shared" si="97"/>
        <v>-12.236342255451982</v>
      </c>
      <c r="AN95" s="102">
        <f t="shared" si="98"/>
        <v>6.8986433290832796</v>
      </c>
      <c r="AO95" s="102">
        <f t="shared" si="99"/>
        <v>-2.5190621301642993</v>
      </c>
      <c r="AP95" s="102">
        <f t="shared" si="100"/>
        <v>-7.5190621301642988</v>
      </c>
      <c r="AQ95" s="102">
        <f t="shared" si="101"/>
        <v>2.4809378698357007</v>
      </c>
      <c r="AR95" s="102">
        <f t="shared" si="102"/>
        <v>-11.407439460797374</v>
      </c>
      <c r="AS95" s="102">
        <f t="shared" si="103"/>
        <v>6.3693152004687761</v>
      </c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1"/>
      <c r="CA95" s="1"/>
      <c r="CB95" s="1"/>
      <c r="CC95" s="1"/>
      <c r="CD95" s="1"/>
      <c r="CE95" s="1"/>
      <c r="CF95" s="1"/>
      <c r="CG95" s="1"/>
      <c r="CH95" s="1"/>
      <c r="CI95" s="1"/>
      <c r="CJ95" s="1"/>
      <c r="CK95" s="1"/>
      <c r="CL95" s="1"/>
      <c r="CM95" s="1"/>
      <c r="CN95" s="1"/>
      <c r="CO95" s="1"/>
      <c r="CP95" s="1"/>
      <c r="CQ95" s="1"/>
      <c r="CR95" s="1"/>
      <c r="CS95" s="1"/>
      <c r="CT95" s="1"/>
      <c r="CU95" s="1"/>
      <c r="CV95" s="1"/>
      <c r="CW95" s="1"/>
      <c r="CX95" s="1"/>
      <c r="CY95" s="1"/>
      <c r="CZ95" s="1"/>
      <c r="DA95" s="1"/>
      <c r="DB95" s="1"/>
      <c r="DC95" s="1"/>
      <c r="DD95" s="1"/>
      <c r="DE95" s="1"/>
      <c r="DF95" s="1"/>
      <c r="DG95" s="1"/>
      <c r="DH95" s="1"/>
      <c r="DI95" s="1"/>
      <c r="DJ95" s="1"/>
      <c r="DK95" s="1"/>
      <c r="DL95" s="1"/>
      <c r="DM95" s="1"/>
      <c r="DN95" s="1"/>
      <c r="DO95" s="1"/>
      <c r="DP95" s="1"/>
      <c r="DQ95" s="1"/>
      <c r="DR95" s="1"/>
      <c r="DS95" s="1"/>
      <c r="DT95" s="1"/>
      <c r="DU95" s="1"/>
      <c r="DV95" s="1"/>
      <c r="DW95" s="1"/>
      <c r="DX95" s="1"/>
      <c r="DY95" s="1"/>
      <c r="DZ95" s="1"/>
      <c r="EA95" s="1"/>
      <c r="EB95" s="1"/>
    </row>
    <row r="96" spans="1:132">
      <c r="A96" s="94" t="s">
        <v>126</v>
      </c>
      <c r="B96" s="95">
        <v>1</v>
      </c>
      <c r="C96" s="95">
        <v>2025</v>
      </c>
      <c r="D96" s="94" t="s">
        <v>25</v>
      </c>
      <c r="E96" s="95" t="s">
        <v>70</v>
      </c>
      <c r="F96" s="136" t="s">
        <v>119</v>
      </c>
      <c r="G96" s="123" t="s">
        <v>145</v>
      </c>
      <c r="H96" s="85">
        <v>3</v>
      </c>
      <c r="I96" s="97">
        <v>446.69949000000003</v>
      </c>
      <c r="J96" s="97">
        <f t="shared" si="71"/>
        <v>446.8</v>
      </c>
      <c r="K96" s="98">
        <v>8.0269999999999994E-2</v>
      </c>
      <c r="L96" s="98">
        <v>2.0240000000000001E-2</v>
      </c>
      <c r="M96" s="98">
        <f t="shared" si="74"/>
        <v>0.10050999999999999</v>
      </c>
      <c r="N96" s="97">
        <f t="shared" si="75"/>
        <v>224.98674956913538</v>
      </c>
      <c r="O96" s="114"/>
      <c r="P96" s="114">
        <v>446.8</v>
      </c>
      <c r="Q96" s="115"/>
      <c r="R96" s="115"/>
      <c r="S96" s="115">
        <v>9.1499999999999915E-2</v>
      </c>
      <c r="T96" s="103">
        <v>205</v>
      </c>
      <c r="U96" s="100"/>
      <c r="V96" s="100"/>
      <c r="W96" s="100">
        <f t="shared" si="72"/>
        <v>-8.9642821609790815</v>
      </c>
      <c r="X96" s="100">
        <f t="shared" si="73"/>
        <v>-8.8835229663130573</v>
      </c>
      <c r="Y96" s="101"/>
      <c r="Z96" s="102">
        <f t="shared" ref="Z96:Z127" si="104">$U$149</f>
        <v>-3.1952918940690971</v>
      </c>
      <c r="AA96" s="102">
        <f t="shared" si="85"/>
        <v>-8.1952918940690971</v>
      </c>
      <c r="AB96" s="102">
        <f t="shared" si="86"/>
        <v>1.8047081059309029</v>
      </c>
      <c r="AC96" s="102">
        <f t="shared" si="87"/>
        <v>-11.984922769944301</v>
      </c>
      <c r="AD96" s="102">
        <f t="shared" si="88"/>
        <v>5.5943389818061071</v>
      </c>
      <c r="AE96" s="102">
        <f t="shared" si="89"/>
        <v>-0.14767497439377303</v>
      </c>
      <c r="AF96" s="102">
        <f t="shared" si="90"/>
        <v>-5.1476749743937731</v>
      </c>
      <c r="AG96" s="102">
        <f t="shared" si="91"/>
        <v>4.8523250256062269</v>
      </c>
      <c r="AH96" s="102">
        <f t="shared" si="92"/>
        <v>-3.8941550341390467</v>
      </c>
      <c r="AI96" s="102">
        <f t="shared" si="93"/>
        <v>3.5988050853515006</v>
      </c>
      <c r="AJ96" s="102">
        <f t="shared" si="94"/>
        <v>-2.6688494631843507</v>
      </c>
      <c r="AK96" s="102">
        <f t="shared" si="95"/>
        <v>-7.6688494631843511</v>
      </c>
      <c r="AL96" s="102">
        <f t="shared" si="96"/>
        <v>2.3311505368156493</v>
      </c>
      <c r="AM96" s="102">
        <f t="shared" si="97"/>
        <v>-12.236342255451982</v>
      </c>
      <c r="AN96" s="102">
        <f t="shared" si="98"/>
        <v>6.8986433290832796</v>
      </c>
      <c r="AO96" s="102">
        <f t="shared" si="99"/>
        <v>-2.5190621301642993</v>
      </c>
      <c r="AP96" s="102">
        <f t="shared" si="100"/>
        <v>-7.5190621301642988</v>
      </c>
      <c r="AQ96" s="102">
        <f t="shared" si="101"/>
        <v>2.4809378698357007</v>
      </c>
      <c r="AR96" s="102">
        <f t="shared" si="102"/>
        <v>-11.407439460797374</v>
      </c>
      <c r="AS96" s="102">
        <f t="shared" si="103"/>
        <v>6.3693152004687761</v>
      </c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  <c r="CB96" s="1"/>
      <c r="CC96" s="1"/>
      <c r="CD96" s="1"/>
      <c r="CE96" s="1"/>
      <c r="CF96" s="1"/>
      <c r="CG96" s="1"/>
      <c r="CH96" s="1"/>
      <c r="CI96" s="1"/>
      <c r="CJ96" s="1"/>
      <c r="CK96" s="1"/>
      <c r="CL96" s="1"/>
      <c r="CM96" s="1"/>
      <c r="CN96" s="1"/>
      <c r="CO96" s="1"/>
      <c r="CP96" s="1"/>
      <c r="CQ96" s="1"/>
      <c r="CR96" s="1"/>
      <c r="CS96" s="1"/>
      <c r="CT96" s="1"/>
      <c r="CU96" s="1"/>
      <c r="CV96" s="1"/>
      <c r="CW96" s="1"/>
      <c r="CX96" s="1"/>
      <c r="CY96" s="1"/>
      <c r="CZ96" s="1"/>
      <c r="DA96" s="1"/>
      <c r="DB96" s="1"/>
      <c r="DC96" s="1"/>
      <c r="DD96" s="1"/>
      <c r="DE96" s="1"/>
      <c r="DF96" s="1"/>
      <c r="DG96" s="1"/>
      <c r="DH96" s="1"/>
      <c r="DI96" s="1"/>
      <c r="DJ96" s="1"/>
      <c r="DK96" s="1"/>
      <c r="DL96" s="1"/>
      <c r="DM96" s="1"/>
      <c r="DN96" s="1"/>
      <c r="DO96" s="1"/>
      <c r="DP96" s="1"/>
      <c r="DQ96" s="1"/>
      <c r="DR96" s="1"/>
      <c r="DS96" s="1"/>
      <c r="DT96" s="1"/>
      <c r="DU96" s="1"/>
      <c r="DV96" s="1"/>
      <c r="DW96" s="1"/>
      <c r="DX96" s="1"/>
      <c r="DY96" s="1"/>
      <c r="DZ96" s="1"/>
      <c r="EA96" s="1"/>
      <c r="EB96" s="1"/>
    </row>
    <row r="97" spans="1:132">
      <c r="A97" s="94" t="s">
        <v>126</v>
      </c>
      <c r="B97" s="95">
        <v>1</v>
      </c>
      <c r="C97" s="95">
        <v>2025</v>
      </c>
      <c r="D97" s="94" t="s">
        <v>25</v>
      </c>
      <c r="E97" s="95" t="s">
        <v>70</v>
      </c>
      <c r="F97" s="136" t="s">
        <v>119</v>
      </c>
      <c r="G97" s="123" t="s">
        <v>145</v>
      </c>
      <c r="H97" s="85">
        <v>4</v>
      </c>
      <c r="I97" s="97">
        <v>446.65370999999999</v>
      </c>
      <c r="J97" s="97">
        <f t="shared" si="71"/>
        <v>446.99999999999994</v>
      </c>
      <c r="K97" s="98">
        <v>0.27599000000000001</v>
      </c>
      <c r="L97" s="98">
        <v>7.0300000000000001E-2</v>
      </c>
      <c r="M97" s="98">
        <f t="shared" si="74"/>
        <v>0.34628999999999999</v>
      </c>
      <c r="N97" s="97">
        <f t="shared" si="75"/>
        <v>775.0718403809268</v>
      </c>
      <c r="O97" s="114"/>
      <c r="P97" s="114">
        <v>446.9</v>
      </c>
      <c r="Q97" s="115"/>
      <c r="R97" s="115"/>
      <c r="S97" s="115">
        <v>0.33080000000000087</v>
      </c>
      <c r="T97" s="103">
        <v>740</v>
      </c>
      <c r="U97" s="100"/>
      <c r="V97" s="100"/>
      <c r="W97" s="100">
        <f t="shared" si="72"/>
        <v>-4.4731294579684988</v>
      </c>
      <c r="X97" s="100">
        <f t="shared" si="73"/>
        <v>-4.5249793056202305</v>
      </c>
      <c r="Y97" s="101"/>
      <c r="Z97" s="102">
        <f t="shared" si="104"/>
        <v>-3.1952918940690971</v>
      </c>
      <c r="AA97" s="102">
        <f t="shared" si="85"/>
        <v>-8.1952918940690971</v>
      </c>
      <c r="AB97" s="102">
        <f t="shared" si="86"/>
        <v>1.8047081059309029</v>
      </c>
      <c r="AC97" s="102">
        <f t="shared" si="87"/>
        <v>-11.984922769944301</v>
      </c>
      <c r="AD97" s="102">
        <f t="shared" si="88"/>
        <v>5.5943389818061071</v>
      </c>
      <c r="AE97" s="102">
        <f t="shared" si="89"/>
        <v>-0.14767497439377303</v>
      </c>
      <c r="AF97" s="102">
        <f t="shared" si="90"/>
        <v>-5.1476749743937731</v>
      </c>
      <c r="AG97" s="102">
        <f t="shared" si="91"/>
        <v>4.8523250256062269</v>
      </c>
      <c r="AH97" s="102">
        <f t="shared" si="92"/>
        <v>-3.8941550341390467</v>
      </c>
      <c r="AI97" s="102">
        <f t="shared" si="93"/>
        <v>3.5988050853515006</v>
      </c>
      <c r="AJ97" s="102">
        <f t="shared" si="94"/>
        <v>-2.6688494631843507</v>
      </c>
      <c r="AK97" s="102">
        <f t="shared" si="95"/>
        <v>-7.6688494631843511</v>
      </c>
      <c r="AL97" s="102">
        <f t="shared" si="96"/>
        <v>2.3311505368156493</v>
      </c>
      <c r="AM97" s="102">
        <f t="shared" si="97"/>
        <v>-12.236342255451982</v>
      </c>
      <c r="AN97" s="102">
        <f t="shared" si="98"/>
        <v>6.8986433290832796</v>
      </c>
      <c r="AO97" s="102">
        <f t="shared" si="99"/>
        <v>-2.5190621301642993</v>
      </c>
      <c r="AP97" s="102">
        <f t="shared" si="100"/>
        <v>-7.5190621301642988</v>
      </c>
      <c r="AQ97" s="102">
        <f t="shared" si="101"/>
        <v>2.4809378698357007</v>
      </c>
      <c r="AR97" s="102">
        <f t="shared" si="102"/>
        <v>-11.407439460797374</v>
      </c>
      <c r="AS97" s="102">
        <f t="shared" si="103"/>
        <v>6.3693152004687761</v>
      </c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  <c r="CB97" s="1"/>
      <c r="CC97" s="1"/>
      <c r="CD97" s="1"/>
      <c r="CE97" s="1"/>
      <c r="CF97" s="1"/>
      <c r="CG97" s="1"/>
      <c r="CH97" s="1"/>
      <c r="CI97" s="1"/>
      <c r="CJ97" s="1"/>
      <c r="CK97" s="1"/>
      <c r="CL97" s="1"/>
      <c r="CM97" s="1"/>
      <c r="CN97" s="1"/>
      <c r="CO97" s="1"/>
      <c r="CP97" s="1"/>
      <c r="CQ97" s="1"/>
      <c r="CR97" s="1"/>
      <c r="CS97" s="1"/>
      <c r="CT97" s="1"/>
      <c r="CU97" s="1"/>
      <c r="CV97" s="1"/>
      <c r="CW97" s="1"/>
      <c r="CX97" s="1"/>
      <c r="CY97" s="1"/>
      <c r="CZ97" s="1"/>
      <c r="DA97" s="1"/>
      <c r="DB97" s="1"/>
      <c r="DC97" s="1"/>
      <c r="DD97" s="1"/>
      <c r="DE97" s="1"/>
      <c r="DF97" s="1"/>
      <c r="DG97" s="1"/>
      <c r="DH97" s="1"/>
      <c r="DI97" s="1"/>
      <c r="DJ97" s="1"/>
      <c r="DK97" s="1"/>
      <c r="DL97" s="1"/>
      <c r="DM97" s="1"/>
      <c r="DN97" s="1"/>
      <c r="DO97" s="1"/>
      <c r="DP97" s="1"/>
      <c r="DQ97" s="1"/>
      <c r="DR97" s="1"/>
      <c r="DS97" s="1"/>
      <c r="DT97" s="1"/>
      <c r="DU97" s="1"/>
      <c r="DV97" s="1"/>
      <c r="DW97" s="1"/>
      <c r="DX97" s="1"/>
      <c r="DY97" s="1"/>
      <c r="DZ97" s="1"/>
      <c r="EA97" s="1"/>
      <c r="EB97" s="1"/>
    </row>
    <row r="98" spans="1:132">
      <c r="A98" s="94" t="s">
        <v>126</v>
      </c>
      <c r="B98" s="95">
        <v>1</v>
      </c>
      <c r="C98" s="95">
        <v>2025</v>
      </c>
      <c r="D98" s="94" t="s">
        <v>25</v>
      </c>
      <c r="E98" s="95" t="s">
        <v>70</v>
      </c>
      <c r="F98" s="136" t="s">
        <v>119</v>
      </c>
      <c r="G98" s="123" t="s">
        <v>145</v>
      </c>
      <c r="H98" s="85">
        <v>5</v>
      </c>
      <c r="I98" s="97">
        <v>446.87419</v>
      </c>
      <c r="J98" s="97">
        <f t="shared" si="71"/>
        <v>447.40000000000003</v>
      </c>
      <c r="K98" s="98">
        <v>0.42520000000000002</v>
      </c>
      <c r="L98" s="98">
        <v>0.10061</v>
      </c>
      <c r="M98" s="98">
        <f t="shared" si="74"/>
        <v>0.52581</v>
      </c>
      <c r="N98" s="97">
        <f t="shared" si="75"/>
        <v>1176.1176599189355</v>
      </c>
      <c r="O98" s="114"/>
      <c r="P98" s="114">
        <v>447.5</v>
      </c>
      <c r="Q98" s="115"/>
      <c r="R98" s="115"/>
      <c r="S98" s="115">
        <v>0.50800000000000001</v>
      </c>
      <c r="T98" s="103">
        <v>1140</v>
      </c>
      <c r="U98" s="100"/>
      <c r="V98" s="100"/>
      <c r="W98" s="100">
        <f t="shared" si="72"/>
        <v>-3.3871550560088233</v>
      </c>
      <c r="X98" s="100">
        <f t="shared" si="73"/>
        <v>-3.0709223362418445</v>
      </c>
      <c r="Y98" s="101"/>
      <c r="Z98" s="102">
        <f t="shared" si="104"/>
        <v>-3.1952918940690971</v>
      </c>
      <c r="AA98" s="102">
        <f t="shared" si="85"/>
        <v>-8.1952918940690971</v>
      </c>
      <c r="AB98" s="102">
        <f t="shared" si="86"/>
        <v>1.8047081059309029</v>
      </c>
      <c r="AC98" s="102">
        <f t="shared" si="87"/>
        <v>-11.984922769944301</v>
      </c>
      <c r="AD98" s="102">
        <f t="shared" si="88"/>
        <v>5.5943389818061071</v>
      </c>
      <c r="AE98" s="102">
        <f t="shared" si="89"/>
        <v>-0.14767497439377303</v>
      </c>
      <c r="AF98" s="102">
        <f t="shared" si="90"/>
        <v>-5.1476749743937731</v>
      </c>
      <c r="AG98" s="102">
        <f t="shared" si="91"/>
        <v>4.8523250256062269</v>
      </c>
      <c r="AH98" s="102">
        <f t="shared" si="92"/>
        <v>-3.8941550341390467</v>
      </c>
      <c r="AI98" s="102">
        <f t="shared" si="93"/>
        <v>3.5988050853515006</v>
      </c>
      <c r="AJ98" s="102">
        <f t="shared" si="94"/>
        <v>-2.6688494631843507</v>
      </c>
      <c r="AK98" s="102">
        <f t="shared" si="95"/>
        <v>-7.6688494631843511</v>
      </c>
      <c r="AL98" s="102">
        <f t="shared" si="96"/>
        <v>2.3311505368156493</v>
      </c>
      <c r="AM98" s="102">
        <f t="shared" si="97"/>
        <v>-12.236342255451982</v>
      </c>
      <c r="AN98" s="102">
        <f t="shared" si="98"/>
        <v>6.8986433290832796</v>
      </c>
      <c r="AO98" s="102">
        <f t="shared" si="99"/>
        <v>-2.5190621301642993</v>
      </c>
      <c r="AP98" s="102">
        <f t="shared" si="100"/>
        <v>-7.5190621301642988</v>
      </c>
      <c r="AQ98" s="102">
        <f t="shared" si="101"/>
        <v>2.4809378698357007</v>
      </c>
      <c r="AR98" s="102">
        <f t="shared" si="102"/>
        <v>-11.407439460797374</v>
      </c>
      <c r="AS98" s="102">
        <f t="shared" si="103"/>
        <v>6.3693152004687761</v>
      </c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  <c r="CB98" s="1"/>
      <c r="CC98" s="1"/>
      <c r="CD98" s="1"/>
      <c r="CE98" s="1"/>
      <c r="CF98" s="1"/>
      <c r="CG98" s="1"/>
      <c r="CH98" s="1"/>
      <c r="CI98" s="1"/>
      <c r="CJ98" s="1"/>
      <c r="CK98" s="1"/>
      <c r="CL98" s="1"/>
      <c r="CM98" s="1"/>
      <c r="CN98" s="1"/>
      <c r="CO98" s="1"/>
      <c r="CP98" s="1"/>
      <c r="CQ98" s="1"/>
      <c r="CR98" s="1"/>
      <c r="CS98" s="1"/>
      <c r="CT98" s="1"/>
      <c r="CU98" s="1"/>
      <c r="CV98" s="1"/>
      <c r="CW98" s="1"/>
      <c r="CX98" s="1"/>
      <c r="CY98" s="1"/>
      <c r="CZ98" s="1"/>
      <c r="DA98" s="1"/>
      <c r="DB98" s="1"/>
      <c r="DC98" s="1"/>
      <c r="DD98" s="1"/>
      <c r="DE98" s="1"/>
      <c r="DF98" s="1"/>
      <c r="DG98" s="1"/>
      <c r="DH98" s="1"/>
      <c r="DI98" s="1"/>
      <c r="DJ98" s="1"/>
      <c r="DK98" s="1"/>
      <c r="DL98" s="1"/>
      <c r="DM98" s="1"/>
      <c r="DN98" s="1"/>
      <c r="DO98" s="1"/>
      <c r="DP98" s="1"/>
      <c r="DQ98" s="1"/>
      <c r="DR98" s="1"/>
      <c r="DS98" s="1"/>
      <c r="DT98" s="1"/>
      <c r="DU98" s="1"/>
      <c r="DV98" s="1"/>
      <c r="DW98" s="1"/>
      <c r="DX98" s="1"/>
      <c r="DY98" s="1"/>
      <c r="DZ98" s="1"/>
      <c r="EA98" s="1"/>
      <c r="EB98" s="1"/>
    </row>
    <row r="99" spans="1:132">
      <c r="A99" s="94" t="s">
        <v>126</v>
      </c>
      <c r="B99" s="95">
        <v>1</v>
      </c>
      <c r="C99" s="95">
        <v>2025</v>
      </c>
      <c r="D99" s="94" t="s">
        <v>25</v>
      </c>
      <c r="E99" s="95" t="s">
        <v>70</v>
      </c>
      <c r="F99" s="136" t="s">
        <v>119</v>
      </c>
      <c r="G99" s="123" t="s">
        <v>145</v>
      </c>
      <c r="H99" s="85">
        <v>6</v>
      </c>
      <c r="I99" s="97">
        <v>446.51930000000004</v>
      </c>
      <c r="J99" s="97">
        <f t="shared" si="71"/>
        <v>447.20000000000005</v>
      </c>
      <c r="K99" s="98">
        <v>0.55039000000000005</v>
      </c>
      <c r="L99" s="98">
        <v>0.13031000000000001</v>
      </c>
      <c r="M99" s="98">
        <f t="shared" si="74"/>
        <v>0.68070000000000008</v>
      </c>
      <c r="N99" s="97">
        <f t="shared" si="75"/>
        <v>1523.5816792188471</v>
      </c>
      <c r="O99" s="114"/>
      <c r="P99" s="114">
        <v>447.2</v>
      </c>
      <c r="Q99" s="115"/>
      <c r="R99" s="115"/>
      <c r="S99" s="115">
        <v>0.6648000000000005</v>
      </c>
      <c r="T99" s="103">
        <v>1490</v>
      </c>
      <c r="U99" s="100"/>
      <c r="V99" s="100"/>
      <c r="W99" s="100">
        <f t="shared" si="72"/>
        <v>-2.3358307624503567</v>
      </c>
      <c r="X99" s="100">
        <f t="shared" si="73"/>
        <v>-2.2041272664859468</v>
      </c>
      <c r="Y99" s="101"/>
      <c r="Z99" s="102">
        <f t="shared" si="104"/>
        <v>-3.1952918940690971</v>
      </c>
      <c r="AA99" s="102">
        <f t="shared" si="85"/>
        <v>-8.1952918940690971</v>
      </c>
      <c r="AB99" s="102">
        <f t="shared" si="86"/>
        <v>1.8047081059309029</v>
      </c>
      <c r="AC99" s="102">
        <f t="shared" si="87"/>
        <v>-11.984922769944301</v>
      </c>
      <c r="AD99" s="102">
        <f t="shared" si="88"/>
        <v>5.5943389818061071</v>
      </c>
      <c r="AE99" s="102">
        <f t="shared" si="89"/>
        <v>-0.14767497439377303</v>
      </c>
      <c r="AF99" s="102">
        <f t="shared" si="90"/>
        <v>-5.1476749743937731</v>
      </c>
      <c r="AG99" s="102">
        <f t="shared" si="91"/>
        <v>4.8523250256062269</v>
      </c>
      <c r="AH99" s="102">
        <f t="shared" si="92"/>
        <v>-3.8941550341390467</v>
      </c>
      <c r="AI99" s="102">
        <f t="shared" si="93"/>
        <v>3.5988050853515006</v>
      </c>
      <c r="AJ99" s="102">
        <f t="shared" si="94"/>
        <v>-2.6688494631843507</v>
      </c>
      <c r="AK99" s="102">
        <f t="shared" si="95"/>
        <v>-7.6688494631843511</v>
      </c>
      <c r="AL99" s="102">
        <f t="shared" si="96"/>
        <v>2.3311505368156493</v>
      </c>
      <c r="AM99" s="102">
        <f t="shared" si="97"/>
        <v>-12.236342255451982</v>
      </c>
      <c r="AN99" s="102">
        <f t="shared" si="98"/>
        <v>6.8986433290832796</v>
      </c>
      <c r="AO99" s="102">
        <f t="shared" si="99"/>
        <v>-2.5190621301642993</v>
      </c>
      <c r="AP99" s="102">
        <f t="shared" si="100"/>
        <v>-7.5190621301642988</v>
      </c>
      <c r="AQ99" s="102">
        <f t="shared" si="101"/>
        <v>2.4809378698357007</v>
      </c>
      <c r="AR99" s="102">
        <f t="shared" si="102"/>
        <v>-11.407439460797374</v>
      </c>
      <c r="AS99" s="102">
        <f t="shared" si="103"/>
        <v>6.3693152004687761</v>
      </c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  <c r="CB99" s="1"/>
      <c r="CC99" s="1"/>
      <c r="CD99" s="1"/>
      <c r="CE99" s="1"/>
      <c r="CF99" s="1"/>
      <c r="CG99" s="1"/>
      <c r="CH99" s="1"/>
      <c r="CI99" s="1"/>
      <c r="CJ99" s="1"/>
      <c r="CK99" s="1"/>
      <c r="CL99" s="1"/>
      <c r="CM99" s="1"/>
      <c r="CN99" s="1"/>
      <c r="CO99" s="1"/>
      <c r="CP99" s="1"/>
      <c r="CQ99" s="1"/>
      <c r="CR99" s="1"/>
      <c r="CS99" s="1"/>
      <c r="CT99" s="1"/>
      <c r="CU99" s="1"/>
      <c r="CV99" s="1"/>
      <c r="CW99" s="1"/>
      <c r="CX99" s="1"/>
      <c r="CY99" s="1"/>
      <c r="CZ99" s="1"/>
      <c r="DA99" s="1"/>
      <c r="DB99" s="1"/>
      <c r="DC99" s="1"/>
      <c r="DD99" s="1"/>
      <c r="DE99" s="1"/>
      <c r="DF99" s="1"/>
      <c r="DG99" s="1"/>
      <c r="DH99" s="1"/>
      <c r="DI99" s="1"/>
      <c r="DJ99" s="1"/>
      <c r="DK99" s="1"/>
      <c r="DL99" s="1"/>
      <c r="DM99" s="1"/>
      <c r="DN99" s="1"/>
      <c r="DO99" s="1"/>
      <c r="DP99" s="1"/>
      <c r="DQ99" s="1"/>
      <c r="DR99" s="1"/>
      <c r="DS99" s="1"/>
      <c r="DT99" s="1"/>
      <c r="DU99" s="1"/>
      <c r="DV99" s="1"/>
      <c r="DW99" s="1"/>
      <c r="DX99" s="1"/>
      <c r="DY99" s="1"/>
      <c r="DZ99" s="1"/>
      <c r="EA99" s="1"/>
      <c r="EB99" s="1"/>
    </row>
    <row r="100" spans="1:132">
      <c r="A100" s="94" t="s">
        <v>126</v>
      </c>
      <c r="B100" s="95">
        <v>1</v>
      </c>
      <c r="C100" s="95">
        <v>2025</v>
      </c>
      <c r="D100" s="94" t="s">
        <v>25</v>
      </c>
      <c r="E100" s="95" t="s">
        <v>70</v>
      </c>
      <c r="F100" s="136" t="s">
        <v>119</v>
      </c>
      <c r="G100" s="123" t="s">
        <v>145</v>
      </c>
      <c r="H100" s="85">
        <v>7</v>
      </c>
      <c r="I100" s="97">
        <v>446.34957999999995</v>
      </c>
      <c r="J100" s="97">
        <f t="shared" si="71"/>
        <v>448.49999999999994</v>
      </c>
      <c r="K100" s="98">
        <v>1.7502200000000001</v>
      </c>
      <c r="L100" s="98">
        <v>0.4002</v>
      </c>
      <c r="M100" s="98">
        <f t="shared" si="74"/>
        <v>2.15042</v>
      </c>
      <c r="N100" s="97">
        <f t="shared" si="75"/>
        <v>4809.0498884111321</v>
      </c>
      <c r="O100" s="114"/>
      <c r="P100" s="114">
        <v>448.6</v>
      </c>
      <c r="Q100" s="115"/>
      <c r="R100" s="115"/>
      <c r="S100" s="115">
        <v>0.55479999999999929</v>
      </c>
      <c r="T100" s="103">
        <v>4760</v>
      </c>
      <c r="U100" s="100"/>
      <c r="V100" s="100"/>
      <c r="W100" s="100">
        <f t="shared" si="72"/>
        <v>-74.200388761265273</v>
      </c>
      <c r="X100" s="100">
        <f t="shared" si="73"/>
        <v>-1.0199496688385934</v>
      </c>
      <c r="Y100" s="101"/>
      <c r="Z100" s="102">
        <f t="shared" si="104"/>
        <v>-3.1952918940690971</v>
      </c>
      <c r="AA100" s="102">
        <f t="shared" si="85"/>
        <v>-8.1952918940690971</v>
      </c>
      <c r="AB100" s="102">
        <f t="shared" si="86"/>
        <v>1.8047081059309029</v>
      </c>
      <c r="AC100" s="102">
        <f t="shared" si="87"/>
        <v>-11.984922769944301</v>
      </c>
      <c r="AD100" s="102">
        <f t="shared" si="88"/>
        <v>5.5943389818061071</v>
      </c>
      <c r="AE100" s="102">
        <f t="shared" si="89"/>
        <v>-0.14767497439377303</v>
      </c>
      <c r="AF100" s="102">
        <f t="shared" si="90"/>
        <v>-5.1476749743937731</v>
      </c>
      <c r="AG100" s="102">
        <f t="shared" si="91"/>
        <v>4.8523250256062269</v>
      </c>
      <c r="AH100" s="102">
        <f t="shared" si="92"/>
        <v>-3.8941550341390467</v>
      </c>
      <c r="AI100" s="102">
        <f t="shared" si="93"/>
        <v>3.5988050853515006</v>
      </c>
      <c r="AJ100" s="102">
        <f t="shared" si="94"/>
        <v>-2.6688494631843507</v>
      </c>
      <c r="AK100" s="102">
        <f t="shared" si="95"/>
        <v>-7.6688494631843511</v>
      </c>
      <c r="AL100" s="102">
        <f t="shared" si="96"/>
        <v>2.3311505368156493</v>
      </c>
      <c r="AM100" s="102">
        <f t="shared" si="97"/>
        <v>-12.236342255451982</v>
      </c>
      <c r="AN100" s="102">
        <f t="shared" si="98"/>
        <v>6.8986433290832796</v>
      </c>
      <c r="AO100" s="102">
        <f t="shared" si="99"/>
        <v>-2.5190621301642993</v>
      </c>
      <c r="AP100" s="102">
        <f t="shared" si="100"/>
        <v>-7.5190621301642988</v>
      </c>
      <c r="AQ100" s="102">
        <f t="shared" si="101"/>
        <v>2.4809378698357007</v>
      </c>
      <c r="AR100" s="102">
        <f t="shared" si="102"/>
        <v>-11.407439460797374</v>
      </c>
      <c r="AS100" s="102">
        <f t="shared" si="103"/>
        <v>6.3693152004687761</v>
      </c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  <c r="CB100" s="1"/>
      <c r="CC100" s="1"/>
      <c r="CD100" s="1"/>
      <c r="CE100" s="1"/>
      <c r="CF100" s="1"/>
      <c r="CG100" s="1"/>
      <c r="CH100" s="1"/>
      <c r="CI100" s="1"/>
      <c r="CJ100" s="1"/>
      <c r="CK100" s="1"/>
      <c r="CL100" s="1"/>
      <c r="CM100" s="1"/>
      <c r="CN100" s="1"/>
      <c r="CO100" s="1"/>
      <c r="CP100" s="1"/>
      <c r="CQ100" s="1"/>
      <c r="CR100" s="1"/>
      <c r="CS100" s="1"/>
      <c r="CT100" s="1"/>
      <c r="CU100" s="1"/>
      <c r="CV100" s="1"/>
      <c r="CW100" s="1"/>
      <c r="CX100" s="1"/>
      <c r="CY100" s="1"/>
      <c r="CZ100" s="1"/>
      <c r="DA100" s="1"/>
      <c r="DB100" s="1"/>
      <c r="DC100" s="1"/>
      <c r="DD100" s="1"/>
      <c r="DE100" s="1"/>
      <c r="DF100" s="1"/>
      <c r="DG100" s="1"/>
      <c r="DH100" s="1"/>
      <c r="DI100" s="1"/>
      <c r="DJ100" s="1"/>
      <c r="DK100" s="1"/>
      <c r="DL100" s="1"/>
      <c r="DM100" s="1"/>
      <c r="DN100" s="1"/>
      <c r="DO100" s="1"/>
      <c r="DP100" s="1"/>
      <c r="DQ100" s="1"/>
      <c r="DR100" s="1"/>
      <c r="DS100" s="1"/>
      <c r="DT100" s="1"/>
      <c r="DU100" s="1"/>
      <c r="DV100" s="1"/>
      <c r="DW100" s="1"/>
      <c r="DX100" s="1"/>
      <c r="DY100" s="1"/>
      <c r="DZ100" s="1"/>
      <c r="EA100" s="1"/>
      <c r="EB100" s="1"/>
    </row>
    <row r="101" spans="1:132">
      <c r="A101" s="94" t="s">
        <v>126</v>
      </c>
      <c r="B101" s="95">
        <v>1</v>
      </c>
      <c r="C101" s="95">
        <v>2025</v>
      </c>
      <c r="D101" s="94" t="s">
        <v>25</v>
      </c>
      <c r="E101" s="95" t="s">
        <v>70</v>
      </c>
      <c r="F101" s="136" t="s">
        <v>119</v>
      </c>
      <c r="G101" s="123" t="s">
        <v>145</v>
      </c>
      <c r="H101" s="85">
        <v>8</v>
      </c>
      <c r="I101" s="97">
        <v>446.69885000000005</v>
      </c>
      <c r="J101" s="97">
        <f t="shared" si="71"/>
        <v>449.40000000000009</v>
      </c>
      <c r="K101" s="98">
        <v>2.2003499999999998</v>
      </c>
      <c r="L101" s="98">
        <v>0.50080000000000002</v>
      </c>
      <c r="M101" s="98">
        <f t="shared" si="74"/>
        <v>2.7011499999999997</v>
      </c>
      <c r="N101" s="97">
        <f t="shared" si="75"/>
        <v>6033.1477286281506</v>
      </c>
      <c r="O101" s="114"/>
      <c r="P101" s="114">
        <v>449.5</v>
      </c>
      <c r="Q101" s="115"/>
      <c r="R101" s="115"/>
      <c r="S101" s="115">
        <v>0.91279999999999983</v>
      </c>
      <c r="T101" s="103">
        <v>5980</v>
      </c>
      <c r="U101" s="100"/>
      <c r="V101" s="100"/>
      <c r="W101" s="100">
        <f t="shared" si="72"/>
        <v>-66.206985913407252</v>
      </c>
      <c r="X101" s="100">
        <f t="shared" si="73"/>
        <v>-0.88092867966678523</v>
      </c>
      <c r="Y101" s="101"/>
      <c r="Z101" s="102">
        <f t="shared" si="104"/>
        <v>-3.1952918940690971</v>
      </c>
      <c r="AA101" s="102">
        <f t="shared" si="85"/>
        <v>-8.1952918940690971</v>
      </c>
      <c r="AB101" s="102">
        <f t="shared" si="86"/>
        <v>1.8047081059309029</v>
      </c>
      <c r="AC101" s="102">
        <f t="shared" si="87"/>
        <v>-11.984922769944301</v>
      </c>
      <c r="AD101" s="102">
        <f t="shared" si="88"/>
        <v>5.5943389818061071</v>
      </c>
      <c r="AE101" s="102">
        <f t="shared" si="89"/>
        <v>-0.14767497439377303</v>
      </c>
      <c r="AF101" s="102">
        <f t="shared" si="90"/>
        <v>-5.1476749743937731</v>
      </c>
      <c r="AG101" s="102">
        <f t="shared" si="91"/>
        <v>4.8523250256062269</v>
      </c>
      <c r="AH101" s="102">
        <f t="shared" si="92"/>
        <v>-3.8941550341390467</v>
      </c>
      <c r="AI101" s="102">
        <f t="shared" si="93"/>
        <v>3.5988050853515006</v>
      </c>
      <c r="AJ101" s="102">
        <f t="shared" si="94"/>
        <v>-2.6688494631843507</v>
      </c>
      <c r="AK101" s="102">
        <f t="shared" si="95"/>
        <v>-7.6688494631843511</v>
      </c>
      <c r="AL101" s="102">
        <f t="shared" si="96"/>
        <v>2.3311505368156493</v>
      </c>
      <c r="AM101" s="102">
        <f t="shared" si="97"/>
        <v>-12.236342255451982</v>
      </c>
      <c r="AN101" s="102">
        <f t="shared" si="98"/>
        <v>6.8986433290832796</v>
      </c>
      <c r="AO101" s="102">
        <f t="shared" si="99"/>
        <v>-2.5190621301642993</v>
      </c>
      <c r="AP101" s="102">
        <f t="shared" si="100"/>
        <v>-7.5190621301642988</v>
      </c>
      <c r="AQ101" s="102">
        <f t="shared" si="101"/>
        <v>2.4809378698357007</v>
      </c>
      <c r="AR101" s="102">
        <f t="shared" si="102"/>
        <v>-11.407439460797374</v>
      </c>
      <c r="AS101" s="102">
        <f t="shared" si="103"/>
        <v>6.3693152004687761</v>
      </c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  <c r="CB101" s="1"/>
      <c r="CC101" s="1"/>
      <c r="CD101" s="1"/>
      <c r="CE101" s="1"/>
      <c r="CF101" s="1"/>
      <c r="CG101" s="1"/>
      <c r="CH101" s="1"/>
      <c r="CI101" s="1"/>
      <c r="CJ101" s="1"/>
      <c r="CK101" s="1"/>
      <c r="CL101" s="1"/>
      <c r="CM101" s="1"/>
      <c r="CN101" s="1"/>
      <c r="CO101" s="1"/>
      <c r="CP101" s="1"/>
      <c r="CQ101" s="1"/>
      <c r="CR101" s="1"/>
      <c r="CS101" s="1"/>
      <c r="CT101" s="1"/>
      <c r="CU101" s="1"/>
      <c r="CV101" s="1"/>
      <c r="CW101" s="1"/>
      <c r="CX101" s="1"/>
      <c r="CY101" s="1"/>
      <c r="CZ101" s="1"/>
      <c r="DA101" s="1"/>
      <c r="DB101" s="1"/>
      <c r="DC101" s="1"/>
      <c r="DD101" s="1"/>
      <c r="DE101" s="1"/>
      <c r="DF101" s="1"/>
      <c r="DG101" s="1"/>
      <c r="DH101" s="1"/>
      <c r="DI101" s="1"/>
      <c r="DJ101" s="1"/>
      <c r="DK101" s="1"/>
      <c r="DL101" s="1"/>
      <c r="DM101" s="1"/>
      <c r="DN101" s="1"/>
      <c r="DO101" s="1"/>
      <c r="DP101" s="1"/>
      <c r="DQ101" s="1"/>
      <c r="DR101" s="1"/>
      <c r="DS101" s="1"/>
      <c r="DT101" s="1"/>
      <c r="DU101" s="1"/>
      <c r="DV101" s="1"/>
      <c r="DW101" s="1"/>
      <c r="DX101" s="1"/>
      <c r="DY101" s="1"/>
      <c r="DZ101" s="1"/>
      <c r="EA101" s="1"/>
      <c r="EB101" s="1"/>
    </row>
    <row r="102" spans="1:132">
      <c r="A102" s="94" t="s">
        <v>126</v>
      </c>
      <c r="B102" s="95">
        <v>1</v>
      </c>
      <c r="C102" s="95">
        <v>2025</v>
      </c>
      <c r="D102" s="94" t="s">
        <v>25</v>
      </c>
      <c r="E102" s="95" t="s">
        <v>70</v>
      </c>
      <c r="F102" s="136" t="s">
        <v>119</v>
      </c>
      <c r="G102" s="123" t="s">
        <v>145</v>
      </c>
      <c r="H102" s="85">
        <v>9</v>
      </c>
      <c r="I102" s="97">
        <v>446.99928000000006</v>
      </c>
      <c r="J102" s="97">
        <f t="shared" si="71"/>
        <v>450.40000000000003</v>
      </c>
      <c r="K102" s="98">
        <v>2.70004</v>
      </c>
      <c r="L102" s="98">
        <v>0.70067999999999997</v>
      </c>
      <c r="M102" s="98">
        <f t="shared" si="74"/>
        <v>3.4007199999999997</v>
      </c>
      <c r="N102" s="97">
        <f t="shared" si="75"/>
        <v>7586.1071326426672</v>
      </c>
      <c r="O102" s="114"/>
      <c r="P102" s="114">
        <v>450.3</v>
      </c>
      <c r="Q102" s="115"/>
      <c r="R102" s="115"/>
      <c r="S102" s="115">
        <v>1.4353999999999996</v>
      </c>
      <c r="T102" s="103">
        <v>7520</v>
      </c>
      <c r="U102" s="100"/>
      <c r="V102" s="100"/>
      <c r="W102" s="100">
        <f t="shared" si="72"/>
        <v>-57.791291255969334</v>
      </c>
      <c r="X102" s="100">
        <f t="shared" si="73"/>
        <v>-0.87142366284561568</v>
      </c>
      <c r="Y102" s="101"/>
      <c r="Z102" s="102">
        <f t="shared" si="104"/>
        <v>-3.1952918940690971</v>
      </c>
      <c r="AA102" s="102">
        <f t="shared" si="85"/>
        <v>-8.1952918940690971</v>
      </c>
      <c r="AB102" s="102">
        <f t="shared" si="86"/>
        <v>1.8047081059309029</v>
      </c>
      <c r="AC102" s="102">
        <f t="shared" si="87"/>
        <v>-11.984922769944301</v>
      </c>
      <c r="AD102" s="102">
        <f t="shared" si="88"/>
        <v>5.5943389818061071</v>
      </c>
      <c r="AE102" s="102">
        <f t="shared" si="89"/>
        <v>-0.14767497439377303</v>
      </c>
      <c r="AF102" s="102">
        <f t="shared" si="90"/>
        <v>-5.1476749743937731</v>
      </c>
      <c r="AG102" s="102">
        <f t="shared" si="91"/>
        <v>4.8523250256062269</v>
      </c>
      <c r="AH102" s="102">
        <f t="shared" si="92"/>
        <v>-3.8941550341390467</v>
      </c>
      <c r="AI102" s="102">
        <f t="shared" si="93"/>
        <v>3.5988050853515006</v>
      </c>
      <c r="AJ102" s="102">
        <f t="shared" si="94"/>
        <v>-2.6688494631843507</v>
      </c>
      <c r="AK102" s="102">
        <f t="shared" si="95"/>
        <v>-7.6688494631843511</v>
      </c>
      <c r="AL102" s="102">
        <f t="shared" si="96"/>
        <v>2.3311505368156493</v>
      </c>
      <c r="AM102" s="102">
        <f t="shared" si="97"/>
        <v>-12.236342255451982</v>
      </c>
      <c r="AN102" s="102">
        <f t="shared" si="98"/>
        <v>6.8986433290832796</v>
      </c>
      <c r="AO102" s="102">
        <f t="shared" si="99"/>
        <v>-2.5190621301642993</v>
      </c>
      <c r="AP102" s="102">
        <f t="shared" si="100"/>
        <v>-7.5190621301642988</v>
      </c>
      <c r="AQ102" s="102">
        <f t="shared" si="101"/>
        <v>2.4809378698357007</v>
      </c>
      <c r="AR102" s="102">
        <f t="shared" si="102"/>
        <v>-11.407439460797374</v>
      </c>
      <c r="AS102" s="102">
        <f t="shared" si="103"/>
        <v>6.3693152004687761</v>
      </c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1"/>
      <c r="CB102" s="1"/>
      <c r="CC102" s="1"/>
      <c r="CD102" s="1"/>
      <c r="CE102" s="1"/>
      <c r="CF102" s="1"/>
      <c r="CG102" s="1"/>
      <c r="CH102" s="1"/>
      <c r="CI102" s="1"/>
      <c r="CJ102" s="1"/>
      <c r="CK102" s="1"/>
      <c r="CL102" s="1"/>
      <c r="CM102" s="1"/>
      <c r="CN102" s="1"/>
      <c r="CO102" s="1"/>
      <c r="CP102" s="1"/>
      <c r="CQ102" s="1"/>
      <c r="CR102" s="1"/>
      <c r="CS102" s="1"/>
      <c r="CT102" s="1"/>
      <c r="CU102" s="1"/>
      <c r="CV102" s="1"/>
      <c r="CW102" s="1"/>
      <c r="CX102" s="1"/>
      <c r="CY102" s="1"/>
      <c r="CZ102" s="1"/>
      <c r="DA102" s="1"/>
      <c r="DB102" s="1"/>
      <c r="DC102" s="1"/>
      <c r="DD102" s="1"/>
      <c r="DE102" s="1"/>
      <c r="DF102" s="1"/>
      <c r="DG102" s="1"/>
      <c r="DH102" s="1"/>
      <c r="DI102" s="1"/>
      <c r="DJ102" s="1"/>
      <c r="DK102" s="1"/>
      <c r="DL102" s="1"/>
      <c r="DM102" s="1"/>
      <c r="DN102" s="1"/>
      <c r="DO102" s="1"/>
      <c r="DP102" s="1"/>
      <c r="DQ102" s="1"/>
      <c r="DR102" s="1"/>
      <c r="DS102" s="1"/>
      <c r="DT102" s="1"/>
      <c r="DU102" s="1"/>
      <c r="DV102" s="1"/>
      <c r="DW102" s="1"/>
      <c r="DX102" s="1"/>
      <c r="DY102" s="1"/>
      <c r="DZ102" s="1"/>
      <c r="EA102" s="1"/>
      <c r="EB102" s="1"/>
    </row>
    <row r="103" spans="1:132">
      <c r="A103" s="94" t="s">
        <v>126</v>
      </c>
      <c r="B103" s="95">
        <v>1</v>
      </c>
      <c r="C103" s="95">
        <v>2025</v>
      </c>
      <c r="D103" s="96" t="s">
        <v>57</v>
      </c>
      <c r="E103" s="95" t="s">
        <v>71</v>
      </c>
      <c r="F103" s="136" t="s">
        <v>120</v>
      </c>
      <c r="G103" s="123" t="s">
        <v>131</v>
      </c>
      <c r="H103" s="124">
        <v>1</v>
      </c>
      <c r="I103" s="97">
        <v>446.26456999999999</v>
      </c>
      <c r="J103" s="97">
        <f t="shared" si="71"/>
        <v>446.3</v>
      </c>
      <c r="K103" s="98">
        <v>2.537E-2</v>
      </c>
      <c r="L103" s="98">
        <v>1.0059999999999999E-2</v>
      </c>
      <c r="M103" s="98">
        <f t="shared" si="74"/>
        <v>3.5430000000000003E-2</v>
      </c>
      <c r="N103" s="97">
        <f t="shared" si="75"/>
        <v>79.389987262248411</v>
      </c>
      <c r="O103" s="112">
        <v>446.5</v>
      </c>
      <c r="P103" s="112">
        <v>446.5</v>
      </c>
      <c r="Q103" s="113"/>
      <c r="R103" s="113"/>
      <c r="S103" s="113">
        <v>3.2199999999999999E-2</v>
      </c>
      <c r="T103" s="125">
        <v>72.11</v>
      </c>
      <c r="U103" s="100"/>
      <c r="V103" s="100"/>
      <c r="W103" s="100">
        <f t="shared" si="72"/>
        <v>-9.1165678803274162</v>
      </c>
      <c r="X103" s="100">
        <f t="shared" si="73"/>
        <v>-9.1699060716567171</v>
      </c>
      <c r="Y103" s="101"/>
      <c r="Z103" s="102">
        <f t="shared" si="104"/>
        <v>-3.1952918940690971</v>
      </c>
      <c r="AA103" s="102">
        <f t="shared" si="85"/>
        <v>-8.1952918940690971</v>
      </c>
      <c r="AB103" s="102">
        <f t="shared" si="86"/>
        <v>1.8047081059309029</v>
      </c>
      <c r="AC103" s="102">
        <f t="shared" si="87"/>
        <v>-11.984922769944301</v>
      </c>
      <c r="AD103" s="102">
        <f t="shared" si="88"/>
        <v>5.5943389818061071</v>
      </c>
      <c r="AE103" s="102">
        <f t="shared" si="89"/>
        <v>-0.14767497439377303</v>
      </c>
      <c r="AF103" s="102">
        <f t="shared" si="90"/>
        <v>-5.1476749743937731</v>
      </c>
      <c r="AG103" s="102">
        <f t="shared" si="91"/>
        <v>4.8523250256062269</v>
      </c>
      <c r="AH103" s="102">
        <f t="shared" si="92"/>
        <v>-3.8941550341390467</v>
      </c>
      <c r="AI103" s="102">
        <f t="shared" si="93"/>
        <v>3.5988050853515006</v>
      </c>
      <c r="AJ103" s="102">
        <f t="shared" si="94"/>
        <v>-2.6688494631843507</v>
      </c>
      <c r="AK103" s="102">
        <f t="shared" si="95"/>
        <v>-7.6688494631843511</v>
      </c>
      <c r="AL103" s="102">
        <f t="shared" si="96"/>
        <v>2.3311505368156493</v>
      </c>
      <c r="AM103" s="102">
        <f t="shared" si="97"/>
        <v>-12.236342255451982</v>
      </c>
      <c r="AN103" s="102">
        <f t="shared" si="98"/>
        <v>6.8986433290832796</v>
      </c>
      <c r="AO103" s="102">
        <f t="shared" si="99"/>
        <v>-2.5190621301642993</v>
      </c>
      <c r="AP103" s="102">
        <f t="shared" si="100"/>
        <v>-7.5190621301642988</v>
      </c>
      <c r="AQ103" s="102">
        <f t="shared" si="101"/>
        <v>2.4809378698357007</v>
      </c>
      <c r="AR103" s="102">
        <f t="shared" si="102"/>
        <v>-11.407439460797374</v>
      </c>
      <c r="AS103" s="102">
        <f t="shared" si="103"/>
        <v>6.3693152004687761</v>
      </c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  <c r="BZ103" s="1"/>
      <c r="CA103" s="1"/>
      <c r="CB103" s="1"/>
      <c r="CC103" s="1"/>
      <c r="CD103" s="1"/>
      <c r="CE103" s="1"/>
      <c r="CF103" s="1"/>
      <c r="CG103" s="1"/>
      <c r="CH103" s="1"/>
      <c r="CI103" s="1"/>
      <c r="CJ103" s="1"/>
      <c r="CK103" s="1"/>
      <c r="CL103" s="1"/>
      <c r="CM103" s="1"/>
      <c r="CN103" s="1"/>
      <c r="CO103" s="1"/>
      <c r="CP103" s="1"/>
      <c r="CQ103" s="1"/>
      <c r="CR103" s="1"/>
      <c r="CS103" s="1"/>
      <c r="CT103" s="1"/>
      <c r="CU103" s="1"/>
      <c r="CV103" s="1"/>
      <c r="CW103" s="1"/>
      <c r="CX103" s="1"/>
      <c r="CY103" s="1"/>
      <c r="CZ103" s="1"/>
      <c r="DA103" s="1"/>
      <c r="DB103" s="1"/>
      <c r="DC103" s="1"/>
      <c r="DD103" s="1"/>
      <c r="DE103" s="1"/>
      <c r="DF103" s="1"/>
      <c r="DG103" s="1"/>
      <c r="DH103" s="1"/>
      <c r="DI103" s="1"/>
      <c r="DJ103" s="1"/>
      <c r="DK103" s="1"/>
      <c r="DL103" s="1"/>
      <c r="DM103" s="1"/>
      <c r="DN103" s="1"/>
      <c r="DO103" s="1"/>
      <c r="DP103" s="1"/>
      <c r="DQ103" s="1"/>
      <c r="DR103" s="1"/>
      <c r="DS103" s="1"/>
      <c r="DT103" s="1"/>
      <c r="DU103" s="1"/>
      <c r="DV103" s="1"/>
      <c r="DW103" s="1"/>
      <c r="DX103" s="1"/>
      <c r="DY103" s="1"/>
      <c r="DZ103" s="1"/>
      <c r="EA103" s="1"/>
      <c r="EB103" s="1"/>
    </row>
    <row r="104" spans="1:132">
      <c r="A104" s="94" t="s">
        <v>126</v>
      </c>
      <c r="B104" s="95">
        <v>1</v>
      </c>
      <c r="C104" s="95">
        <v>2025</v>
      </c>
      <c r="D104" s="96" t="s">
        <v>57</v>
      </c>
      <c r="E104" s="95" t="s">
        <v>71</v>
      </c>
      <c r="F104" s="136" t="s">
        <v>120</v>
      </c>
      <c r="G104" s="123" t="s">
        <v>131</v>
      </c>
      <c r="H104" s="85">
        <v>2</v>
      </c>
      <c r="I104" s="97">
        <v>446.94450999999998</v>
      </c>
      <c r="J104" s="97">
        <f t="shared" si="71"/>
        <v>446.99999999999994</v>
      </c>
      <c r="K104" s="98">
        <v>4.0259999999999997E-2</v>
      </c>
      <c r="L104" s="98">
        <v>1.523E-2</v>
      </c>
      <c r="M104" s="98">
        <f t="shared" si="74"/>
        <v>5.5489999999999998E-2</v>
      </c>
      <c r="N104" s="97">
        <f t="shared" si="75"/>
        <v>124.14829813275281</v>
      </c>
      <c r="O104" s="114">
        <v>447.1</v>
      </c>
      <c r="P104" s="114">
        <v>447.1</v>
      </c>
      <c r="Q104" s="115"/>
      <c r="R104" s="115"/>
      <c r="S104" s="115">
        <v>5.1400000000000001E-2</v>
      </c>
      <c r="T104" s="126">
        <v>114.96</v>
      </c>
      <c r="U104" s="100"/>
      <c r="V104" s="100"/>
      <c r="W104" s="100">
        <f t="shared" si="72"/>
        <v>-7.3706974229590854</v>
      </c>
      <c r="X104" s="100">
        <f t="shared" si="73"/>
        <v>-7.4010665236245901</v>
      </c>
      <c r="Y104" s="101"/>
      <c r="Z104" s="102">
        <f t="shared" si="104"/>
        <v>-3.1952918940690971</v>
      </c>
      <c r="AA104" s="102">
        <f t="shared" si="85"/>
        <v>-8.1952918940690971</v>
      </c>
      <c r="AB104" s="102">
        <f t="shared" si="86"/>
        <v>1.8047081059309029</v>
      </c>
      <c r="AC104" s="102">
        <f t="shared" si="87"/>
        <v>-11.984922769944301</v>
      </c>
      <c r="AD104" s="102">
        <f t="shared" si="88"/>
        <v>5.5943389818061071</v>
      </c>
      <c r="AE104" s="102">
        <f t="shared" si="89"/>
        <v>-0.14767497439377303</v>
      </c>
      <c r="AF104" s="102">
        <f t="shared" si="90"/>
        <v>-5.1476749743937731</v>
      </c>
      <c r="AG104" s="102">
        <f t="shared" si="91"/>
        <v>4.8523250256062269</v>
      </c>
      <c r="AH104" s="102">
        <f t="shared" si="92"/>
        <v>-3.8941550341390467</v>
      </c>
      <c r="AI104" s="102">
        <f t="shared" si="93"/>
        <v>3.5988050853515006</v>
      </c>
      <c r="AJ104" s="102">
        <f t="shared" si="94"/>
        <v>-2.6688494631843507</v>
      </c>
      <c r="AK104" s="102">
        <f t="shared" si="95"/>
        <v>-7.6688494631843511</v>
      </c>
      <c r="AL104" s="102">
        <f t="shared" si="96"/>
        <v>2.3311505368156493</v>
      </c>
      <c r="AM104" s="102">
        <f t="shared" si="97"/>
        <v>-12.236342255451982</v>
      </c>
      <c r="AN104" s="102">
        <f t="shared" si="98"/>
        <v>6.8986433290832796</v>
      </c>
      <c r="AO104" s="102">
        <f t="shared" si="99"/>
        <v>-2.5190621301642993</v>
      </c>
      <c r="AP104" s="102">
        <f t="shared" si="100"/>
        <v>-7.5190621301642988</v>
      </c>
      <c r="AQ104" s="102">
        <f t="shared" si="101"/>
        <v>2.4809378698357007</v>
      </c>
      <c r="AR104" s="102">
        <f t="shared" si="102"/>
        <v>-11.407439460797374</v>
      </c>
      <c r="AS104" s="102">
        <f t="shared" si="103"/>
        <v>6.3693152004687761</v>
      </c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1"/>
      <c r="BY104" s="1"/>
      <c r="BZ104" s="1"/>
      <c r="CA104" s="1"/>
      <c r="CB104" s="1"/>
      <c r="CC104" s="1"/>
      <c r="CD104" s="1"/>
      <c r="CE104" s="1"/>
      <c r="CF104" s="1"/>
      <c r="CG104" s="1"/>
      <c r="CH104" s="1"/>
      <c r="CI104" s="1"/>
      <c r="CJ104" s="1"/>
      <c r="CK104" s="1"/>
      <c r="CL104" s="1"/>
      <c r="CM104" s="1"/>
      <c r="CN104" s="1"/>
      <c r="CO104" s="1"/>
      <c r="CP104" s="1"/>
      <c r="CQ104" s="1"/>
      <c r="CR104" s="1"/>
      <c r="CS104" s="1"/>
      <c r="CT104" s="1"/>
      <c r="CU104" s="1"/>
      <c r="CV104" s="1"/>
      <c r="CW104" s="1"/>
      <c r="CX104" s="1"/>
      <c r="CY104" s="1"/>
      <c r="CZ104" s="1"/>
      <c r="DA104" s="1"/>
      <c r="DB104" s="1"/>
      <c r="DC104" s="1"/>
      <c r="DD104" s="1"/>
      <c r="DE104" s="1"/>
      <c r="DF104" s="1"/>
      <c r="DG104" s="1"/>
      <c r="DH104" s="1"/>
      <c r="DI104" s="1"/>
      <c r="DJ104" s="1"/>
      <c r="DK104" s="1"/>
      <c r="DL104" s="1"/>
      <c r="DM104" s="1"/>
      <c r="DN104" s="1"/>
      <c r="DO104" s="1"/>
      <c r="DP104" s="1"/>
      <c r="DQ104" s="1"/>
      <c r="DR104" s="1"/>
      <c r="DS104" s="1"/>
      <c r="DT104" s="1"/>
      <c r="DU104" s="1"/>
      <c r="DV104" s="1"/>
      <c r="DW104" s="1"/>
      <c r="DX104" s="1"/>
      <c r="DY104" s="1"/>
      <c r="DZ104" s="1"/>
      <c r="EA104" s="1"/>
      <c r="EB104" s="1"/>
    </row>
    <row r="105" spans="1:132">
      <c r="A105" s="94" t="s">
        <v>126</v>
      </c>
      <c r="B105" s="95">
        <v>1</v>
      </c>
      <c r="C105" s="95">
        <v>2025</v>
      </c>
      <c r="D105" s="96" t="s">
        <v>57</v>
      </c>
      <c r="E105" s="95" t="s">
        <v>71</v>
      </c>
      <c r="F105" s="136" t="s">
        <v>120</v>
      </c>
      <c r="G105" s="123" t="s">
        <v>131</v>
      </c>
      <c r="H105" s="85">
        <v>3</v>
      </c>
      <c r="I105" s="97">
        <v>446.59989999999999</v>
      </c>
      <c r="J105" s="97">
        <f t="shared" si="71"/>
        <v>446.7</v>
      </c>
      <c r="K105" s="98">
        <v>8.004E-2</v>
      </c>
      <c r="L105" s="98">
        <v>2.0060000000000001E-2</v>
      </c>
      <c r="M105" s="98">
        <f t="shared" si="74"/>
        <v>0.10009999999999999</v>
      </c>
      <c r="N105" s="97">
        <f t="shared" si="75"/>
        <v>224.11902438488536</v>
      </c>
      <c r="O105" s="114">
        <v>446.9</v>
      </c>
      <c r="P105" s="114">
        <v>446.9</v>
      </c>
      <c r="Q105" s="115"/>
      <c r="R105" s="115"/>
      <c r="S105" s="115">
        <v>9.4899999999999998E-2</v>
      </c>
      <c r="T105" s="126">
        <v>212.36</v>
      </c>
      <c r="U105" s="100"/>
      <c r="V105" s="100"/>
      <c r="W105" s="100">
        <f t="shared" si="72"/>
        <v>-5.1948051948051921</v>
      </c>
      <c r="X105" s="100">
        <f t="shared" si="73"/>
        <v>-5.2467765363333347</v>
      </c>
      <c r="Y105" s="101"/>
      <c r="Z105" s="102">
        <f t="shared" si="104"/>
        <v>-3.1952918940690971</v>
      </c>
      <c r="AA105" s="102">
        <f t="shared" si="85"/>
        <v>-8.1952918940690971</v>
      </c>
      <c r="AB105" s="102">
        <f t="shared" si="86"/>
        <v>1.8047081059309029</v>
      </c>
      <c r="AC105" s="102">
        <f t="shared" si="87"/>
        <v>-11.984922769944301</v>
      </c>
      <c r="AD105" s="102">
        <f t="shared" si="88"/>
        <v>5.5943389818061071</v>
      </c>
      <c r="AE105" s="102">
        <f t="shared" si="89"/>
        <v>-0.14767497439377303</v>
      </c>
      <c r="AF105" s="102">
        <f t="shared" si="90"/>
        <v>-5.1476749743937731</v>
      </c>
      <c r="AG105" s="102">
        <f t="shared" si="91"/>
        <v>4.8523250256062269</v>
      </c>
      <c r="AH105" s="102">
        <f t="shared" si="92"/>
        <v>-3.8941550341390467</v>
      </c>
      <c r="AI105" s="102">
        <f t="shared" si="93"/>
        <v>3.5988050853515006</v>
      </c>
      <c r="AJ105" s="102">
        <f t="shared" si="94"/>
        <v>-2.6688494631843507</v>
      </c>
      <c r="AK105" s="102">
        <f t="shared" si="95"/>
        <v>-7.6688494631843511</v>
      </c>
      <c r="AL105" s="102">
        <f t="shared" si="96"/>
        <v>2.3311505368156493</v>
      </c>
      <c r="AM105" s="102">
        <f t="shared" si="97"/>
        <v>-12.236342255451982</v>
      </c>
      <c r="AN105" s="102">
        <f t="shared" si="98"/>
        <v>6.8986433290832796</v>
      </c>
      <c r="AO105" s="102">
        <f t="shared" si="99"/>
        <v>-2.5190621301642993</v>
      </c>
      <c r="AP105" s="102">
        <f t="shared" si="100"/>
        <v>-7.5190621301642988</v>
      </c>
      <c r="AQ105" s="102">
        <f t="shared" si="101"/>
        <v>2.4809378698357007</v>
      </c>
      <c r="AR105" s="102">
        <f t="shared" si="102"/>
        <v>-11.407439460797374</v>
      </c>
      <c r="AS105" s="102">
        <f t="shared" si="103"/>
        <v>6.3693152004687761</v>
      </c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  <c r="BZ105" s="1"/>
      <c r="CA105" s="1"/>
      <c r="CB105" s="1"/>
      <c r="CC105" s="1"/>
      <c r="CD105" s="1"/>
      <c r="CE105" s="1"/>
      <c r="CF105" s="1"/>
      <c r="CG105" s="1"/>
      <c r="CH105" s="1"/>
      <c r="CI105" s="1"/>
      <c r="CJ105" s="1"/>
      <c r="CK105" s="1"/>
      <c r="CL105" s="1"/>
      <c r="CM105" s="1"/>
      <c r="CN105" s="1"/>
      <c r="CO105" s="1"/>
      <c r="CP105" s="1"/>
      <c r="CQ105" s="1"/>
      <c r="CR105" s="1"/>
      <c r="CS105" s="1"/>
      <c r="CT105" s="1"/>
      <c r="CU105" s="1"/>
      <c r="CV105" s="1"/>
      <c r="CW105" s="1"/>
      <c r="CX105" s="1"/>
      <c r="CY105" s="1"/>
      <c r="CZ105" s="1"/>
      <c r="DA105" s="1"/>
      <c r="DB105" s="1"/>
      <c r="DC105" s="1"/>
      <c r="DD105" s="1"/>
      <c r="DE105" s="1"/>
      <c r="DF105" s="1"/>
      <c r="DG105" s="1"/>
      <c r="DH105" s="1"/>
      <c r="DI105" s="1"/>
      <c r="DJ105" s="1"/>
      <c r="DK105" s="1"/>
      <c r="DL105" s="1"/>
      <c r="DM105" s="1"/>
      <c r="DN105" s="1"/>
      <c r="DO105" s="1"/>
      <c r="DP105" s="1"/>
      <c r="DQ105" s="1"/>
      <c r="DR105" s="1"/>
      <c r="DS105" s="1"/>
      <c r="DT105" s="1"/>
      <c r="DU105" s="1"/>
      <c r="DV105" s="1"/>
      <c r="DW105" s="1"/>
      <c r="DX105" s="1"/>
      <c r="DY105" s="1"/>
      <c r="DZ105" s="1"/>
      <c r="EA105" s="1"/>
      <c r="EB105" s="1"/>
    </row>
    <row r="106" spans="1:132">
      <c r="A106" s="94" t="s">
        <v>126</v>
      </c>
      <c r="B106" s="95">
        <v>1</v>
      </c>
      <c r="C106" s="95">
        <v>2025</v>
      </c>
      <c r="D106" s="96" t="s">
        <v>57</v>
      </c>
      <c r="E106" s="95" t="s">
        <v>71</v>
      </c>
      <c r="F106" s="136" t="s">
        <v>120</v>
      </c>
      <c r="G106" s="123" t="s">
        <v>131</v>
      </c>
      <c r="H106" s="85">
        <v>4</v>
      </c>
      <c r="I106" s="97">
        <v>446.45458000000002</v>
      </c>
      <c r="J106" s="97">
        <f t="shared" si="71"/>
        <v>446.8</v>
      </c>
      <c r="K106" s="98">
        <v>0.27509</v>
      </c>
      <c r="L106" s="98">
        <v>7.0330000000000004E-2</v>
      </c>
      <c r="M106" s="98">
        <f t="shared" si="74"/>
        <v>0.34542</v>
      </c>
      <c r="N106" s="97">
        <f t="shared" si="75"/>
        <v>773.46989319327213</v>
      </c>
      <c r="O106" s="114">
        <v>447</v>
      </c>
      <c r="P106" s="114">
        <v>447</v>
      </c>
      <c r="Q106" s="115"/>
      <c r="R106" s="115"/>
      <c r="S106" s="115">
        <v>0.33929999999999999</v>
      </c>
      <c r="T106" s="126">
        <v>759.08</v>
      </c>
      <c r="U106" s="100"/>
      <c r="V106" s="100"/>
      <c r="W106" s="100">
        <f t="shared" si="72"/>
        <v>-1.7717561229807233</v>
      </c>
      <c r="X106" s="100">
        <f t="shared" si="73"/>
        <v>-1.8604335242918613</v>
      </c>
      <c r="Y106" s="101"/>
      <c r="Z106" s="102">
        <f t="shared" si="104"/>
        <v>-3.1952918940690971</v>
      </c>
      <c r="AA106" s="102">
        <f t="shared" si="85"/>
        <v>-8.1952918940690971</v>
      </c>
      <c r="AB106" s="102">
        <f t="shared" si="86"/>
        <v>1.8047081059309029</v>
      </c>
      <c r="AC106" s="102">
        <f t="shared" si="87"/>
        <v>-11.984922769944301</v>
      </c>
      <c r="AD106" s="102">
        <f t="shared" si="88"/>
        <v>5.5943389818061071</v>
      </c>
      <c r="AE106" s="102">
        <f t="shared" si="89"/>
        <v>-0.14767497439377303</v>
      </c>
      <c r="AF106" s="102">
        <f t="shared" si="90"/>
        <v>-5.1476749743937731</v>
      </c>
      <c r="AG106" s="102">
        <f t="shared" si="91"/>
        <v>4.8523250256062269</v>
      </c>
      <c r="AH106" s="102">
        <f t="shared" si="92"/>
        <v>-3.8941550341390467</v>
      </c>
      <c r="AI106" s="102">
        <f t="shared" si="93"/>
        <v>3.5988050853515006</v>
      </c>
      <c r="AJ106" s="102">
        <f t="shared" si="94"/>
        <v>-2.6688494631843507</v>
      </c>
      <c r="AK106" s="102">
        <f t="shared" si="95"/>
        <v>-7.6688494631843511</v>
      </c>
      <c r="AL106" s="102">
        <f t="shared" si="96"/>
        <v>2.3311505368156493</v>
      </c>
      <c r="AM106" s="102">
        <f t="shared" si="97"/>
        <v>-12.236342255451982</v>
      </c>
      <c r="AN106" s="102">
        <f t="shared" si="98"/>
        <v>6.8986433290832796</v>
      </c>
      <c r="AO106" s="102">
        <f t="shared" si="99"/>
        <v>-2.5190621301642993</v>
      </c>
      <c r="AP106" s="102">
        <f t="shared" si="100"/>
        <v>-7.5190621301642988</v>
      </c>
      <c r="AQ106" s="102">
        <f t="shared" si="101"/>
        <v>2.4809378698357007</v>
      </c>
      <c r="AR106" s="102">
        <f t="shared" si="102"/>
        <v>-11.407439460797374</v>
      </c>
      <c r="AS106" s="102">
        <f t="shared" si="103"/>
        <v>6.3693152004687761</v>
      </c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  <c r="BZ106" s="1"/>
      <c r="CA106" s="1"/>
      <c r="CB106" s="1"/>
      <c r="CC106" s="1"/>
      <c r="CD106" s="1"/>
      <c r="CE106" s="1"/>
      <c r="CF106" s="1"/>
      <c r="CG106" s="1"/>
      <c r="CH106" s="1"/>
      <c r="CI106" s="1"/>
      <c r="CJ106" s="1"/>
      <c r="CK106" s="1"/>
      <c r="CL106" s="1"/>
      <c r="CM106" s="1"/>
      <c r="CN106" s="1"/>
      <c r="CO106" s="1"/>
      <c r="CP106" s="1"/>
      <c r="CQ106" s="1"/>
      <c r="CR106" s="1"/>
      <c r="CS106" s="1"/>
      <c r="CT106" s="1"/>
      <c r="CU106" s="1"/>
      <c r="CV106" s="1"/>
      <c r="CW106" s="1"/>
      <c r="CX106" s="1"/>
      <c r="CY106" s="1"/>
      <c r="CZ106" s="1"/>
      <c r="DA106" s="1"/>
      <c r="DB106" s="1"/>
      <c r="DC106" s="1"/>
      <c r="DD106" s="1"/>
      <c r="DE106" s="1"/>
      <c r="DF106" s="1"/>
      <c r="DG106" s="1"/>
      <c r="DH106" s="1"/>
      <c r="DI106" s="1"/>
      <c r="DJ106" s="1"/>
      <c r="DK106" s="1"/>
      <c r="DL106" s="1"/>
      <c r="DM106" s="1"/>
      <c r="DN106" s="1"/>
      <c r="DO106" s="1"/>
      <c r="DP106" s="1"/>
      <c r="DQ106" s="1"/>
      <c r="DR106" s="1"/>
      <c r="DS106" s="1"/>
      <c r="DT106" s="1"/>
      <c r="DU106" s="1"/>
      <c r="DV106" s="1"/>
      <c r="DW106" s="1"/>
      <c r="DX106" s="1"/>
      <c r="DY106" s="1"/>
      <c r="DZ106" s="1"/>
      <c r="EA106" s="1"/>
      <c r="EB106" s="1"/>
    </row>
    <row r="107" spans="1:132">
      <c r="A107" s="94" t="s">
        <v>126</v>
      </c>
      <c r="B107" s="95">
        <v>1</v>
      </c>
      <c r="C107" s="95">
        <v>2025</v>
      </c>
      <c r="D107" s="96" t="s">
        <v>57</v>
      </c>
      <c r="E107" s="95" t="s">
        <v>71</v>
      </c>
      <c r="F107" s="136" t="s">
        <v>120</v>
      </c>
      <c r="G107" s="123" t="s">
        <v>131</v>
      </c>
      <c r="H107" s="85">
        <v>5</v>
      </c>
      <c r="I107" s="97">
        <v>446.37457000000006</v>
      </c>
      <c r="J107" s="97">
        <f t="shared" si="71"/>
        <v>446.90000000000003</v>
      </c>
      <c r="K107" s="98">
        <v>0.42512</v>
      </c>
      <c r="L107" s="98">
        <v>0.10031</v>
      </c>
      <c r="M107" s="98">
        <f t="shared" si="74"/>
        <v>0.52542999999999995</v>
      </c>
      <c r="N107" s="97">
        <f t="shared" si="75"/>
        <v>1176.5829380057733</v>
      </c>
      <c r="O107" s="114">
        <v>447.1</v>
      </c>
      <c r="P107" s="114">
        <v>447.1</v>
      </c>
      <c r="Q107" s="115"/>
      <c r="R107" s="115"/>
      <c r="S107" s="115">
        <v>0.51470000000000005</v>
      </c>
      <c r="T107" s="126">
        <v>1151.27</v>
      </c>
      <c r="U107" s="100"/>
      <c r="V107" s="100"/>
      <c r="W107" s="100">
        <f t="shared" si="72"/>
        <v>-2.0421369164303349</v>
      </c>
      <c r="X107" s="100">
        <f t="shared" si="73"/>
        <v>-2.1513942781353736</v>
      </c>
      <c r="Y107" s="101"/>
      <c r="Z107" s="102">
        <f t="shared" si="104"/>
        <v>-3.1952918940690971</v>
      </c>
      <c r="AA107" s="102">
        <f t="shared" si="85"/>
        <v>-8.1952918940690971</v>
      </c>
      <c r="AB107" s="102">
        <f t="shared" si="86"/>
        <v>1.8047081059309029</v>
      </c>
      <c r="AC107" s="102">
        <f t="shared" si="87"/>
        <v>-11.984922769944301</v>
      </c>
      <c r="AD107" s="102">
        <f t="shared" si="88"/>
        <v>5.5943389818061071</v>
      </c>
      <c r="AE107" s="102">
        <f t="shared" si="89"/>
        <v>-0.14767497439377303</v>
      </c>
      <c r="AF107" s="102">
        <f t="shared" si="90"/>
        <v>-5.1476749743937731</v>
      </c>
      <c r="AG107" s="102">
        <f t="shared" si="91"/>
        <v>4.8523250256062269</v>
      </c>
      <c r="AH107" s="102">
        <f t="shared" si="92"/>
        <v>-3.8941550341390467</v>
      </c>
      <c r="AI107" s="102">
        <f t="shared" si="93"/>
        <v>3.5988050853515006</v>
      </c>
      <c r="AJ107" s="102">
        <f t="shared" si="94"/>
        <v>-2.6688494631843507</v>
      </c>
      <c r="AK107" s="102">
        <f t="shared" si="95"/>
        <v>-7.6688494631843511</v>
      </c>
      <c r="AL107" s="102">
        <f t="shared" si="96"/>
        <v>2.3311505368156493</v>
      </c>
      <c r="AM107" s="102">
        <f t="shared" si="97"/>
        <v>-12.236342255451982</v>
      </c>
      <c r="AN107" s="102">
        <f t="shared" si="98"/>
        <v>6.8986433290832796</v>
      </c>
      <c r="AO107" s="102">
        <f t="shared" si="99"/>
        <v>-2.5190621301642993</v>
      </c>
      <c r="AP107" s="102">
        <f t="shared" si="100"/>
        <v>-7.5190621301642988</v>
      </c>
      <c r="AQ107" s="102">
        <f t="shared" si="101"/>
        <v>2.4809378698357007</v>
      </c>
      <c r="AR107" s="102">
        <f t="shared" si="102"/>
        <v>-11.407439460797374</v>
      </c>
      <c r="AS107" s="102">
        <f t="shared" si="103"/>
        <v>6.3693152004687761</v>
      </c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  <c r="CB107" s="1"/>
      <c r="CC107" s="1"/>
      <c r="CD107" s="1"/>
      <c r="CE107" s="1"/>
      <c r="CF107" s="1"/>
      <c r="CG107" s="1"/>
      <c r="CH107" s="1"/>
      <c r="CI107" s="1"/>
      <c r="CJ107" s="1"/>
      <c r="CK107" s="1"/>
      <c r="CL107" s="1"/>
      <c r="CM107" s="1"/>
      <c r="CN107" s="1"/>
      <c r="CO107" s="1"/>
      <c r="CP107" s="1"/>
      <c r="CQ107" s="1"/>
      <c r="CR107" s="1"/>
      <c r="CS107" s="1"/>
      <c r="CT107" s="1"/>
      <c r="CU107" s="1"/>
      <c r="CV107" s="1"/>
      <c r="CW107" s="1"/>
      <c r="CX107" s="1"/>
      <c r="CY107" s="1"/>
      <c r="CZ107" s="1"/>
      <c r="DA107" s="1"/>
      <c r="DB107" s="1"/>
      <c r="DC107" s="1"/>
      <c r="DD107" s="1"/>
      <c r="DE107" s="1"/>
      <c r="DF107" s="1"/>
      <c r="DG107" s="1"/>
      <c r="DH107" s="1"/>
      <c r="DI107" s="1"/>
      <c r="DJ107" s="1"/>
      <c r="DK107" s="1"/>
      <c r="DL107" s="1"/>
      <c r="DM107" s="1"/>
      <c r="DN107" s="1"/>
      <c r="DO107" s="1"/>
      <c r="DP107" s="1"/>
      <c r="DQ107" s="1"/>
      <c r="DR107" s="1"/>
      <c r="DS107" s="1"/>
      <c r="DT107" s="1"/>
      <c r="DU107" s="1"/>
      <c r="DV107" s="1"/>
      <c r="DW107" s="1"/>
      <c r="DX107" s="1"/>
      <c r="DY107" s="1"/>
      <c r="DZ107" s="1"/>
      <c r="EA107" s="1"/>
      <c r="EB107" s="1"/>
    </row>
    <row r="108" spans="1:132">
      <c r="A108" s="94" t="s">
        <v>126</v>
      </c>
      <c r="B108" s="95">
        <v>1</v>
      </c>
      <c r="C108" s="95">
        <v>2025</v>
      </c>
      <c r="D108" s="96" t="s">
        <v>57</v>
      </c>
      <c r="E108" s="95" t="s">
        <v>71</v>
      </c>
      <c r="F108" s="136" t="s">
        <v>120</v>
      </c>
      <c r="G108" s="123" t="s">
        <v>131</v>
      </c>
      <c r="H108" s="85">
        <v>6</v>
      </c>
      <c r="I108" s="97">
        <v>446.61948999999998</v>
      </c>
      <c r="J108" s="97">
        <f t="shared" si="71"/>
        <v>447.3</v>
      </c>
      <c r="K108" s="98">
        <v>0.55000000000000004</v>
      </c>
      <c r="L108" s="98">
        <v>0.13050999999999999</v>
      </c>
      <c r="M108" s="98">
        <f t="shared" si="74"/>
        <v>0.68051000000000006</v>
      </c>
      <c r="N108" s="97">
        <f t="shared" si="75"/>
        <v>1522.8151619327891</v>
      </c>
      <c r="O108" s="114">
        <v>447.5</v>
      </c>
      <c r="P108" s="114">
        <v>447.5</v>
      </c>
      <c r="Q108" s="115"/>
      <c r="R108" s="115"/>
      <c r="S108" s="115">
        <v>0.66779999999999995</v>
      </c>
      <c r="T108" s="126">
        <v>1492.36</v>
      </c>
      <c r="U108" s="100"/>
      <c r="V108" s="100"/>
      <c r="W108" s="100">
        <f t="shared" si="72"/>
        <v>-1.8677168594142788</v>
      </c>
      <c r="X108" s="100">
        <f t="shared" si="73"/>
        <v>-1.9999250528957755</v>
      </c>
      <c r="Y108" s="101"/>
      <c r="Z108" s="102">
        <f t="shared" si="104"/>
        <v>-3.1952918940690971</v>
      </c>
      <c r="AA108" s="102">
        <f t="shared" si="85"/>
        <v>-8.1952918940690971</v>
      </c>
      <c r="AB108" s="102">
        <f t="shared" si="86"/>
        <v>1.8047081059309029</v>
      </c>
      <c r="AC108" s="102">
        <f t="shared" si="87"/>
        <v>-11.984922769944301</v>
      </c>
      <c r="AD108" s="102">
        <f t="shared" si="88"/>
        <v>5.5943389818061071</v>
      </c>
      <c r="AE108" s="102">
        <f t="shared" si="89"/>
        <v>-0.14767497439377303</v>
      </c>
      <c r="AF108" s="102">
        <f t="shared" si="90"/>
        <v>-5.1476749743937731</v>
      </c>
      <c r="AG108" s="102">
        <f t="shared" si="91"/>
        <v>4.8523250256062269</v>
      </c>
      <c r="AH108" s="102">
        <f t="shared" si="92"/>
        <v>-3.8941550341390467</v>
      </c>
      <c r="AI108" s="102">
        <f t="shared" si="93"/>
        <v>3.5988050853515006</v>
      </c>
      <c r="AJ108" s="102">
        <f t="shared" si="94"/>
        <v>-2.6688494631843507</v>
      </c>
      <c r="AK108" s="102">
        <f t="shared" si="95"/>
        <v>-7.6688494631843511</v>
      </c>
      <c r="AL108" s="102">
        <f t="shared" si="96"/>
        <v>2.3311505368156493</v>
      </c>
      <c r="AM108" s="102">
        <f t="shared" si="97"/>
        <v>-12.236342255451982</v>
      </c>
      <c r="AN108" s="102">
        <f t="shared" si="98"/>
        <v>6.8986433290832796</v>
      </c>
      <c r="AO108" s="102">
        <f t="shared" si="99"/>
        <v>-2.5190621301642993</v>
      </c>
      <c r="AP108" s="102">
        <f t="shared" si="100"/>
        <v>-7.5190621301642988</v>
      </c>
      <c r="AQ108" s="102">
        <f t="shared" si="101"/>
        <v>2.4809378698357007</v>
      </c>
      <c r="AR108" s="102">
        <f t="shared" si="102"/>
        <v>-11.407439460797374</v>
      </c>
      <c r="AS108" s="102">
        <f t="shared" si="103"/>
        <v>6.3693152004687761</v>
      </c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  <c r="CB108" s="1"/>
      <c r="CC108" s="1"/>
      <c r="CD108" s="1"/>
      <c r="CE108" s="1"/>
      <c r="CF108" s="1"/>
      <c r="CG108" s="1"/>
      <c r="CH108" s="1"/>
      <c r="CI108" s="1"/>
      <c r="CJ108" s="1"/>
      <c r="CK108" s="1"/>
      <c r="CL108" s="1"/>
      <c r="CM108" s="1"/>
      <c r="CN108" s="1"/>
      <c r="CO108" s="1"/>
      <c r="CP108" s="1"/>
      <c r="CQ108" s="1"/>
      <c r="CR108" s="1"/>
      <c r="CS108" s="1"/>
      <c r="CT108" s="1"/>
      <c r="CU108" s="1"/>
      <c r="CV108" s="1"/>
      <c r="CW108" s="1"/>
      <c r="CX108" s="1"/>
      <c r="CY108" s="1"/>
      <c r="CZ108" s="1"/>
      <c r="DA108" s="1"/>
      <c r="DB108" s="1"/>
      <c r="DC108" s="1"/>
      <c r="DD108" s="1"/>
      <c r="DE108" s="1"/>
      <c r="DF108" s="1"/>
      <c r="DG108" s="1"/>
      <c r="DH108" s="1"/>
      <c r="DI108" s="1"/>
      <c r="DJ108" s="1"/>
      <c r="DK108" s="1"/>
      <c r="DL108" s="1"/>
      <c r="DM108" s="1"/>
      <c r="DN108" s="1"/>
      <c r="DO108" s="1"/>
      <c r="DP108" s="1"/>
      <c r="DQ108" s="1"/>
      <c r="DR108" s="1"/>
      <c r="DS108" s="1"/>
      <c r="DT108" s="1"/>
      <c r="DU108" s="1"/>
      <c r="DV108" s="1"/>
      <c r="DW108" s="1"/>
      <c r="DX108" s="1"/>
      <c r="DY108" s="1"/>
      <c r="DZ108" s="1"/>
      <c r="EA108" s="1"/>
      <c r="EB108" s="1"/>
    </row>
    <row r="109" spans="1:132">
      <c r="A109" s="94" t="s">
        <v>126</v>
      </c>
      <c r="B109" s="95">
        <v>1</v>
      </c>
      <c r="C109" s="95">
        <v>2025</v>
      </c>
      <c r="D109" s="96" t="s">
        <v>57</v>
      </c>
      <c r="E109" s="95" t="s">
        <v>71</v>
      </c>
      <c r="F109" s="136" t="s">
        <v>120</v>
      </c>
      <c r="G109" s="123" t="s">
        <v>131</v>
      </c>
      <c r="H109" s="85">
        <v>7</v>
      </c>
      <c r="I109" s="97">
        <v>446.54966999999999</v>
      </c>
      <c r="J109" s="97">
        <f t="shared" si="71"/>
        <v>448.70000000000005</v>
      </c>
      <c r="K109" s="98">
        <v>1.7502599999999999</v>
      </c>
      <c r="L109" s="98">
        <v>0.40006999999999998</v>
      </c>
      <c r="M109" s="98">
        <f t="shared" si="74"/>
        <v>2.1503299999999999</v>
      </c>
      <c r="N109" s="97">
        <f t="shared" si="75"/>
        <v>4806.6981431517252</v>
      </c>
      <c r="O109" s="114">
        <v>448.9</v>
      </c>
      <c r="P109" s="114">
        <v>448.9</v>
      </c>
      <c r="Q109" s="115"/>
      <c r="R109" s="115"/>
      <c r="S109" s="115">
        <v>2.1486000000000001</v>
      </c>
      <c r="T109" s="126">
        <v>4786.8999999999996</v>
      </c>
      <c r="U109" s="100"/>
      <c r="V109" s="100"/>
      <c r="W109" s="100">
        <f t="shared" si="72"/>
        <v>-8.0452767714712964E-2</v>
      </c>
      <c r="X109" s="100">
        <f t="shared" si="73"/>
        <v>-0.41188655002046776</v>
      </c>
      <c r="Y109" s="101"/>
      <c r="Z109" s="102">
        <f t="shared" si="104"/>
        <v>-3.1952918940690971</v>
      </c>
      <c r="AA109" s="102">
        <f>$U$149-5</f>
        <v>-8.1952918940690971</v>
      </c>
      <c r="AB109" s="102">
        <f t="shared" si="86"/>
        <v>1.8047081059309029</v>
      </c>
      <c r="AC109" s="102">
        <f>($U$149-(3*$U$152))</f>
        <v>-11.984922769944301</v>
      </c>
      <c r="AD109" s="102">
        <f t="shared" si="88"/>
        <v>5.5943389818061071</v>
      </c>
      <c r="AE109" s="102">
        <f t="shared" si="89"/>
        <v>-0.14767497439377303</v>
      </c>
      <c r="AF109" s="102">
        <f t="shared" si="90"/>
        <v>-5.1476749743937731</v>
      </c>
      <c r="AG109" s="102">
        <f t="shared" si="91"/>
        <v>4.8523250256062269</v>
      </c>
      <c r="AH109" s="102">
        <f t="shared" si="92"/>
        <v>-3.8941550341390467</v>
      </c>
      <c r="AI109" s="102">
        <f t="shared" si="93"/>
        <v>3.5988050853515006</v>
      </c>
      <c r="AJ109" s="102">
        <f t="shared" si="94"/>
        <v>-2.6688494631843507</v>
      </c>
      <c r="AK109" s="102">
        <f t="shared" si="95"/>
        <v>-7.6688494631843511</v>
      </c>
      <c r="AL109" s="102">
        <f t="shared" si="96"/>
        <v>2.3311505368156493</v>
      </c>
      <c r="AM109" s="102">
        <f t="shared" si="97"/>
        <v>-12.236342255451982</v>
      </c>
      <c r="AN109" s="102">
        <f t="shared" si="98"/>
        <v>6.8986433290832796</v>
      </c>
      <c r="AO109" s="102">
        <f t="shared" si="99"/>
        <v>-2.5190621301642993</v>
      </c>
      <c r="AP109" s="102">
        <f t="shared" si="100"/>
        <v>-7.5190621301642988</v>
      </c>
      <c r="AQ109" s="102">
        <f t="shared" si="101"/>
        <v>2.4809378698357007</v>
      </c>
      <c r="AR109" s="102">
        <f t="shared" si="102"/>
        <v>-11.407439460797374</v>
      </c>
      <c r="AS109" s="102">
        <f t="shared" si="103"/>
        <v>6.3693152004687761</v>
      </c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  <c r="CA109" s="1"/>
      <c r="CB109" s="1"/>
      <c r="CC109" s="1"/>
      <c r="CD109" s="1"/>
      <c r="CE109" s="1"/>
      <c r="CF109" s="1"/>
      <c r="CG109" s="1"/>
      <c r="CH109" s="1"/>
      <c r="CI109" s="1"/>
      <c r="CJ109" s="1"/>
      <c r="CK109" s="1"/>
      <c r="CL109" s="1"/>
      <c r="CM109" s="1"/>
      <c r="CN109" s="1"/>
      <c r="CO109" s="1"/>
      <c r="CP109" s="1"/>
      <c r="CQ109" s="1"/>
      <c r="CR109" s="1"/>
      <c r="CS109" s="1"/>
      <c r="CT109" s="1"/>
      <c r="CU109" s="1"/>
      <c r="CV109" s="1"/>
      <c r="CW109" s="1"/>
      <c r="CX109" s="1"/>
      <c r="CY109" s="1"/>
      <c r="CZ109" s="1"/>
      <c r="DA109" s="1"/>
      <c r="DB109" s="1"/>
      <c r="DC109" s="1"/>
      <c r="DD109" s="1"/>
      <c r="DE109" s="1"/>
      <c r="DF109" s="1"/>
      <c r="DG109" s="1"/>
      <c r="DH109" s="1"/>
      <c r="DI109" s="1"/>
      <c r="DJ109" s="1"/>
      <c r="DK109" s="1"/>
      <c r="DL109" s="1"/>
      <c r="DM109" s="1"/>
      <c r="DN109" s="1"/>
      <c r="DO109" s="1"/>
      <c r="DP109" s="1"/>
      <c r="DQ109" s="1"/>
      <c r="DR109" s="1"/>
      <c r="DS109" s="1"/>
      <c r="DT109" s="1"/>
      <c r="DU109" s="1"/>
      <c r="DV109" s="1"/>
      <c r="DW109" s="1"/>
      <c r="DX109" s="1"/>
      <c r="DY109" s="1"/>
      <c r="DZ109" s="1"/>
      <c r="EA109" s="1"/>
      <c r="EB109" s="1"/>
    </row>
    <row r="110" spans="1:132">
      <c r="A110" s="94" t="s">
        <v>126</v>
      </c>
      <c r="B110" s="95">
        <v>1</v>
      </c>
      <c r="C110" s="95">
        <v>2025</v>
      </c>
      <c r="D110" s="96" t="s">
        <v>57</v>
      </c>
      <c r="E110" s="95" t="s">
        <v>71</v>
      </c>
      <c r="F110" s="136" t="s">
        <v>120</v>
      </c>
      <c r="G110" s="123" t="s">
        <v>131</v>
      </c>
      <c r="H110" s="85">
        <v>8</v>
      </c>
      <c r="I110" s="97">
        <v>447.59946000000008</v>
      </c>
      <c r="J110" s="97">
        <f t="shared" si="71"/>
        <v>450.30000000000007</v>
      </c>
      <c r="K110" s="98">
        <v>2.2001300000000001</v>
      </c>
      <c r="L110" s="98">
        <v>0.50041000000000002</v>
      </c>
      <c r="M110" s="98">
        <f t="shared" si="74"/>
        <v>2.7005400000000002</v>
      </c>
      <c r="N110" s="97">
        <f t="shared" si="75"/>
        <v>6019.679440149228</v>
      </c>
      <c r="O110" s="114">
        <v>450.5</v>
      </c>
      <c r="P110" s="114">
        <v>450.5</v>
      </c>
      <c r="Q110" s="115"/>
      <c r="R110" s="115"/>
      <c r="S110" s="115">
        <v>2.6716000000000002</v>
      </c>
      <c r="T110" s="126">
        <v>5930.56</v>
      </c>
      <c r="U110" s="100"/>
      <c r="V110" s="100"/>
      <c r="W110" s="100">
        <f t="shared" si="72"/>
        <v>-1.0716375243469811</v>
      </c>
      <c r="X110" s="100">
        <f t="shared" si="73"/>
        <v>-1.4804682049152151</v>
      </c>
      <c r="Y110" s="101"/>
      <c r="Z110" s="102">
        <f t="shared" si="104"/>
        <v>-3.1952918940690971</v>
      </c>
      <c r="AA110" s="102">
        <f t="shared" si="85"/>
        <v>-8.1952918940690971</v>
      </c>
      <c r="AB110" s="102">
        <f t="shared" si="86"/>
        <v>1.8047081059309029</v>
      </c>
      <c r="AC110" s="102">
        <f t="shared" si="87"/>
        <v>-11.984922769944301</v>
      </c>
      <c r="AD110" s="102">
        <f t="shared" si="88"/>
        <v>5.5943389818061071</v>
      </c>
      <c r="AE110" s="102">
        <f t="shared" si="89"/>
        <v>-0.14767497439377303</v>
      </c>
      <c r="AF110" s="102">
        <f t="shared" si="90"/>
        <v>-5.1476749743937731</v>
      </c>
      <c r="AG110" s="102">
        <f t="shared" si="91"/>
        <v>4.8523250256062269</v>
      </c>
      <c r="AH110" s="102">
        <f t="shared" si="92"/>
        <v>-3.8941550341390467</v>
      </c>
      <c r="AI110" s="102">
        <f t="shared" si="93"/>
        <v>3.5988050853515006</v>
      </c>
      <c r="AJ110" s="102">
        <f t="shared" si="94"/>
        <v>-2.6688494631843507</v>
      </c>
      <c r="AK110" s="102">
        <f t="shared" si="95"/>
        <v>-7.6688494631843511</v>
      </c>
      <c r="AL110" s="102">
        <f t="shared" si="96"/>
        <v>2.3311505368156493</v>
      </c>
      <c r="AM110" s="102">
        <f t="shared" si="97"/>
        <v>-12.236342255451982</v>
      </c>
      <c r="AN110" s="102">
        <f t="shared" si="98"/>
        <v>6.8986433290832796</v>
      </c>
      <c r="AO110" s="102">
        <f t="shared" si="99"/>
        <v>-2.5190621301642993</v>
      </c>
      <c r="AP110" s="102">
        <f t="shared" si="100"/>
        <v>-7.5190621301642988</v>
      </c>
      <c r="AQ110" s="102">
        <f t="shared" si="101"/>
        <v>2.4809378698357007</v>
      </c>
      <c r="AR110" s="102">
        <f t="shared" si="102"/>
        <v>-11.407439460797374</v>
      </c>
      <c r="AS110" s="102">
        <f t="shared" si="103"/>
        <v>6.3693152004687761</v>
      </c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  <c r="CB110" s="1"/>
      <c r="CC110" s="1"/>
      <c r="CD110" s="1"/>
      <c r="CE110" s="1"/>
      <c r="CF110" s="1"/>
      <c r="CG110" s="1"/>
      <c r="CH110" s="1"/>
      <c r="CI110" s="1"/>
      <c r="CJ110" s="1"/>
      <c r="CK110" s="1"/>
      <c r="CL110" s="1"/>
      <c r="CM110" s="1"/>
      <c r="CN110" s="1"/>
      <c r="CO110" s="1"/>
      <c r="CP110" s="1"/>
      <c r="CQ110" s="1"/>
      <c r="CR110" s="1"/>
      <c r="CS110" s="1"/>
      <c r="CT110" s="1"/>
      <c r="CU110" s="1"/>
      <c r="CV110" s="1"/>
      <c r="CW110" s="1"/>
      <c r="CX110" s="1"/>
      <c r="CY110" s="1"/>
      <c r="CZ110" s="1"/>
      <c r="DA110" s="1"/>
      <c r="DB110" s="1"/>
      <c r="DC110" s="1"/>
      <c r="DD110" s="1"/>
      <c r="DE110" s="1"/>
      <c r="DF110" s="1"/>
      <c r="DG110" s="1"/>
      <c r="DH110" s="1"/>
      <c r="DI110" s="1"/>
      <c r="DJ110" s="1"/>
      <c r="DK110" s="1"/>
      <c r="DL110" s="1"/>
      <c r="DM110" s="1"/>
      <c r="DN110" s="1"/>
      <c r="DO110" s="1"/>
      <c r="DP110" s="1"/>
      <c r="DQ110" s="1"/>
      <c r="DR110" s="1"/>
      <c r="DS110" s="1"/>
      <c r="DT110" s="1"/>
      <c r="DU110" s="1"/>
      <c r="DV110" s="1"/>
      <c r="DW110" s="1"/>
      <c r="DX110" s="1"/>
      <c r="DY110" s="1"/>
      <c r="DZ110" s="1"/>
      <c r="EA110" s="1"/>
      <c r="EB110" s="1"/>
    </row>
    <row r="111" spans="1:132">
      <c r="A111" s="94" t="s">
        <v>126</v>
      </c>
      <c r="B111" s="95">
        <v>1</v>
      </c>
      <c r="C111" s="95">
        <v>2025</v>
      </c>
      <c r="D111" s="96" t="s">
        <v>57</v>
      </c>
      <c r="E111" s="95" t="s">
        <v>71</v>
      </c>
      <c r="F111" s="136" t="s">
        <v>120</v>
      </c>
      <c r="G111" s="123" t="s">
        <v>131</v>
      </c>
      <c r="H111" s="85">
        <v>9</v>
      </c>
      <c r="I111" s="97">
        <v>446.69914999999997</v>
      </c>
      <c r="J111" s="97">
        <f t="shared" si="71"/>
        <v>450.1</v>
      </c>
      <c r="K111" s="98">
        <v>2.7004800000000002</v>
      </c>
      <c r="L111" s="98">
        <v>0.70037000000000005</v>
      </c>
      <c r="M111" s="98">
        <f t="shared" si="74"/>
        <v>3.4008500000000002</v>
      </c>
      <c r="N111" s="97">
        <f t="shared" si="75"/>
        <v>7591.4788736074515</v>
      </c>
      <c r="O111" s="114">
        <v>450.2</v>
      </c>
      <c r="P111" s="114">
        <v>450.2</v>
      </c>
      <c r="Q111" s="115"/>
      <c r="R111" s="115"/>
      <c r="S111" s="115">
        <v>3.3752</v>
      </c>
      <c r="T111" s="126">
        <v>7496.45</v>
      </c>
      <c r="U111" s="100"/>
      <c r="V111" s="100"/>
      <c r="W111" s="100">
        <f t="shared" si="72"/>
        <v>-0.75422320890366157</v>
      </c>
      <c r="X111" s="100">
        <f t="shared" si="73"/>
        <v>-1.2517834165070163</v>
      </c>
      <c r="Y111" s="101"/>
      <c r="Z111" s="102">
        <f t="shared" si="104"/>
        <v>-3.1952918940690971</v>
      </c>
      <c r="AA111" s="102">
        <f t="shared" si="85"/>
        <v>-8.1952918940690971</v>
      </c>
      <c r="AB111" s="102">
        <f t="shared" si="86"/>
        <v>1.8047081059309029</v>
      </c>
      <c r="AC111" s="102">
        <f t="shared" si="87"/>
        <v>-11.984922769944301</v>
      </c>
      <c r="AD111" s="102">
        <f t="shared" si="88"/>
        <v>5.5943389818061071</v>
      </c>
      <c r="AE111" s="102">
        <f t="shared" si="89"/>
        <v>-0.14767497439377303</v>
      </c>
      <c r="AF111" s="102">
        <f t="shared" si="90"/>
        <v>-5.1476749743937731</v>
      </c>
      <c r="AG111" s="102">
        <f t="shared" si="91"/>
        <v>4.8523250256062269</v>
      </c>
      <c r="AH111" s="102">
        <f t="shared" si="92"/>
        <v>-3.8941550341390467</v>
      </c>
      <c r="AI111" s="102">
        <f t="shared" si="93"/>
        <v>3.5988050853515006</v>
      </c>
      <c r="AJ111" s="102">
        <f t="shared" si="94"/>
        <v>-2.6688494631843507</v>
      </c>
      <c r="AK111" s="102">
        <f t="shared" si="95"/>
        <v>-7.6688494631843511</v>
      </c>
      <c r="AL111" s="102">
        <f t="shared" si="96"/>
        <v>2.3311505368156493</v>
      </c>
      <c r="AM111" s="102">
        <f t="shared" si="97"/>
        <v>-12.236342255451982</v>
      </c>
      <c r="AN111" s="102">
        <f t="shared" si="98"/>
        <v>6.8986433290832796</v>
      </c>
      <c r="AO111" s="102">
        <f t="shared" si="99"/>
        <v>-2.5190621301642993</v>
      </c>
      <c r="AP111" s="102">
        <f t="shared" si="100"/>
        <v>-7.5190621301642988</v>
      </c>
      <c r="AQ111" s="102">
        <f t="shared" si="101"/>
        <v>2.4809378698357007</v>
      </c>
      <c r="AR111" s="102">
        <f t="shared" si="102"/>
        <v>-11.407439460797374</v>
      </c>
      <c r="AS111" s="102">
        <f t="shared" si="103"/>
        <v>6.3693152004687761</v>
      </c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  <c r="CB111" s="1"/>
      <c r="CC111" s="1"/>
      <c r="CD111" s="1"/>
      <c r="CE111" s="1"/>
      <c r="CF111" s="1"/>
      <c r="CG111" s="1"/>
      <c r="CH111" s="1"/>
      <c r="CI111" s="1"/>
      <c r="CJ111" s="1"/>
      <c r="CK111" s="1"/>
      <c r="CL111" s="1"/>
      <c r="CM111" s="1"/>
      <c r="CN111" s="1"/>
      <c r="CO111" s="1"/>
      <c r="CP111" s="1"/>
      <c r="CQ111" s="1"/>
      <c r="CR111" s="1"/>
      <c r="CS111" s="1"/>
      <c r="CT111" s="1"/>
      <c r="CU111" s="1"/>
      <c r="CV111" s="1"/>
      <c r="CW111" s="1"/>
      <c r="CX111" s="1"/>
      <c r="CY111" s="1"/>
      <c r="CZ111" s="1"/>
      <c r="DA111" s="1"/>
      <c r="DB111" s="1"/>
      <c r="DC111" s="1"/>
      <c r="DD111" s="1"/>
      <c r="DE111" s="1"/>
      <c r="DF111" s="1"/>
      <c r="DG111" s="1"/>
      <c r="DH111" s="1"/>
      <c r="DI111" s="1"/>
      <c r="DJ111" s="1"/>
      <c r="DK111" s="1"/>
      <c r="DL111" s="1"/>
      <c r="DM111" s="1"/>
      <c r="DN111" s="1"/>
      <c r="DO111" s="1"/>
      <c r="DP111" s="1"/>
      <c r="DQ111" s="1"/>
      <c r="DR111" s="1"/>
      <c r="DS111" s="1"/>
      <c r="DT111" s="1"/>
      <c r="DU111" s="1"/>
      <c r="DV111" s="1"/>
      <c r="DW111" s="1"/>
      <c r="DX111" s="1"/>
      <c r="DY111" s="1"/>
      <c r="DZ111" s="1"/>
      <c r="EA111" s="1"/>
      <c r="EB111" s="1"/>
    </row>
    <row r="112" spans="1:132">
      <c r="A112" s="94" t="s">
        <v>126</v>
      </c>
      <c r="B112" s="95">
        <v>1</v>
      </c>
      <c r="C112" s="95">
        <v>2025</v>
      </c>
      <c r="D112" s="96" t="s">
        <v>27</v>
      </c>
      <c r="E112" s="95" t="s">
        <v>72</v>
      </c>
      <c r="F112" s="136" t="s">
        <v>121</v>
      </c>
      <c r="G112" s="123" t="s">
        <v>134</v>
      </c>
      <c r="H112" s="124">
        <v>1</v>
      </c>
      <c r="I112" s="97">
        <v>446.76479</v>
      </c>
      <c r="J112" s="97">
        <f t="shared" si="71"/>
        <v>446.8</v>
      </c>
      <c r="K112" s="98">
        <v>2.5049999999999999E-2</v>
      </c>
      <c r="L112" s="98">
        <v>1.0160000000000001E-2</v>
      </c>
      <c r="M112" s="98">
        <f t="shared" si="74"/>
        <v>3.5209999999999998E-2</v>
      </c>
      <c r="N112" s="97">
        <f t="shared" si="75"/>
        <v>78.8087012021833</v>
      </c>
      <c r="O112" s="112">
        <v>500</v>
      </c>
      <c r="P112" s="112">
        <v>514.23</v>
      </c>
      <c r="Q112" s="113"/>
      <c r="R112" s="113"/>
      <c r="S112" s="113">
        <v>2.7200000000000557E-2</v>
      </c>
      <c r="T112" s="99">
        <v>60.814738630775295</v>
      </c>
      <c r="U112" s="100"/>
      <c r="V112" s="100"/>
      <c r="W112" s="100">
        <f t="shared" si="72"/>
        <v>-22.749218971881401</v>
      </c>
      <c r="X112" s="100">
        <f t="shared" si="73"/>
        <v>-22.832456691862728</v>
      </c>
      <c r="Y112" s="101"/>
      <c r="Z112" s="102">
        <f t="shared" si="104"/>
        <v>-3.1952918940690971</v>
      </c>
      <c r="AA112" s="102">
        <f t="shared" si="85"/>
        <v>-8.1952918940690971</v>
      </c>
      <c r="AB112" s="102">
        <f t="shared" si="86"/>
        <v>1.8047081059309029</v>
      </c>
      <c r="AC112" s="102">
        <f t="shared" si="87"/>
        <v>-11.984922769944301</v>
      </c>
      <c r="AD112" s="102">
        <f t="shared" si="88"/>
        <v>5.5943389818061071</v>
      </c>
      <c r="AE112" s="102">
        <f t="shared" si="89"/>
        <v>-0.14767497439377303</v>
      </c>
      <c r="AF112" s="102">
        <f t="shared" si="90"/>
        <v>-5.1476749743937731</v>
      </c>
      <c r="AG112" s="102">
        <f t="shared" si="91"/>
        <v>4.8523250256062269</v>
      </c>
      <c r="AH112" s="102">
        <f t="shared" si="92"/>
        <v>-3.8941550341390467</v>
      </c>
      <c r="AI112" s="102">
        <f t="shared" si="93"/>
        <v>3.5988050853515006</v>
      </c>
      <c r="AJ112" s="102">
        <f t="shared" si="94"/>
        <v>-2.6688494631843507</v>
      </c>
      <c r="AK112" s="102">
        <f t="shared" si="95"/>
        <v>-7.6688494631843511</v>
      </c>
      <c r="AL112" s="102">
        <f t="shared" si="96"/>
        <v>2.3311505368156493</v>
      </c>
      <c r="AM112" s="102">
        <f t="shared" si="97"/>
        <v>-12.236342255451982</v>
      </c>
      <c r="AN112" s="102">
        <f t="shared" si="98"/>
        <v>6.8986433290832796</v>
      </c>
      <c r="AO112" s="102">
        <f t="shared" si="99"/>
        <v>-2.5190621301642993</v>
      </c>
      <c r="AP112" s="102">
        <f t="shared" si="100"/>
        <v>-7.5190621301642988</v>
      </c>
      <c r="AQ112" s="102">
        <f t="shared" si="101"/>
        <v>2.4809378698357007</v>
      </c>
      <c r="AR112" s="102">
        <f t="shared" si="102"/>
        <v>-11.407439460797374</v>
      </c>
      <c r="AS112" s="102">
        <f t="shared" si="103"/>
        <v>6.3693152004687761</v>
      </c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  <c r="CB112" s="1"/>
      <c r="CC112" s="1"/>
      <c r="CD112" s="1"/>
      <c r="CE112" s="1"/>
      <c r="CF112" s="1"/>
      <c r="CG112" s="1"/>
      <c r="CH112" s="1"/>
      <c r="CI112" s="1"/>
      <c r="CJ112" s="1"/>
      <c r="CK112" s="1"/>
      <c r="CL112" s="1"/>
      <c r="CM112" s="1"/>
      <c r="CN112" s="1"/>
      <c r="CO112" s="1"/>
      <c r="CP112" s="1"/>
      <c r="CQ112" s="1"/>
      <c r="CR112" s="1"/>
      <c r="CS112" s="1"/>
      <c r="CT112" s="1"/>
      <c r="CU112" s="1"/>
      <c r="CV112" s="1"/>
      <c r="CW112" s="1"/>
      <c r="CX112" s="1"/>
      <c r="CY112" s="1"/>
      <c r="CZ112" s="1"/>
      <c r="DA112" s="1"/>
      <c r="DB112" s="1"/>
      <c r="DC112" s="1"/>
      <c r="DD112" s="1"/>
      <c r="DE112" s="1"/>
      <c r="DF112" s="1"/>
      <c r="DG112" s="1"/>
      <c r="DH112" s="1"/>
      <c r="DI112" s="1"/>
      <c r="DJ112" s="1"/>
      <c r="DK112" s="1"/>
      <c r="DL112" s="1"/>
      <c r="DM112" s="1"/>
      <c r="DN112" s="1"/>
      <c r="DO112" s="1"/>
      <c r="DP112" s="1"/>
      <c r="DQ112" s="1"/>
      <c r="DR112" s="1"/>
      <c r="DS112" s="1"/>
      <c r="DT112" s="1"/>
      <c r="DU112" s="1"/>
      <c r="DV112" s="1"/>
      <c r="DW112" s="1"/>
      <c r="DX112" s="1"/>
      <c r="DY112" s="1"/>
      <c r="DZ112" s="1"/>
      <c r="EA112" s="1"/>
      <c r="EB112" s="1"/>
    </row>
    <row r="113" spans="1:132">
      <c r="A113" s="94" t="s">
        <v>126</v>
      </c>
      <c r="B113" s="95">
        <v>1</v>
      </c>
      <c r="C113" s="95">
        <v>2025</v>
      </c>
      <c r="D113" s="96" t="s">
        <v>27</v>
      </c>
      <c r="E113" s="95" t="s">
        <v>72</v>
      </c>
      <c r="F113" s="136" t="s">
        <v>121</v>
      </c>
      <c r="G113" s="123" t="s">
        <v>134</v>
      </c>
      <c r="H113" s="85">
        <v>2</v>
      </c>
      <c r="I113" s="97">
        <v>446.94367999999997</v>
      </c>
      <c r="J113" s="97">
        <f t="shared" si="71"/>
        <v>447</v>
      </c>
      <c r="K113" s="98">
        <v>4.0719999999999999E-2</v>
      </c>
      <c r="L113" s="98">
        <v>1.5599999999999999E-2</v>
      </c>
      <c r="M113" s="98">
        <f t="shared" si="74"/>
        <v>5.6319999999999995E-2</v>
      </c>
      <c r="N113" s="97">
        <f t="shared" si="75"/>
        <v>126.00541061465718</v>
      </c>
      <c r="O113" s="112">
        <v>500</v>
      </c>
      <c r="P113" s="114">
        <v>514.12</v>
      </c>
      <c r="Q113" s="115"/>
      <c r="R113" s="115"/>
      <c r="S113" s="115">
        <v>4.5000000000001705E-2</v>
      </c>
      <c r="T113" s="103">
        <v>100.67339314078995</v>
      </c>
      <c r="U113" s="100"/>
      <c r="V113" s="100"/>
      <c r="W113" s="100">
        <f t="shared" si="72"/>
        <v>-20.099431818178783</v>
      </c>
      <c r="X113" s="100">
        <f t="shared" si="73"/>
        <v>-20.103912483041071</v>
      </c>
      <c r="Y113" s="101"/>
      <c r="Z113" s="102">
        <f t="shared" si="104"/>
        <v>-3.1952918940690971</v>
      </c>
      <c r="AA113" s="102">
        <f t="shared" si="85"/>
        <v>-8.1952918940690971</v>
      </c>
      <c r="AB113" s="102">
        <f t="shared" si="86"/>
        <v>1.8047081059309029</v>
      </c>
      <c r="AC113" s="102">
        <f t="shared" si="87"/>
        <v>-11.984922769944301</v>
      </c>
      <c r="AD113" s="102">
        <f t="shared" si="88"/>
        <v>5.5943389818061071</v>
      </c>
      <c r="AE113" s="102">
        <f t="shared" si="89"/>
        <v>-0.14767497439377303</v>
      </c>
      <c r="AF113" s="102">
        <f t="shared" si="90"/>
        <v>-5.1476749743937731</v>
      </c>
      <c r="AG113" s="102">
        <f t="shared" si="91"/>
        <v>4.8523250256062269</v>
      </c>
      <c r="AH113" s="102">
        <f t="shared" si="92"/>
        <v>-3.8941550341390467</v>
      </c>
      <c r="AI113" s="102">
        <f t="shared" si="93"/>
        <v>3.5988050853515006</v>
      </c>
      <c r="AJ113" s="102">
        <f t="shared" si="94"/>
        <v>-2.6688494631843507</v>
      </c>
      <c r="AK113" s="102">
        <f t="shared" si="95"/>
        <v>-7.6688494631843511</v>
      </c>
      <c r="AL113" s="102">
        <f t="shared" si="96"/>
        <v>2.3311505368156493</v>
      </c>
      <c r="AM113" s="102">
        <f t="shared" si="97"/>
        <v>-12.236342255451982</v>
      </c>
      <c r="AN113" s="102">
        <f t="shared" si="98"/>
        <v>6.8986433290832796</v>
      </c>
      <c r="AO113" s="102">
        <f t="shared" si="99"/>
        <v>-2.5190621301642993</v>
      </c>
      <c r="AP113" s="102">
        <f t="shared" si="100"/>
        <v>-7.5190621301642988</v>
      </c>
      <c r="AQ113" s="102">
        <f t="shared" si="101"/>
        <v>2.4809378698357007</v>
      </c>
      <c r="AR113" s="102">
        <f t="shared" si="102"/>
        <v>-11.407439460797374</v>
      </c>
      <c r="AS113" s="102">
        <f t="shared" si="103"/>
        <v>6.3693152004687761</v>
      </c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1"/>
      <c r="CC113" s="1"/>
      <c r="CD113" s="1"/>
      <c r="CE113" s="1"/>
      <c r="CF113" s="1"/>
      <c r="CG113" s="1"/>
      <c r="CH113" s="1"/>
      <c r="CI113" s="1"/>
      <c r="CJ113" s="1"/>
      <c r="CK113" s="1"/>
      <c r="CL113" s="1"/>
      <c r="CM113" s="1"/>
      <c r="CN113" s="1"/>
      <c r="CO113" s="1"/>
      <c r="CP113" s="1"/>
      <c r="CQ113" s="1"/>
      <c r="CR113" s="1"/>
      <c r="CS113" s="1"/>
      <c r="CT113" s="1"/>
      <c r="CU113" s="1"/>
      <c r="CV113" s="1"/>
      <c r="CW113" s="1"/>
      <c r="CX113" s="1"/>
      <c r="CY113" s="1"/>
      <c r="CZ113" s="1"/>
      <c r="DA113" s="1"/>
      <c r="DB113" s="1"/>
      <c r="DC113" s="1"/>
      <c r="DD113" s="1"/>
      <c r="DE113" s="1"/>
      <c r="DF113" s="1"/>
      <c r="DG113" s="1"/>
      <c r="DH113" s="1"/>
      <c r="DI113" s="1"/>
      <c r="DJ113" s="1"/>
      <c r="DK113" s="1"/>
      <c r="DL113" s="1"/>
      <c r="DM113" s="1"/>
      <c r="DN113" s="1"/>
      <c r="DO113" s="1"/>
      <c r="DP113" s="1"/>
      <c r="DQ113" s="1"/>
      <c r="DR113" s="1"/>
      <c r="DS113" s="1"/>
      <c r="DT113" s="1"/>
      <c r="DU113" s="1"/>
      <c r="DV113" s="1"/>
      <c r="DW113" s="1"/>
      <c r="DX113" s="1"/>
      <c r="DY113" s="1"/>
      <c r="DZ113" s="1"/>
      <c r="EA113" s="1"/>
      <c r="EB113" s="1"/>
    </row>
    <row r="114" spans="1:132">
      <c r="A114" s="94" t="s">
        <v>126</v>
      </c>
      <c r="B114" s="95">
        <v>1</v>
      </c>
      <c r="C114" s="95">
        <v>2025</v>
      </c>
      <c r="D114" s="96" t="s">
        <v>27</v>
      </c>
      <c r="E114" s="95" t="s">
        <v>72</v>
      </c>
      <c r="F114" s="136" t="s">
        <v>121</v>
      </c>
      <c r="G114" s="123" t="s">
        <v>134</v>
      </c>
      <c r="H114" s="85">
        <v>3</v>
      </c>
      <c r="I114" s="97">
        <v>446.99916999999999</v>
      </c>
      <c r="J114" s="97">
        <f t="shared" ref="J114:J147" si="105">I114+K114+L114</f>
        <v>447.09999999999997</v>
      </c>
      <c r="K114" s="98">
        <v>8.0140000000000003E-2</v>
      </c>
      <c r="L114" s="98">
        <v>2.069E-2</v>
      </c>
      <c r="M114" s="98">
        <f t="shared" si="74"/>
        <v>0.10083</v>
      </c>
      <c r="N114" s="97">
        <f t="shared" si="75"/>
        <v>225.55168866132411</v>
      </c>
      <c r="O114" s="112">
        <v>500</v>
      </c>
      <c r="P114" s="114">
        <v>514.96</v>
      </c>
      <c r="Q114" s="115"/>
      <c r="R114" s="115"/>
      <c r="S114" s="115">
        <v>8.2100000000004059E-2</v>
      </c>
      <c r="T114" s="103">
        <v>183.58265691734096</v>
      </c>
      <c r="U114" s="100"/>
      <c r="V114" s="100"/>
      <c r="W114" s="100">
        <f t="shared" si="72"/>
        <v>-18.575820688283194</v>
      </c>
      <c r="X114" s="100">
        <f t="shared" si="73"/>
        <v>-18.607278887191807</v>
      </c>
      <c r="Y114" s="101"/>
      <c r="Z114" s="102">
        <f t="shared" si="104"/>
        <v>-3.1952918940690971</v>
      </c>
      <c r="AA114" s="102">
        <f t="shared" ref="AA114:AA127" si="106">$U$149-5</f>
        <v>-8.1952918940690971</v>
      </c>
      <c r="AB114" s="102">
        <f t="shared" ref="AB114:AB127" si="107">$U$149+5</f>
        <v>1.8047081059309029</v>
      </c>
      <c r="AC114" s="102">
        <f t="shared" ref="AC114:AC127" si="108">($U$149-(3*$U$152))</f>
        <v>-11.984922769944301</v>
      </c>
      <c r="AD114" s="102">
        <f t="shared" ref="AD114:AD127" si="109">($U$149+(3*$U$152))</f>
        <v>5.5943389818061071</v>
      </c>
      <c r="AE114" s="102">
        <f t="shared" ref="AE114:AE127" si="110">$V$149</f>
        <v>-0.14767497439377303</v>
      </c>
      <c r="AF114" s="102">
        <f t="shared" ref="AF114:AF127" si="111">$V$149-5</f>
        <v>-5.1476749743937731</v>
      </c>
      <c r="AG114" s="102">
        <f t="shared" ref="AG114:AG127" si="112">$V$149+5</f>
        <v>4.8523250256062269</v>
      </c>
      <c r="AH114" s="102">
        <f t="shared" ref="AH114:AH127" si="113">($V$149-(3*$V$152))</f>
        <v>-3.8941550341390467</v>
      </c>
      <c r="AI114" s="102">
        <f t="shared" ref="AI114:AI127" si="114">($V$149+(3*$V$152))</f>
        <v>3.5988050853515006</v>
      </c>
      <c r="AJ114" s="102">
        <f t="shared" ref="AJ114:AJ127" si="115">$W$149</f>
        <v>-2.6688494631843507</v>
      </c>
      <c r="AK114" s="102">
        <f t="shared" ref="AK114:AK127" si="116">$W$149-5</f>
        <v>-7.6688494631843511</v>
      </c>
      <c r="AL114" s="102">
        <f t="shared" ref="AL114:AL127" si="117">$W$149+5</f>
        <v>2.3311505368156493</v>
      </c>
      <c r="AM114" s="102">
        <f t="shared" ref="AM114:AM127" si="118">($W$149-(3*$W$152))</f>
        <v>-12.236342255451982</v>
      </c>
      <c r="AN114" s="102">
        <f t="shared" ref="AN114:AN127" si="119">($W$149+(3*$W$152))</f>
        <v>6.8986433290832796</v>
      </c>
      <c r="AO114" s="102">
        <f t="shared" ref="AO114:AO127" si="120">$X$149</f>
        <v>-2.5190621301642993</v>
      </c>
      <c r="AP114" s="102">
        <f t="shared" ref="AP114:AP127" si="121">$X$149-5</f>
        <v>-7.5190621301642988</v>
      </c>
      <c r="AQ114" s="102">
        <f t="shared" ref="AQ114:AQ127" si="122">$X$149+5</f>
        <v>2.4809378698357007</v>
      </c>
      <c r="AR114" s="102">
        <f t="shared" ref="AR114:AR127" si="123">($X$149-(3*$X$152))</f>
        <v>-11.407439460797374</v>
      </c>
      <c r="AS114" s="102">
        <f t="shared" ref="AS114:AS127" si="124">($X$149+(3*$X$152))</f>
        <v>6.3693152004687761</v>
      </c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BZ114" s="1"/>
      <c r="CA114" s="1"/>
      <c r="CB114" s="1"/>
      <c r="CC114" s="1"/>
      <c r="CD114" s="1"/>
      <c r="CE114" s="1"/>
      <c r="CF114" s="1"/>
      <c r="CG114" s="1"/>
      <c r="CH114" s="1"/>
      <c r="CI114" s="1"/>
      <c r="CJ114" s="1"/>
      <c r="CK114" s="1"/>
      <c r="CL114" s="1"/>
      <c r="CM114" s="1"/>
      <c r="CN114" s="1"/>
      <c r="CO114" s="1"/>
      <c r="CP114" s="1"/>
      <c r="CQ114" s="1"/>
      <c r="CR114" s="1"/>
      <c r="CS114" s="1"/>
      <c r="CT114" s="1"/>
      <c r="CU114" s="1"/>
      <c r="CV114" s="1"/>
      <c r="CW114" s="1"/>
      <c r="CX114" s="1"/>
      <c r="CY114" s="1"/>
      <c r="CZ114" s="1"/>
      <c r="DA114" s="1"/>
      <c r="DB114" s="1"/>
      <c r="DC114" s="1"/>
      <c r="DD114" s="1"/>
      <c r="DE114" s="1"/>
      <c r="DF114" s="1"/>
      <c r="DG114" s="1"/>
      <c r="DH114" s="1"/>
      <c r="DI114" s="1"/>
      <c r="DJ114" s="1"/>
      <c r="DK114" s="1"/>
      <c r="DL114" s="1"/>
      <c r="DM114" s="1"/>
      <c r="DN114" s="1"/>
      <c r="DO114" s="1"/>
      <c r="DP114" s="1"/>
      <c r="DQ114" s="1"/>
      <c r="DR114" s="1"/>
      <c r="DS114" s="1"/>
      <c r="DT114" s="1"/>
      <c r="DU114" s="1"/>
      <c r="DV114" s="1"/>
      <c r="DW114" s="1"/>
      <c r="DX114" s="1"/>
      <c r="DY114" s="1"/>
      <c r="DZ114" s="1"/>
      <c r="EA114" s="1"/>
      <c r="EB114" s="1"/>
    </row>
    <row r="115" spans="1:132">
      <c r="A115" s="94" t="s">
        <v>126</v>
      </c>
      <c r="B115" s="95">
        <v>1</v>
      </c>
      <c r="C115" s="95">
        <v>2025</v>
      </c>
      <c r="D115" s="96" t="s">
        <v>27</v>
      </c>
      <c r="E115" s="95" t="s">
        <v>72</v>
      </c>
      <c r="F115" s="136" t="s">
        <v>121</v>
      </c>
      <c r="G115" s="123" t="s">
        <v>134</v>
      </c>
      <c r="H115" s="85">
        <v>4</v>
      </c>
      <c r="I115" s="97">
        <v>446.75445000000002</v>
      </c>
      <c r="J115" s="97">
        <f t="shared" si="105"/>
        <v>447.1</v>
      </c>
      <c r="K115" s="98">
        <v>0.27535999999999999</v>
      </c>
      <c r="L115" s="98">
        <v>7.0190000000000002E-2</v>
      </c>
      <c r="M115" s="98">
        <f t="shared" si="74"/>
        <v>0.34555000000000002</v>
      </c>
      <c r="N115" s="97">
        <f t="shared" si="75"/>
        <v>773.24169489594692</v>
      </c>
      <c r="O115" s="112">
        <v>500</v>
      </c>
      <c r="P115" s="114">
        <v>514.72</v>
      </c>
      <c r="Q115" s="115"/>
      <c r="R115" s="115"/>
      <c r="S115" s="115">
        <v>0.32799999999998875</v>
      </c>
      <c r="T115" s="103">
        <v>733.74793074132856</v>
      </c>
      <c r="U115" s="100"/>
      <c r="V115" s="100"/>
      <c r="W115" s="100">
        <f t="shared" ref="W115:W147" si="125">((S115-M115)/M115)*100</f>
        <v>-5.0788597887458478</v>
      </c>
      <c r="X115" s="100">
        <f t="shared" ref="X115:X147" si="126">((T115-N115)/N115)*100</f>
        <v>-5.1075574966159749</v>
      </c>
      <c r="Y115" s="101"/>
      <c r="Z115" s="102">
        <f>$U$149</f>
        <v>-3.1952918940690971</v>
      </c>
      <c r="AA115" s="102">
        <f t="shared" si="106"/>
        <v>-8.1952918940690971</v>
      </c>
      <c r="AB115" s="102">
        <f t="shared" si="107"/>
        <v>1.8047081059309029</v>
      </c>
      <c r="AC115" s="102">
        <f t="shared" si="108"/>
        <v>-11.984922769944301</v>
      </c>
      <c r="AD115" s="102">
        <f t="shared" si="109"/>
        <v>5.5943389818061071</v>
      </c>
      <c r="AE115" s="102">
        <f t="shared" si="110"/>
        <v>-0.14767497439377303</v>
      </c>
      <c r="AF115" s="102">
        <f t="shared" si="111"/>
        <v>-5.1476749743937731</v>
      </c>
      <c r="AG115" s="102">
        <f t="shared" si="112"/>
        <v>4.8523250256062269</v>
      </c>
      <c r="AH115" s="102">
        <f t="shared" si="113"/>
        <v>-3.8941550341390467</v>
      </c>
      <c r="AI115" s="102">
        <f t="shared" si="114"/>
        <v>3.5988050853515006</v>
      </c>
      <c r="AJ115" s="102">
        <f t="shared" si="115"/>
        <v>-2.6688494631843507</v>
      </c>
      <c r="AK115" s="102">
        <f t="shared" si="116"/>
        <v>-7.6688494631843511</v>
      </c>
      <c r="AL115" s="102">
        <f t="shared" si="117"/>
        <v>2.3311505368156493</v>
      </c>
      <c r="AM115" s="102">
        <f t="shared" si="118"/>
        <v>-12.236342255451982</v>
      </c>
      <c r="AN115" s="102">
        <f t="shared" si="119"/>
        <v>6.8986433290832796</v>
      </c>
      <c r="AO115" s="102">
        <f t="shared" si="120"/>
        <v>-2.5190621301642993</v>
      </c>
      <c r="AP115" s="102">
        <f t="shared" si="121"/>
        <v>-7.5190621301642988</v>
      </c>
      <c r="AQ115" s="102">
        <f t="shared" si="122"/>
        <v>2.4809378698357007</v>
      </c>
      <c r="AR115" s="102">
        <f t="shared" si="123"/>
        <v>-11.407439460797374</v>
      </c>
      <c r="AS115" s="102">
        <f t="shared" si="124"/>
        <v>6.3693152004687761</v>
      </c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  <c r="BX115" s="1"/>
      <c r="BY115" s="1"/>
      <c r="BZ115" s="1"/>
      <c r="CA115" s="1"/>
      <c r="CB115" s="1"/>
      <c r="CC115" s="1"/>
      <c r="CD115" s="1"/>
      <c r="CE115" s="1"/>
      <c r="CF115" s="1"/>
      <c r="CG115" s="1"/>
      <c r="CH115" s="1"/>
      <c r="CI115" s="1"/>
      <c r="CJ115" s="1"/>
      <c r="CK115" s="1"/>
      <c r="CL115" s="1"/>
      <c r="CM115" s="1"/>
      <c r="CN115" s="1"/>
      <c r="CO115" s="1"/>
      <c r="CP115" s="1"/>
      <c r="CQ115" s="1"/>
      <c r="CR115" s="1"/>
      <c r="CS115" s="1"/>
      <c r="CT115" s="1"/>
      <c r="CU115" s="1"/>
      <c r="CV115" s="1"/>
      <c r="CW115" s="1"/>
      <c r="CX115" s="1"/>
      <c r="CY115" s="1"/>
      <c r="CZ115" s="1"/>
      <c r="DA115" s="1"/>
      <c r="DB115" s="1"/>
      <c r="DC115" s="1"/>
      <c r="DD115" s="1"/>
      <c r="DE115" s="1"/>
      <c r="DF115" s="1"/>
      <c r="DG115" s="1"/>
      <c r="DH115" s="1"/>
      <c r="DI115" s="1"/>
      <c r="DJ115" s="1"/>
      <c r="DK115" s="1"/>
      <c r="DL115" s="1"/>
      <c r="DM115" s="1"/>
      <c r="DN115" s="1"/>
      <c r="DO115" s="1"/>
      <c r="DP115" s="1"/>
      <c r="DQ115" s="1"/>
      <c r="DR115" s="1"/>
      <c r="DS115" s="1"/>
      <c r="DT115" s="1"/>
      <c r="DU115" s="1"/>
      <c r="DV115" s="1"/>
      <c r="DW115" s="1"/>
      <c r="DX115" s="1"/>
      <c r="DY115" s="1"/>
      <c r="DZ115" s="1"/>
      <c r="EA115" s="1"/>
      <c r="EB115" s="1"/>
    </row>
    <row r="116" spans="1:132">
      <c r="A116" s="94" t="s">
        <v>126</v>
      </c>
      <c r="B116" s="95">
        <v>1</v>
      </c>
      <c r="C116" s="95">
        <v>2025</v>
      </c>
      <c r="D116" s="96" t="s">
        <v>27</v>
      </c>
      <c r="E116" s="95" t="s">
        <v>72</v>
      </c>
      <c r="F116" s="136" t="s">
        <v>121</v>
      </c>
      <c r="G116" s="123" t="s">
        <v>134</v>
      </c>
      <c r="H116" s="85">
        <v>5</v>
      </c>
      <c r="I116" s="97">
        <v>446.17465000000004</v>
      </c>
      <c r="J116" s="97">
        <f t="shared" si="105"/>
        <v>446.70000000000005</v>
      </c>
      <c r="K116" s="98">
        <v>0.42502000000000001</v>
      </c>
      <c r="L116" s="98">
        <v>0.10033</v>
      </c>
      <c r="M116" s="98">
        <f t="shared" si="74"/>
        <v>0.52534999999999998</v>
      </c>
      <c r="N116" s="97">
        <f t="shared" si="75"/>
        <v>1176.9307592573291</v>
      </c>
      <c r="O116" s="112">
        <v>500</v>
      </c>
      <c r="P116" s="114">
        <v>514.75</v>
      </c>
      <c r="Q116" s="115"/>
      <c r="R116" s="115"/>
      <c r="S116" s="115">
        <v>0.50200000000000955</v>
      </c>
      <c r="T116" s="103">
        <v>1123.9728634440355</v>
      </c>
      <c r="U116" s="100"/>
      <c r="V116" s="100"/>
      <c r="W116" s="100">
        <f t="shared" si="125"/>
        <v>-4.444655943654789</v>
      </c>
      <c r="X116" s="100">
        <f t="shared" si="126"/>
        <v>-4.4996611225210277</v>
      </c>
      <c r="Y116" s="101"/>
      <c r="Z116" s="102">
        <f t="shared" si="104"/>
        <v>-3.1952918940690971</v>
      </c>
      <c r="AA116" s="102">
        <f t="shared" si="106"/>
        <v>-8.1952918940690971</v>
      </c>
      <c r="AB116" s="102">
        <f t="shared" si="107"/>
        <v>1.8047081059309029</v>
      </c>
      <c r="AC116" s="102">
        <f t="shared" si="108"/>
        <v>-11.984922769944301</v>
      </c>
      <c r="AD116" s="102">
        <f t="shared" si="109"/>
        <v>5.5943389818061071</v>
      </c>
      <c r="AE116" s="102">
        <f t="shared" si="110"/>
        <v>-0.14767497439377303</v>
      </c>
      <c r="AF116" s="102">
        <f t="shared" si="111"/>
        <v>-5.1476749743937731</v>
      </c>
      <c r="AG116" s="102">
        <f t="shared" si="112"/>
        <v>4.8523250256062269</v>
      </c>
      <c r="AH116" s="102">
        <f t="shared" si="113"/>
        <v>-3.8941550341390467</v>
      </c>
      <c r="AI116" s="102">
        <f t="shared" si="114"/>
        <v>3.5988050853515006</v>
      </c>
      <c r="AJ116" s="102">
        <f t="shared" si="115"/>
        <v>-2.6688494631843507</v>
      </c>
      <c r="AK116" s="102">
        <f t="shared" si="116"/>
        <v>-7.6688494631843511</v>
      </c>
      <c r="AL116" s="102">
        <f t="shared" si="117"/>
        <v>2.3311505368156493</v>
      </c>
      <c r="AM116" s="102">
        <f t="shared" si="118"/>
        <v>-12.236342255451982</v>
      </c>
      <c r="AN116" s="102">
        <f t="shared" si="119"/>
        <v>6.8986433290832796</v>
      </c>
      <c r="AO116" s="102">
        <f t="shared" si="120"/>
        <v>-2.5190621301642993</v>
      </c>
      <c r="AP116" s="102">
        <f t="shared" si="121"/>
        <v>-7.5190621301642988</v>
      </c>
      <c r="AQ116" s="102">
        <f t="shared" si="122"/>
        <v>2.4809378698357007</v>
      </c>
      <c r="AR116" s="102">
        <f t="shared" si="123"/>
        <v>-11.407439460797374</v>
      </c>
      <c r="AS116" s="102">
        <f t="shared" si="124"/>
        <v>6.3693152004687761</v>
      </c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  <c r="BX116" s="1"/>
      <c r="BY116" s="1"/>
      <c r="BZ116" s="1"/>
      <c r="CA116" s="1"/>
      <c r="CB116" s="1"/>
      <c r="CC116" s="1"/>
      <c r="CD116" s="1"/>
      <c r="CE116" s="1"/>
      <c r="CF116" s="1"/>
      <c r="CG116" s="1"/>
      <c r="CH116" s="1"/>
      <c r="CI116" s="1"/>
      <c r="CJ116" s="1"/>
      <c r="CK116" s="1"/>
      <c r="CL116" s="1"/>
      <c r="CM116" s="1"/>
      <c r="CN116" s="1"/>
      <c r="CO116" s="1"/>
      <c r="CP116" s="1"/>
      <c r="CQ116" s="1"/>
      <c r="CR116" s="1"/>
      <c r="CS116" s="1"/>
      <c r="CT116" s="1"/>
      <c r="CU116" s="1"/>
      <c r="CV116" s="1"/>
      <c r="CW116" s="1"/>
      <c r="CX116" s="1"/>
      <c r="CY116" s="1"/>
      <c r="CZ116" s="1"/>
      <c r="DA116" s="1"/>
      <c r="DB116" s="1"/>
      <c r="DC116" s="1"/>
      <c r="DD116" s="1"/>
      <c r="DE116" s="1"/>
      <c r="DF116" s="1"/>
      <c r="DG116" s="1"/>
      <c r="DH116" s="1"/>
      <c r="DI116" s="1"/>
      <c r="DJ116" s="1"/>
      <c r="DK116" s="1"/>
      <c r="DL116" s="1"/>
      <c r="DM116" s="1"/>
      <c r="DN116" s="1"/>
      <c r="DO116" s="1"/>
      <c r="DP116" s="1"/>
      <c r="DQ116" s="1"/>
      <c r="DR116" s="1"/>
      <c r="DS116" s="1"/>
      <c r="DT116" s="1"/>
      <c r="DU116" s="1"/>
      <c r="DV116" s="1"/>
      <c r="DW116" s="1"/>
      <c r="DX116" s="1"/>
      <c r="DY116" s="1"/>
      <c r="DZ116" s="1"/>
      <c r="EA116" s="1"/>
      <c r="EB116" s="1"/>
    </row>
    <row r="117" spans="1:132">
      <c r="A117" s="94" t="s">
        <v>126</v>
      </c>
      <c r="B117" s="95">
        <v>1</v>
      </c>
      <c r="C117" s="95">
        <v>2025</v>
      </c>
      <c r="D117" s="96" t="s">
        <v>27</v>
      </c>
      <c r="E117" s="95" t="s">
        <v>72</v>
      </c>
      <c r="F117" s="136" t="s">
        <v>121</v>
      </c>
      <c r="G117" s="123" t="s">
        <v>134</v>
      </c>
      <c r="H117" s="85">
        <v>6</v>
      </c>
      <c r="I117" s="97">
        <v>446.91985</v>
      </c>
      <c r="J117" s="97">
        <f t="shared" si="105"/>
        <v>447.6</v>
      </c>
      <c r="K117" s="98">
        <v>0.55005000000000004</v>
      </c>
      <c r="L117" s="98">
        <v>0.13009999999999999</v>
      </c>
      <c r="M117" s="98">
        <f t="shared" si="74"/>
        <v>0.68015000000000003</v>
      </c>
      <c r="N117" s="97">
        <f t="shared" si="75"/>
        <v>1520.9877272560634</v>
      </c>
      <c r="O117" s="112">
        <v>500</v>
      </c>
      <c r="P117" s="114">
        <v>515.27</v>
      </c>
      <c r="Q117" s="115"/>
      <c r="R117" s="115"/>
      <c r="S117" s="115">
        <v>0.66360000000000241</v>
      </c>
      <c r="T117" s="103">
        <v>1482.6731014143093</v>
      </c>
      <c r="U117" s="100"/>
      <c r="V117" s="100"/>
      <c r="W117" s="100">
        <f t="shared" si="125"/>
        <v>-2.4332867749757585</v>
      </c>
      <c r="X117" s="100">
        <f t="shared" si="126"/>
        <v>-2.5190621301642993</v>
      </c>
      <c r="Y117" s="101"/>
      <c r="Z117" s="102">
        <f t="shared" si="104"/>
        <v>-3.1952918940690971</v>
      </c>
      <c r="AA117" s="102">
        <f t="shared" si="106"/>
        <v>-8.1952918940690971</v>
      </c>
      <c r="AB117" s="102">
        <f t="shared" si="107"/>
        <v>1.8047081059309029</v>
      </c>
      <c r="AC117" s="102">
        <f t="shared" si="108"/>
        <v>-11.984922769944301</v>
      </c>
      <c r="AD117" s="102">
        <f t="shared" si="109"/>
        <v>5.5943389818061071</v>
      </c>
      <c r="AE117" s="102">
        <f t="shared" si="110"/>
        <v>-0.14767497439377303</v>
      </c>
      <c r="AF117" s="102">
        <f t="shared" si="111"/>
        <v>-5.1476749743937731</v>
      </c>
      <c r="AG117" s="102">
        <f t="shared" si="112"/>
        <v>4.8523250256062269</v>
      </c>
      <c r="AH117" s="102">
        <f t="shared" si="113"/>
        <v>-3.8941550341390467</v>
      </c>
      <c r="AI117" s="102">
        <f t="shared" si="114"/>
        <v>3.5988050853515006</v>
      </c>
      <c r="AJ117" s="102">
        <f t="shared" si="115"/>
        <v>-2.6688494631843507</v>
      </c>
      <c r="AK117" s="102">
        <f t="shared" si="116"/>
        <v>-7.6688494631843511</v>
      </c>
      <c r="AL117" s="102">
        <f t="shared" si="117"/>
        <v>2.3311505368156493</v>
      </c>
      <c r="AM117" s="102">
        <f t="shared" si="118"/>
        <v>-12.236342255451982</v>
      </c>
      <c r="AN117" s="102">
        <f t="shared" si="119"/>
        <v>6.8986433290832796</v>
      </c>
      <c r="AO117" s="102">
        <f t="shared" si="120"/>
        <v>-2.5190621301642993</v>
      </c>
      <c r="AP117" s="102">
        <f t="shared" si="121"/>
        <v>-7.5190621301642988</v>
      </c>
      <c r="AQ117" s="102">
        <f t="shared" si="122"/>
        <v>2.4809378698357007</v>
      </c>
      <c r="AR117" s="102">
        <f t="shared" si="123"/>
        <v>-11.407439460797374</v>
      </c>
      <c r="AS117" s="102">
        <f t="shared" si="124"/>
        <v>6.3693152004687761</v>
      </c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  <c r="CB117" s="1"/>
      <c r="CC117" s="1"/>
      <c r="CD117" s="1"/>
      <c r="CE117" s="1"/>
      <c r="CF117" s="1"/>
      <c r="CG117" s="1"/>
      <c r="CH117" s="1"/>
      <c r="CI117" s="1"/>
      <c r="CJ117" s="1"/>
      <c r="CK117" s="1"/>
      <c r="CL117" s="1"/>
      <c r="CM117" s="1"/>
      <c r="CN117" s="1"/>
      <c r="CO117" s="1"/>
      <c r="CP117" s="1"/>
      <c r="CQ117" s="1"/>
      <c r="CR117" s="1"/>
      <c r="CS117" s="1"/>
      <c r="CT117" s="1"/>
      <c r="CU117" s="1"/>
      <c r="CV117" s="1"/>
      <c r="CW117" s="1"/>
      <c r="CX117" s="1"/>
      <c r="CY117" s="1"/>
      <c r="CZ117" s="1"/>
      <c r="DA117" s="1"/>
      <c r="DB117" s="1"/>
      <c r="DC117" s="1"/>
      <c r="DD117" s="1"/>
      <c r="DE117" s="1"/>
      <c r="DF117" s="1"/>
      <c r="DG117" s="1"/>
      <c r="DH117" s="1"/>
      <c r="DI117" s="1"/>
      <c r="DJ117" s="1"/>
      <c r="DK117" s="1"/>
      <c r="DL117" s="1"/>
      <c r="DM117" s="1"/>
      <c r="DN117" s="1"/>
      <c r="DO117" s="1"/>
      <c r="DP117" s="1"/>
      <c r="DQ117" s="1"/>
      <c r="DR117" s="1"/>
      <c r="DS117" s="1"/>
      <c r="DT117" s="1"/>
      <c r="DU117" s="1"/>
      <c r="DV117" s="1"/>
      <c r="DW117" s="1"/>
      <c r="DX117" s="1"/>
      <c r="DY117" s="1"/>
      <c r="DZ117" s="1"/>
      <c r="EA117" s="1"/>
      <c r="EB117" s="1"/>
    </row>
    <row r="118" spans="1:132">
      <c r="A118" s="94" t="s">
        <v>126</v>
      </c>
      <c r="B118" s="95">
        <v>1</v>
      </c>
      <c r="C118" s="95">
        <v>2025</v>
      </c>
      <c r="D118" s="96" t="s">
        <v>27</v>
      </c>
      <c r="E118" s="95" t="s">
        <v>72</v>
      </c>
      <c r="F118" s="136" t="s">
        <v>121</v>
      </c>
      <c r="G118" s="123" t="s">
        <v>134</v>
      </c>
      <c r="H118" s="85">
        <v>7</v>
      </c>
      <c r="I118" s="97">
        <v>446.84966000000009</v>
      </c>
      <c r="J118" s="97">
        <f t="shared" si="105"/>
        <v>449.00000000000006</v>
      </c>
      <c r="K118" s="98">
        <v>1.75014</v>
      </c>
      <c r="L118" s="98">
        <v>0.4002</v>
      </c>
      <c r="M118" s="98">
        <f t="shared" si="74"/>
        <v>2.1503399999999999</v>
      </c>
      <c r="N118" s="97">
        <f t="shared" si="75"/>
        <v>4803.4993407961856</v>
      </c>
      <c r="O118" s="112">
        <v>500</v>
      </c>
      <c r="P118" s="114">
        <v>517.24</v>
      </c>
      <c r="Q118" s="115"/>
      <c r="R118" s="115"/>
      <c r="S118" s="115">
        <v>2.1287999999999982</v>
      </c>
      <c r="T118" s="103">
        <v>4742.3644990977709</v>
      </c>
      <c r="U118" s="100"/>
      <c r="V118" s="100"/>
      <c r="W118" s="100">
        <f t="shared" si="125"/>
        <v>-1.0017020564190626</v>
      </c>
      <c r="X118" s="100">
        <f t="shared" si="126"/>
        <v>-1.2727146890433736</v>
      </c>
      <c r="Y118" s="101"/>
      <c r="Z118" s="102">
        <f t="shared" si="104"/>
        <v>-3.1952918940690971</v>
      </c>
      <c r="AA118" s="102">
        <f t="shared" si="106"/>
        <v>-8.1952918940690971</v>
      </c>
      <c r="AB118" s="102">
        <f t="shared" si="107"/>
        <v>1.8047081059309029</v>
      </c>
      <c r="AC118" s="102">
        <f t="shared" si="108"/>
        <v>-11.984922769944301</v>
      </c>
      <c r="AD118" s="102">
        <f t="shared" si="109"/>
        <v>5.5943389818061071</v>
      </c>
      <c r="AE118" s="102">
        <f t="shared" si="110"/>
        <v>-0.14767497439377303</v>
      </c>
      <c r="AF118" s="102">
        <f t="shared" si="111"/>
        <v>-5.1476749743937731</v>
      </c>
      <c r="AG118" s="102">
        <f t="shared" si="112"/>
        <v>4.8523250256062269</v>
      </c>
      <c r="AH118" s="102">
        <f t="shared" si="113"/>
        <v>-3.8941550341390467</v>
      </c>
      <c r="AI118" s="102">
        <f t="shared" si="114"/>
        <v>3.5988050853515006</v>
      </c>
      <c r="AJ118" s="102">
        <f t="shared" si="115"/>
        <v>-2.6688494631843507</v>
      </c>
      <c r="AK118" s="102">
        <f t="shared" si="116"/>
        <v>-7.6688494631843511</v>
      </c>
      <c r="AL118" s="102">
        <f t="shared" si="117"/>
        <v>2.3311505368156493</v>
      </c>
      <c r="AM118" s="102">
        <f t="shared" si="118"/>
        <v>-12.236342255451982</v>
      </c>
      <c r="AN118" s="102">
        <f t="shared" si="119"/>
        <v>6.8986433290832796</v>
      </c>
      <c r="AO118" s="102">
        <f t="shared" si="120"/>
        <v>-2.5190621301642993</v>
      </c>
      <c r="AP118" s="102">
        <f t="shared" si="121"/>
        <v>-7.5190621301642988</v>
      </c>
      <c r="AQ118" s="102">
        <f t="shared" si="122"/>
        <v>2.4809378698357007</v>
      </c>
      <c r="AR118" s="102">
        <f t="shared" si="123"/>
        <v>-11.407439460797374</v>
      </c>
      <c r="AS118" s="102">
        <f t="shared" si="124"/>
        <v>6.3693152004687761</v>
      </c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  <c r="CB118" s="1"/>
      <c r="CC118" s="1"/>
      <c r="CD118" s="1"/>
      <c r="CE118" s="1"/>
      <c r="CF118" s="1"/>
      <c r="CG118" s="1"/>
      <c r="CH118" s="1"/>
      <c r="CI118" s="1"/>
      <c r="CJ118" s="1"/>
      <c r="CK118" s="1"/>
      <c r="CL118" s="1"/>
      <c r="CM118" s="1"/>
      <c r="CN118" s="1"/>
      <c r="CO118" s="1"/>
      <c r="CP118" s="1"/>
      <c r="CQ118" s="1"/>
      <c r="CR118" s="1"/>
      <c r="CS118" s="1"/>
      <c r="CT118" s="1"/>
      <c r="CU118" s="1"/>
      <c r="CV118" s="1"/>
      <c r="CW118" s="1"/>
      <c r="CX118" s="1"/>
      <c r="CY118" s="1"/>
      <c r="CZ118" s="1"/>
      <c r="DA118" s="1"/>
      <c r="DB118" s="1"/>
      <c r="DC118" s="1"/>
      <c r="DD118" s="1"/>
      <c r="DE118" s="1"/>
      <c r="DF118" s="1"/>
      <c r="DG118" s="1"/>
      <c r="DH118" s="1"/>
      <c r="DI118" s="1"/>
      <c r="DJ118" s="1"/>
      <c r="DK118" s="1"/>
      <c r="DL118" s="1"/>
      <c r="DM118" s="1"/>
      <c r="DN118" s="1"/>
      <c r="DO118" s="1"/>
      <c r="DP118" s="1"/>
      <c r="DQ118" s="1"/>
      <c r="DR118" s="1"/>
      <c r="DS118" s="1"/>
      <c r="DT118" s="1"/>
      <c r="DU118" s="1"/>
      <c r="DV118" s="1"/>
      <c r="DW118" s="1"/>
      <c r="DX118" s="1"/>
      <c r="DY118" s="1"/>
      <c r="DZ118" s="1"/>
      <c r="EA118" s="1"/>
      <c r="EB118" s="1"/>
    </row>
    <row r="119" spans="1:132">
      <c r="A119" s="94" t="s">
        <v>126</v>
      </c>
      <c r="B119" s="95">
        <v>1</v>
      </c>
      <c r="C119" s="95">
        <v>2025</v>
      </c>
      <c r="D119" s="96" t="s">
        <v>27</v>
      </c>
      <c r="E119" s="95" t="s">
        <v>72</v>
      </c>
      <c r="F119" s="136" t="s">
        <v>121</v>
      </c>
      <c r="G119" s="123" t="s">
        <v>134</v>
      </c>
      <c r="H119" s="85">
        <v>8</v>
      </c>
      <c r="I119" s="97">
        <v>446.99928</v>
      </c>
      <c r="J119" s="97">
        <f t="shared" si="105"/>
        <v>449.7</v>
      </c>
      <c r="K119" s="98">
        <v>2.2001499999999998</v>
      </c>
      <c r="L119" s="98">
        <v>0.50056999999999996</v>
      </c>
      <c r="M119" s="98">
        <f t="shared" si="74"/>
        <v>2.7007199999999996</v>
      </c>
      <c r="N119" s="97">
        <f t="shared" si="75"/>
        <v>6028.1444536190002</v>
      </c>
      <c r="O119" s="112">
        <v>500</v>
      </c>
      <c r="P119" s="114">
        <v>517.53</v>
      </c>
      <c r="Q119" s="115"/>
      <c r="R119" s="115"/>
      <c r="S119" s="115">
        <v>2.6689999999999969</v>
      </c>
      <c r="T119" s="103">
        <v>5935.9918154927309</v>
      </c>
      <c r="U119" s="100"/>
      <c r="V119" s="100"/>
      <c r="W119" s="100">
        <f t="shared" si="125"/>
        <v>-1.17450161438441</v>
      </c>
      <c r="X119" s="100">
        <f t="shared" si="126"/>
        <v>-1.5287065337484635</v>
      </c>
      <c r="Y119" s="101"/>
      <c r="Z119" s="102">
        <f t="shared" si="104"/>
        <v>-3.1952918940690971</v>
      </c>
      <c r="AA119" s="102">
        <f t="shared" si="106"/>
        <v>-8.1952918940690971</v>
      </c>
      <c r="AB119" s="102">
        <f t="shared" si="107"/>
        <v>1.8047081059309029</v>
      </c>
      <c r="AC119" s="102">
        <f t="shared" si="108"/>
        <v>-11.984922769944301</v>
      </c>
      <c r="AD119" s="102">
        <f t="shared" si="109"/>
        <v>5.5943389818061071</v>
      </c>
      <c r="AE119" s="102">
        <f t="shared" si="110"/>
        <v>-0.14767497439377303</v>
      </c>
      <c r="AF119" s="102">
        <f t="shared" si="111"/>
        <v>-5.1476749743937731</v>
      </c>
      <c r="AG119" s="102">
        <f t="shared" si="112"/>
        <v>4.8523250256062269</v>
      </c>
      <c r="AH119" s="102">
        <f t="shared" si="113"/>
        <v>-3.8941550341390467</v>
      </c>
      <c r="AI119" s="102">
        <f t="shared" si="114"/>
        <v>3.5988050853515006</v>
      </c>
      <c r="AJ119" s="102">
        <f t="shared" si="115"/>
        <v>-2.6688494631843507</v>
      </c>
      <c r="AK119" s="102">
        <f t="shared" si="116"/>
        <v>-7.6688494631843511</v>
      </c>
      <c r="AL119" s="102">
        <f t="shared" si="117"/>
        <v>2.3311505368156493</v>
      </c>
      <c r="AM119" s="102">
        <f t="shared" si="118"/>
        <v>-12.236342255451982</v>
      </c>
      <c r="AN119" s="102">
        <f t="shared" si="119"/>
        <v>6.8986433290832796</v>
      </c>
      <c r="AO119" s="102">
        <f t="shared" si="120"/>
        <v>-2.5190621301642993</v>
      </c>
      <c r="AP119" s="102">
        <f t="shared" si="121"/>
        <v>-7.5190621301642988</v>
      </c>
      <c r="AQ119" s="102">
        <f t="shared" si="122"/>
        <v>2.4809378698357007</v>
      </c>
      <c r="AR119" s="102">
        <f t="shared" si="123"/>
        <v>-11.407439460797374</v>
      </c>
      <c r="AS119" s="102">
        <f t="shared" si="124"/>
        <v>6.3693152004687761</v>
      </c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  <c r="BX119" s="1"/>
      <c r="BY119" s="1"/>
      <c r="BZ119" s="1"/>
      <c r="CA119" s="1"/>
      <c r="CB119" s="1"/>
      <c r="CC119" s="1"/>
      <c r="CD119" s="1"/>
      <c r="CE119" s="1"/>
      <c r="CF119" s="1"/>
      <c r="CG119" s="1"/>
      <c r="CH119" s="1"/>
      <c r="CI119" s="1"/>
      <c r="CJ119" s="1"/>
      <c r="CK119" s="1"/>
      <c r="CL119" s="1"/>
      <c r="CM119" s="1"/>
      <c r="CN119" s="1"/>
      <c r="CO119" s="1"/>
      <c r="CP119" s="1"/>
      <c r="CQ119" s="1"/>
      <c r="CR119" s="1"/>
      <c r="CS119" s="1"/>
      <c r="CT119" s="1"/>
      <c r="CU119" s="1"/>
      <c r="CV119" s="1"/>
      <c r="CW119" s="1"/>
      <c r="CX119" s="1"/>
      <c r="CY119" s="1"/>
      <c r="CZ119" s="1"/>
      <c r="DA119" s="1"/>
      <c r="DB119" s="1"/>
      <c r="DC119" s="1"/>
      <c r="DD119" s="1"/>
      <c r="DE119" s="1"/>
      <c r="DF119" s="1"/>
      <c r="DG119" s="1"/>
      <c r="DH119" s="1"/>
      <c r="DI119" s="1"/>
      <c r="DJ119" s="1"/>
      <c r="DK119" s="1"/>
      <c r="DL119" s="1"/>
      <c r="DM119" s="1"/>
      <c r="DN119" s="1"/>
      <c r="DO119" s="1"/>
      <c r="DP119" s="1"/>
      <c r="DQ119" s="1"/>
      <c r="DR119" s="1"/>
      <c r="DS119" s="1"/>
      <c r="DT119" s="1"/>
      <c r="DU119" s="1"/>
      <c r="DV119" s="1"/>
      <c r="DW119" s="1"/>
      <c r="DX119" s="1"/>
      <c r="DY119" s="1"/>
      <c r="DZ119" s="1"/>
      <c r="EA119" s="1"/>
      <c r="EB119" s="1"/>
    </row>
    <row r="120" spans="1:132">
      <c r="A120" s="94" t="s">
        <v>126</v>
      </c>
      <c r="B120" s="95">
        <v>1</v>
      </c>
      <c r="C120" s="95">
        <v>2025</v>
      </c>
      <c r="D120" s="96" t="s">
        <v>27</v>
      </c>
      <c r="E120" s="95" t="s">
        <v>72</v>
      </c>
      <c r="F120" s="136" t="s">
        <v>121</v>
      </c>
      <c r="G120" s="123" t="s">
        <v>134</v>
      </c>
      <c r="H120" s="85">
        <v>9</v>
      </c>
      <c r="I120" s="97">
        <v>446.59928000000002</v>
      </c>
      <c r="J120" s="97">
        <f t="shared" si="105"/>
        <v>450</v>
      </c>
      <c r="K120" s="98">
        <v>2.7003400000000002</v>
      </c>
      <c r="L120" s="98">
        <v>0.70038</v>
      </c>
      <c r="M120" s="98">
        <f t="shared" si="74"/>
        <v>3.4007200000000002</v>
      </c>
      <c r="N120" s="97">
        <f t="shared" si="75"/>
        <v>7592.8822176774656</v>
      </c>
      <c r="O120" s="112">
        <v>500</v>
      </c>
      <c r="P120" s="114">
        <v>516.92999999999995</v>
      </c>
      <c r="Q120" s="115"/>
      <c r="R120" s="115"/>
      <c r="S120" s="115">
        <v>3.3716999999999899</v>
      </c>
      <c r="T120" s="103">
        <v>7494.332073794154</v>
      </c>
      <c r="U120" s="100"/>
      <c r="V120" s="100"/>
      <c r="W120" s="100">
        <f t="shared" si="125"/>
        <v>-0.85334870262798057</v>
      </c>
      <c r="X120" s="100">
        <f t="shared" si="126"/>
        <v>-1.2979279943770348</v>
      </c>
      <c r="Y120" s="101"/>
      <c r="Z120" s="102">
        <f t="shared" si="104"/>
        <v>-3.1952918940690971</v>
      </c>
      <c r="AA120" s="102">
        <f t="shared" si="106"/>
        <v>-8.1952918940690971</v>
      </c>
      <c r="AB120" s="102">
        <f t="shared" si="107"/>
        <v>1.8047081059309029</v>
      </c>
      <c r="AC120" s="102">
        <f t="shared" si="108"/>
        <v>-11.984922769944301</v>
      </c>
      <c r="AD120" s="102">
        <f t="shared" si="109"/>
        <v>5.5943389818061071</v>
      </c>
      <c r="AE120" s="102">
        <f t="shared" si="110"/>
        <v>-0.14767497439377303</v>
      </c>
      <c r="AF120" s="102">
        <f t="shared" si="111"/>
        <v>-5.1476749743937731</v>
      </c>
      <c r="AG120" s="102">
        <f t="shared" si="112"/>
        <v>4.8523250256062269</v>
      </c>
      <c r="AH120" s="102">
        <f t="shared" si="113"/>
        <v>-3.8941550341390467</v>
      </c>
      <c r="AI120" s="102">
        <f t="shared" si="114"/>
        <v>3.5988050853515006</v>
      </c>
      <c r="AJ120" s="102">
        <f t="shared" si="115"/>
        <v>-2.6688494631843507</v>
      </c>
      <c r="AK120" s="102">
        <f t="shared" si="116"/>
        <v>-7.6688494631843511</v>
      </c>
      <c r="AL120" s="102">
        <f t="shared" si="117"/>
        <v>2.3311505368156493</v>
      </c>
      <c r="AM120" s="102">
        <f t="shared" si="118"/>
        <v>-12.236342255451982</v>
      </c>
      <c r="AN120" s="102">
        <f t="shared" si="119"/>
        <v>6.8986433290832796</v>
      </c>
      <c r="AO120" s="102">
        <f t="shared" si="120"/>
        <v>-2.5190621301642993</v>
      </c>
      <c r="AP120" s="102">
        <f t="shared" si="121"/>
        <v>-7.5190621301642988</v>
      </c>
      <c r="AQ120" s="102">
        <f t="shared" si="122"/>
        <v>2.4809378698357007</v>
      </c>
      <c r="AR120" s="102">
        <f t="shared" si="123"/>
        <v>-11.407439460797374</v>
      </c>
      <c r="AS120" s="102">
        <f t="shared" si="124"/>
        <v>6.3693152004687761</v>
      </c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  <c r="BV120" s="1"/>
      <c r="BW120" s="1"/>
      <c r="BX120" s="1"/>
      <c r="BY120" s="1"/>
      <c r="BZ120" s="1"/>
      <c r="CA120" s="1"/>
      <c r="CB120" s="1"/>
      <c r="CC120" s="1"/>
      <c r="CD120" s="1"/>
      <c r="CE120" s="1"/>
      <c r="CF120" s="1"/>
      <c r="CG120" s="1"/>
      <c r="CH120" s="1"/>
      <c r="CI120" s="1"/>
      <c r="CJ120" s="1"/>
      <c r="CK120" s="1"/>
      <c r="CL120" s="1"/>
      <c r="CM120" s="1"/>
      <c r="CN120" s="1"/>
      <c r="CO120" s="1"/>
      <c r="CP120" s="1"/>
      <c r="CQ120" s="1"/>
      <c r="CR120" s="1"/>
      <c r="CS120" s="1"/>
      <c r="CT120" s="1"/>
      <c r="CU120" s="1"/>
      <c r="CV120" s="1"/>
      <c r="CW120" s="1"/>
      <c r="CX120" s="1"/>
      <c r="CY120" s="1"/>
      <c r="CZ120" s="1"/>
      <c r="DA120" s="1"/>
      <c r="DB120" s="1"/>
      <c r="DC120" s="1"/>
      <c r="DD120" s="1"/>
      <c r="DE120" s="1"/>
      <c r="DF120" s="1"/>
      <c r="DG120" s="1"/>
      <c r="DH120" s="1"/>
      <c r="DI120" s="1"/>
      <c r="DJ120" s="1"/>
      <c r="DK120" s="1"/>
      <c r="DL120" s="1"/>
      <c r="DM120" s="1"/>
      <c r="DN120" s="1"/>
      <c r="DO120" s="1"/>
      <c r="DP120" s="1"/>
      <c r="DQ120" s="1"/>
      <c r="DR120" s="1"/>
      <c r="DS120" s="1"/>
      <c r="DT120" s="1"/>
      <c r="DU120" s="1"/>
      <c r="DV120" s="1"/>
      <c r="DW120" s="1"/>
      <c r="DX120" s="1"/>
      <c r="DY120" s="1"/>
      <c r="DZ120" s="1"/>
      <c r="EA120" s="1"/>
      <c r="EB120" s="1"/>
    </row>
    <row r="121" spans="1:132">
      <c r="A121" s="94" t="s">
        <v>126</v>
      </c>
      <c r="B121" s="95">
        <v>1</v>
      </c>
      <c r="C121" s="95">
        <v>2025</v>
      </c>
      <c r="D121" s="96" t="s">
        <v>28</v>
      </c>
      <c r="E121" s="95" t="s">
        <v>73</v>
      </c>
      <c r="F121" s="136" t="s">
        <v>122</v>
      </c>
      <c r="G121" s="123" t="s">
        <v>146</v>
      </c>
      <c r="H121" s="85">
        <v>1</v>
      </c>
      <c r="I121" s="97">
        <v>446.56486999999998</v>
      </c>
      <c r="J121" s="97">
        <f t="shared" si="105"/>
        <v>446.59999999999997</v>
      </c>
      <c r="K121" s="98">
        <v>2.5010000000000001E-2</v>
      </c>
      <c r="L121" s="98">
        <v>1.0120000000000001E-2</v>
      </c>
      <c r="M121" s="98">
        <f t="shared" si="74"/>
        <v>3.5130000000000002E-2</v>
      </c>
      <c r="N121" s="97">
        <f t="shared" si="75"/>
        <v>78.664846899152067</v>
      </c>
      <c r="O121" s="112">
        <v>450</v>
      </c>
      <c r="P121" s="112">
        <v>446.59999999999997</v>
      </c>
      <c r="Q121" s="113">
        <v>2.2199999999999998E-2</v>
      </c>
      <c r="R121" s="113">
        <v>1.0699999999999932E-2</v>
      </c>
      <c r="S121" s="113">
        <v>3.2899999999999929E-2</v>
      </c>
      <c r="T121" s="99">
        <v>73.669605641588404</v>
      </c>
      <c r="U121" s="100">
        <f t="shared" ref="U121" si="127">((Q121-K121)/K121)*100</f>
        <v>-11.23550579768094</v>
      </c>
      <c r="V121" s="100">
        <f t="shared" ref="V121" si="128">((R121-L121)/L121)*100</f>
        <v>5.7312252964420081</v>
      </c>
      <c r="W121" s="100">
        <f t="shared" si="125"/>
        <v>-6.3478508397383209</v>
      </c>
      <c r="X121" s="100">
        <f t="shared" si="126"/>
        <v>-6.3500298474711796</v>
      </c>
      <c r="Y121" s="101"/>
      <c r="Z121" s="102">
        <f t="shared" si="104"/>
        <v>-3.1952918940690971</v>
      </c>
      <c r="AA121" s="102">
        <f t="shared" si="106"/>
        <v>-8.1952918940690971</v>
      </c>
      <c r="AB121" s="102">
        <f t="shared" si="107"/>
        <v>1.8047081059309029</v>
      </c>
      <c r="AC121" s="102">
        <f t="shared" si="108"/>
        <v>-11.984922769944301</v>
      </c>
      <c r="AD121" s="102">
        <f t="shared" si="109"/>
        <v>5.5943389818061071</v>
      </c>
      <c r="AE121" s="102">
        <f t="shared" si="110"/>
        <v>-0.14767497439377303</v>
      </c>
      <c r="AF121" s="102">
        <f t="shared" si="111"/>
        <v>-5.1476749743937731</v>
      </c>
      <c r="AG121" s="102">
        <f t="shared" si="112"/>
        <v>4.8523250256062269</v>
      </c>
      <c r="AH121" s="102">
        <f t="shared" si="113"/>
        <v>-3.8941550341390467</v>
      </c>
      <c r="AI121" s="102">
        <f t="shared" si="114"/>
        <v>3.5988050853515006</v>
      </c>
      <c r="AJ121" s="102">
        <f t="shared" si="115"/>
        <v>-2.6688494631843507</v>
      </c>
      <c r="AK121" s="102">
        <f t="shared" si="116"/>
        <v>-7.6688494631843511</v>
      </c>
      <c r="AL121" s="102">
        <f t="shared" si="117"/>
        <v>2.3311505368156493</v>
      </c>
      <c r="AM121" s="102">
        <f t="shared" si="118"/>
        <v>-12.236342255451982</v>
      </c>
      <c r="AN121" s="102">
        <f t="shared" si="119"/>
        <v>6.8986433290832796</v>
      </c>
      <c r="AO121" s="102">
        <f t="shared" si="120"/>
        <v>-2.5190621301642993</v>
      </c>
      <c r="AP121" s="102">
        <f t="shared" si="121"/>
        <v>-7.5190621301642988</v>
      </c>
      <c r="AQ121" s="102">
        <f t="shared" si="122"/>
        <v>2.4809378698357007</v>
      </c>
      <c r="AR121" s="102">
        <f t="shared" si="123"/>
        <v>-11.407439460797374</v>
      </c>
      <c r="AS121" s="102">
        <f t="shared" si="124"/>
        <v>6.3693152004687761</v>
      </c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  <c r="BU121" s="1"/>
      <c r="BV121" s="1"/>
      <c r="BW121" s="1"/>
      <c r="BX121" s="1"/>
      <c r="BY121" s="1"/>
      <c r="BZ121" s="1"/>
      <c r="CA121" s="1"/>
      <c r="CB121" s="1"/>
      <c r="CC121" s="1"/>
      <c r="CD121" s="1"/>
      <c r="CE121" s="1"/>
      <c r="CF121" s="1"/>
      <c r="CG121" s="1"/>
      <c r="CH121" s="1"/>
      <c r="CI121" s="1"/>
      <c r="CJ121" s="1"/>
      <c r="CK121" s="1"/>
      <c r="CL121" s="1"/>
      <c r="CM121" s="1"/>
      <c r="CN121" s="1"/>
      <c r="CO121" s="1"/>
      <c r="CP121" s="1"/>
      <c r="CQ121" s="1"/>
      <c r="CR121" s="1"/>
      <c r="CS121" s="1"/>
      <c r="CT121" s="1"/>
      <c r="CU121" s="1"/>
      <c r="CV121" s="1"/>
      <c r="CW121" s="1"/>
      <c r="CX121" s="1"/>
      <c r="CY121" s="1"/>
      <c r="CZ121" s="1"/>
      <c r="DA121" s="1"/>
      <c r="DB121" s="1"/>
      <c r="DC121" s="1"/>
      <c r="DD121" s="1"/>
      <c r="DE121" s="1"/>
      <c r="DF121" s="1"/>
      <c r="DG121" s="1"/>
      <c r="DH121" s="1"/>
      <c r="DI121" s="1"/>
      <c r="DJ121" s="1"/>
      <c r="DK121" s="1"/>
      <c r="DL121" s="1"/>
      <c r="DM121" s="1"/>
      <c r="DN121" s="1"/>
      <c r="DO121" s="1"/>
      <c r="DP121" s="1"/>
      <c r="DQ121" s="1"/>
      <c r="DR121" s="1"/>
      <c r="DS121" s="1"/>
      <c r="DT121" s="1"/>
      <c r="DU121" s="1"/>
      <c r="DV121" s="1"/>
      <c r="DW121" s="1"/>
      <c r="DX121" s="1"/>
      <c r="DY121" s="1"/>
      <c r="DZ121" s="1"/>
      <c r="EA121" s="1"/>
      <c r="EB121" s="1"/>
    </row>
    <row r="122" spans="1:132">
      <c r="A122" s="94" t="s">
        <v>126</v>
      </c>
      <c r="B122" s="95">
        <v>1</v>
      </c>
      <c r="C122" s="95">
        <v>2025</v>
      </c>
      <c r="D122" s="96" t="s">
        <v>28</v>
      </c>
      <c r="E122" s="95" t="s">
        <v>73</v>
      </c>
      <c r="F122" s="136" t="s">
        <v>122</v>
      </c>
      <c r="G122" s="123" t="s">
        <v>146</v>
      </c>
      <c r="H122" s="85">
        <v>2</v>
      </c>
      <c r="I122" s="97">
        <v>446.44477999999998</v>
      </c>
      <c r="J122" s="97">
        <f t="shared" si="105"/>
        <v>446.5</v>
      </c>
      <c r="K122" s="98">
        <v>4.0030000000000003E-2</v>
      </c>
      <c r="L122" s="98">
        <v>1.519E-2</v>
      </c>
      <c r="M122" s="98">
        <f t="shared" si="74"/>
        <v>5.5220000000000005E-2</v>
      </c>
      <c r="N122" s="97">
        <f t="shared" si="75"/>
        <v>123.68253612838595</v>
      </c>
      <c r="O122" s="114">
        <v>450</v>
      </c>
      <c r="P122" s="114">
        <v>446.3</v>
      </c>
      <c r="Q122" s="115">
        <v>3.6699999999999983E-2</v>
      </c>
      <c r="R122" s="115">
        <v>1.5499999999988745E-2</v>
      </c>
      <c r="S122" s="115">
        <v>5.2199999999988728E-2</v>
      </c>
      <c r="T122" s="103">
        <v>116.9666414311105</v>
      </c>
      <c r="U122" s="100">
        <f>((Q122-K122)/K122)*100</f>
        <v>-8.3187609293030729</v>
      </c>
      <c r="V122" s="100">
        <f t="shared" ref="V122:V147" si="129">((R122-L122)/L122)*100</f>
        <v>2.0408163264565151</v>
      </c>
      <c r="W122" s="100">
        <f t="shared" si="125"/>
        <v>-5.4690329590932221</v>
      </c>
      <c r="X122" s="100">
        <f t="shared" si="126"/>
        <v>-5.4299458173336275</v>
      </c>
      <c r="Y122" s="101"/>
      <c r="Z122" s="102">
        <f t="shared" si="104"/>
        <v>-3.1952918940690971</v>
      </c>
      <c r="AA122" s="102">
        <f t="shared" si="106"/>
        <v>-8.1952918940690971</v>
      </c>
      <c r="AB122" s="102">
        <f t="shared" si="107"/>
        <v>1.8047081059309029</v>
      </c>
      <c r="AC122" s="102">
        <f t="shared" si="108"/>
        <v>-11.984922769944301</v>
      </c>
      <c r="AD122" s="102">
        <f t="shared" si="109"/>
        <v>5.5943389818061071</v>
      </c>
      <c r="AE122" s="102">
        <f t="shared" si="110"/>
        <v>-0.14767497439377303</v>
      </c>
      <c r="AF122" s="102">
        <f t="shared" si="111"/>
        <v>-5.1476749743937731</v>
      </c>
      <c r="AG122" s="102">
        <f t="shared" si="112"/>
        <v>4.8523250256062269</v>
      </c>
      <c r="AH122" s="102">
        <f t="shared" si="113"/>
        <v>-3.8941550341390467</v>
      </c>
      <c r="AI122" s="102">
        <f t="shared" si="114"/>
        <v>3.5988050853515006</v>
      </c>
      <c r="AJ122" s="102">
        <f t="shared" si="115"/>
        <v>-2.6688494631843507</v>
      </c>
      <c r="AK122" s="102">
        <f t="shared" si="116"/>
        <v>-7.6688494631843511</v>
      </c>
      <c r="AL122" s="102">
        <f t="shared" si="117"/>
        <v>2.3311505368156493</v>
      </c>
      <c r="AM122" s="102">
        <f t="shared" si="118"/>
        <v>-12.236342255451982</v>
      </c>
      <c r="AN122" s="102">
        <f t="shared" si="119"/>
        <v>6.8986433290832796</v>
      </c>
      <c r="AO122" s="102">
        <f t="shared" si="120"/>
        <v>-2.5190621301642993</v>
      </c>
      <c r="AP122" s="102">
        <f t="shared" si="121"/>
        <v>-7.5190621301642988</v>
      </c>
      <c r="AQ122" s="102">
        <f t="shared" si="122"/>
        <v>2.4809378698357007</v>
      </c>
      <c r="AR122" s="102">
        <f t="shared" si="123"/>
        <v>-11.407439460797374</v>
      </c>
      <c r="AS122" s="102">
        <f t="shared" si="124"/>
        <v>6.3693152004687761</v>
      </c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  <c r="BX122" s="1"/>
      <c r="BY122" s="1"/>
      <c r="BZ122" s="1"/>
      <c r="CA122" s="1"/>
      <c r="CB122" s="1"/>
      <c r="CC122" s="1"/>
      <c r="CD122" s="1"/>
      <c r="CE122" s="1"/>
      <c r="CF122" s="1"/>
      <c r="CG122" s="1"/>
      <c r="CH122" s="1"/>
      <c r="CI122" s="1"/>
      <c r="CJ122" s="1"/>
      <c r="CK122" s="1"/>
      <c r="CL122" s="1"/>
      <c r="CM122" s="1"/>
      <c r="CN122" s="1"/>
      <c r="CO122" s="1"/>
      <c r="CP122" s="1"/>
      <c r="CQ122" s="1"/>
      <c r="CR122" s="1"/>
      <c r="CS122" s="1"/>
      <c r="CT122" s="1"/>
      <c r="CU122" s="1"/>
      <c r="CV122" s="1"/>
      <c r="CW122" s="1"/>
      <c r="CX122" s="1"/>
      <c r="CY122" s="1"/>
      <c r="CZ122" s="1"/>
      <c r="DA122" s="1"/>
      <c r="DB122" s="1"/>
      <c r="DC122" s="1"/>
      <c r="DD122" s="1"/>
      <c r="DE122" s="1"/>
      <c r="DF122" s="1"/>
      <c r="DG122" s="1"/>
      <c r="DH122" s="1"/>
      <c r="DI122" s="1"/>
      <c r="DJ122" s="1"/>
      <c r="DK122" s="1"/>
      <c r="DL122" s="1"/>
      <c r="DM122" s="1"/>
      <c r="DN122" s="1"/>
      <c r="DO122" s="1"/>
      <c r="DP122" s="1"/>
      <c r="DQ122" s="1"/>
      <c r="DR122" s="1"/>
      <c r="DS122" s="1"/>
      <c r="DT122" s="1"/>
      <c r="DU122" s="1"/>
      <c r="DV122" s="1"/>
      <c r="DW122" s="1"/>
      <c r="DX122" s="1"/>
      <c r="DY122" s="1"/>
      <c r="DZ122" s="1"/>
      <c r="EA122" s="1"/>
      <c r="EB122" s="1"/>
    </row>
    <row r="123" spans="1:132">
      <c r="A123" s="94" t="s">
        <v>126</v>
      </c>
      <c r="B123" s="95">
        <v>1</v>
      </c>
      <c r="C123" s="95">
        <v>2025</v>
      </c>
      <c r="D123" s="96" t="s">
        <v>28</v>
      </c>
      <c r="E123" s="95" t="s">
        <v>73</v>
      </c>
      <c r="F123" s="136" t="s">
        <v>122</v>
      </c>
      <c r="G123" s="123" t="s">
        <v>146</v>
      </c>
      <c r="H123" s="85">
        <v>3</v>
      </c>
      <c r="I123" s="97">
        <v>446.49983000000003</v>
      </c>
      <c r="J123" s="97">
        <f t="shared" si="105"/>
        <v>446.6</v>
      </c>
      <c r="K123" s="98">
        <v>8.004E-2</v>
      </c>
      <c r="L123" s="98">
        <v>2.0129999999999999E-2</v>
      </c>
      <c r="M123" s="98">
        <f t="shared" si="74"/>
        <v>0.10017</v>
      </c>
      <c r="N123" s="97">
        <f t="shared" si="75"/>
        <v>224.32599836396258</v>
      </c>
      <c r="O123" s="114">
        <v>450</v>
      </c>
      <c r="P123" s="114">
        <v>446.09999999999997</v>
      </c>
      <c r="Q123" s="115">
        <v>7.4100000000000013E-2</v>
      </c>
      <c r="R123" s="115">
        <v>2.1000000000000796E-2</v>
      </c>
      <c r="S123" s="115">
        <v>9.5100000000000809E-2</v>
      </c>
      <c r="T123" s="103">
        <v>213.19944310377272</v>
      </c>
      <c r="U123" s="100">
        <f t="shared" ref="U123:U147" si="130">((Q123-K123)/K123)*100</f>
        <v>-7.4212893553223216</v>
      </c>
      <c r="V123" s="100">
        <f t="shared" si="129"/>
        <v>4.3219076006000865</v>
      </c>
      <c r="W123" s="100">
        <f t="shared" si="125"/>
        <v>-5.0613956274325504</v>
      </c>
      <c r="X123" s="100">
        <f t="shared" si="126"/>
        <v>-4.9599936437761176</v>
      </c>
      <c r="Y123" s="101"/>
      <c r="Z123" s="102">
        <f t="shared" si="104"/>
        <v>-3.1952918940690971</v>
      </c>
      <c r="AA123" s="102">
        <f t="shared" si="106"/>
        <v>-8.1952918940690971</v>
      </c>
      <c r="AB123" s="102">
        <f t="shared" si="107"/>
        <v>1.8047081059309029</v>
      </c>
      <c r="AC123" s="102">
        <f t="shared" si="108"/>
        <v>-11.984922769944301</v>
      </c>
      <c r="AD123" s="102">
        <f t="shared" si="109"/>
        <v>5.5943389818061071</v>
      </c>
      <c r="AE123" s="102">
        <f t="shared" si="110"/>
        <v>-0.14767497439377303</v>
      </c>
      <c r="AF123" s="102">
        <f t="shared" si="111"/>
        <v>-5.1476749743937731</v>
      </c>
      <c r="AG123" s="102">
        <f t="shared" si="112"/>
        <v>4.8523250256062269</v>
      </c>
      <c r="AH123" s="102">
        <f t="shared" si="113"/>
        <v>-3.8941550341390467</v>
      </c>
      <c r="AI123" s="102">
        <f t="shared" si="114"/>
        <v>3.5988050853515006</v>
      </c>
      <c r="AJ123" s="102">
        <f t="shared" si="115"/>
        <v>-2.6688494631843507</v>
      </c>
      <c r="AK123" s="102">
        <f t="shared" si="116"/>
        <v>-7.6688494631843511</v>
      </c>
      <c r="AL123" s="102">
        <f t="shared" si="117"/>
        <v>2.3311505368156493</v>
      </c>
      <c r="AM123" s="102">
        <f t="shared" si="118"/>
        <v>-12.236342255451982</v>
      </c>
      <c r="AN123" s="102">
        <f t="shared" si="119"/>
        <v>6.8986433290832796</v>
      </c>
      <c r="AO123" s="102">
        <f t="shared" si="120"/>
        <v>-2.5190621301642993</v>
      </c>
      <c r="AP123" s="102">
        <f t="shared" si="121"/>
        <v>-7.5190621301642988</v>
      </c>
      <c r="AQ123" s="102">
        <f t="shared" si="122"/>
        <v>2.4809378698357007</v>
      </c>
      <c r="AR123" s="102">
        <f t="shared" si="123"/>
        <v>-11.407439460797374</v>
      </c>
      <c r="AS123" s="102">
        <f t="shared" si="124"/>
        <v>6.3693152004687761</v>
      </c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  <c r="BU123" s="1"/>
      <c r="BV123" s="1"/>
      <c r="BW123" s="1"/>
      <c r="BX123" s="1"/>
      <c r="BY123" s="1"/>
      <c r="BZ123" s="1"/>
      <c r="CA123" s="1"/>
      <c r="CB123" s="1"/>
      <c r="CC123" s="1"/>
      <c r="CD123" s="1"/>
      <c r="CE123" s="1"/>
      <c r="CF123" s="1"/>
      <c r="CG123" s="1"/>
      <c r="CH123" s="1"/>
      <c r="CI123" s="1"/>
      <c r="CJ123" s="1"/>
      <c r="CK123" s="1"/>
      <c r="CL123" s="1"/>
      <c r="CM123" s="1"/>
      <c r="CN123" s="1"/>
      <c r="CO123" s="1"/>
      <c r="CP123" s="1"/>
      <c r="CQ123" s="1"/>
      <c r="CR123" s="1"/>
      <c r="CS123" s="1"/>
      <c r="CT123" s="1"/>
      <c r="CU123" s="1"/>
      <c r="CV123" s="1"/>
      <c r="CW123" s="1"/>
      <c r="CX123" s="1"/>
      <c r="CY123" s="1"/>
      <c r="CZ123" s="1"/>
      <c r="DA123" s="1"/>
      <c r="DB123" s="1"/>
      <c r="DC123" s="1"/>
      <c r="DD123" s="1"/>
      <c r="DE123" s="1"/>
      <c r="DF123" s="1"/>
      <c r="DG123" s="1"/>
      <c r="DH123" s="1"/>
      <c r="DI123" s="1"/>
      <c r="DJ123" s="1"/>
      <c r="DK123" s="1"/>
      <c r="DL123" s="1"/>
      <c r="DM123" s="1"/>
      <c r="DN123" s="1"/>
      <c r="DO123" s="1"/>
      <c r="DP123" s="1"/>
      <c r="DQ123" s="1"/>
      <c r="DR123" s="1"/>
      <c r="DS123" s="1"/>
      <c r="DT123" s="1"/>
      <c r="DU123" s="1"/>
      <c r="DV123" s="1"/>
      <c r="DW123" s="1"/>
      <c r="DX123" s="1"/>
      <c r="DY123" s="1"/>
      <c r="DZ123" s="1"/>
      <c r="EA123" s="1"/>
      <c r="EB123" s="1"/>
    </row>
    <row r="124" spans="1:132">
      <c r="A124" s="94" t="s">
        <v>126</v>
      </c>
      <c r="B124" s="95">
        <v>1</v>
      </c>
      <c r="C124" s="95">
        <v>2025</v>
      </c>
      <c r="D124" s="96" t="s">
        <v>28</v>
      </c>
      <c r="E124" s="95" t="s">
        <v>73</v>
      </c>
      <c r="F124" s="136" t="s">
        <v>122</v>
      </c>
      <c r="G124" s="123" t="s">
        <v>146</v>
      </c>
      <c r="H124" s="85">
        <v>4</v>
      </c>
      <c r="I124" s="97">
        <v>446.55453</v>
      </c>
      <c r="J124" s="97">
        <f>I124+K124+L124</f>
        <v>446.9</v>
      </c>
      <c r="K124" s="98">
        <v>0.2752</v>
      </c>
      <c r="L124" s="98">
        <v>7.0269999999999999E-2</v>
      </c>
      <c r="M124" s="98">
        <f t="shared" si="74"/>
        <v>0.34547</v>
      </c>
      <c r="N124" s="97">
        <f t="shared" si="75"/>
        <v>773.40872499594457</v>
      </c>
      <c r="O124" s="114">
        <v>450</v>
      </c>
      <c r="P124" s="114">
        <v>446.40000000000003</v>
      </c>
      <c r="Q124" s="115">
        <v>0.25980000000000003</v>
      </c>
      <c r="R124" s="115">
        <v>7.3099999999996612E-2</v>
      </c>
      <c r="S124" s="115">
        <v>0.33289999999999664</v>
      </c>
      <c r="T124" s="103">
        <v>745.97116339287049</v>
      </c>
      <c r="U124" s="100">
        <f t="shared" si="130"/>
        <v>-5.5959302325581284</v>
      </c>
      <c r="V124" s="100">
        <f t="shared" si="129"/>
        <v>4.0273231820074189</v>
      </c>
      <c r="W124" s="100">
        <f t="shared" si="125"/>
        <v>-3.6385214345683723</v>
      </c>
      <c r="X124" s="100">
        <f t="shared" si="126"/>
        <v>-3.5476146979358094</v>
      </c>
      <c r="Y124" s="101"/>
      <c r="Z124" s="102">
        <f t="shared" si="104"/>
        <v>-3.1952918940690971</v>
      </c>
      <c r="AA124" s="102">
        <f t="shared" si="106"/>
        <v>-8.1952918940690971</v>
      </c>
      <c r="AB124" s="102">
        <f t="shared" si="107"/>
        <v>1.8047081059309029</v>
      </c>
      <c r="AC124" s="102">
        <f t="shared" si="108"/>
        <v>-11.984922769944301</v>
      </c>
      <c r="AD124" s="102">
        <f t="shared" si="109"/>
        <v>5.5943389818061071</v>
      </c>
      <c r="AE124" s="102">
        <f t="shared" si="110"/>
        <v>-0.14767497439377303</v>
      </c>
      <c r="AF124" s="102">
        <f t="shared" si="111"/>
        <v>-5.1476749743937731</v>
      </c>
      <c r="AG124" s="102">
        <f t="shared" si="112"/>
        <v>4.8523250256062269</v>
      </c>
      <c r="AH124" s="102">
        <f t="shared" si="113"/>
        <v>-3.8941550341390467</v>
      </c>
      <c r="AI124" s="102">
        <f t="shared" si="114"/>
        <v>3.5988050853515006</v>
      </c>
      <c r="AJ124" s="102">
        <f t="shared" si="115"/>
        <v>-2.6688494631843507</v>
      </c>
      <c r="AK124" s="102">
        <f t="shared" si="116"/>
        <v>-7.6688494631843511</v>
      </c>
      <c r="AL124" s="102">
        <f t="shared" si="117"/>
        <v>2.3311505368156493</v>
      </c>
      <c r="AM124" s="102">
        <f t="shared" si="118"/>
        <v>-12.236342255451982</v>
      </c>
      <c r="AN124" s="102">
        <f t="shared" si="119"/>
        <v>6.8986433290832796</v>
      </c>
      <c r="AO124" s="102">
        <f t="shared" si="120"/>
        <v>-2.5190621301642993</v>
      </c>
      <c r="AP124" s="102">
        <f t="shared" si="121"/>
        <v>-7.5190621301642988</v>
      </c>
      <c r="AQ124" s="102">
        <f t="shared" si="122"/>
        <v>2.4809378698357007</v>
      </c>
      <c r="AR124" s="102">
        <f t="shared" si="123"/>
        <v>-11.407439460797374</v>
      </c>
      <c r="AS124" s="102">
        <f t="shared" si="124"/>
        <v>6.3693152004687761</v>
      </c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  <c r="BX124" s="1"/>
      <c r="BY124" s="1"/>
      <c r="BZ124" s="1"/>
      <c r="CA124" s="1"/>
      <c r="CB124" s="1"/>
      <c r="CC124" s="1"/>
      <c r="CD124" s="1"/>
      <c r="CE124" s="1"/>
      <c r="CF124" s="1"/>
      <c r="CG124" s="1"/>
      <c r="CH124" s="1"/>
      <c r="CI124" s="1"/>
      <c r="CJ124" s="1"/>
      <c r="CK124" s="1"/>
      <c r="CL124" s="1"/>
      <c r="CM124" s="1"/>
      <c r="CN124" s="1"/>
      <c r="CO124" s="1"/>
      <c r="CP124" s="1"/>
      <c r="CQ124" s="1"/>
      <c r="CR124" s="1"/>
      <c r="CS124" s="1"/>
      <c r="CT124" s="1"/>
      <c r="CU124" s="1"/>
      <c r="CV124" s="1"/>
      <c r="CW124" s="1"/>
      <c r="CX124" s="1"/>
      <c r="CY124" s="1"/>
      <c r="CZ124" s="1"/>
      <c r="DA124" s="1"/>
      <c r="DB124" s="1"/>
      <c r="DC124" s="1"/>
      <c r="DD124" s="1"/>
      <c r="DE124" s="1"/>
      <c r="DF124" s="1"/>
      <c r="DG124" s="1"/>
      <c r="DH124" s="1"/>
      <c r="DI124" s="1"/>
      <c r="DJ124" s="1"/>
      <c r="DK124" s="1"/>
      <c r="DL124" s="1"/>
      <c r="DM124" s="1"/>
      <c r="DN124" s="1"/>
      <c r="DO124" s="1"/>
      <c r="DP124" s="1"/>
      <c r="DQ124" s="1"/>
      <c r="DR124" s="1"/>
      <c r="DS124" s="1"/>
      <c r="DT124" s="1"/>
      <c r="DU124" s="1"/>
      <c r="DV124" s="1"/>
      <c r="DW124" s="1"/>
      <c r="DX124" s="1"/>
      <c r="DY124" s="1"/>
      <c r="DZ124" s="1"/>
      <c r="EA124" s="1"/>
      <c r="EB124" s="1"/>
    </row>
    <row r="125" spans="1:132">
      <c r="A125" s="94" t="s">
        <v>126</v>
      </c>
      <c r="B125" s="95">
        <v>1</v>
      </c>
      <c r="C125" s="95">
        <v>2025</v>
      </c>
      <c r="D125" s="96" t="s">
        <v>28</v>
      </c>
      <c r="E125" s="95" t="s">
        <v>73</v>
      </c>
      <c r="F125" s="136" t="s">
        <v>122</v>
      </c>
      <c r="G125" s="123" t="s">
        <v>146</v>
      </c>
      <c r="H125" s="85">
        <v>5</v>
      </c>
      <c r="I125" s="97">
        <v>446.57465999999999</v>
      </c>
      <c r="J125" s="97">
        <f t="shared" si="105"/>
        <v>447.09999999999997</v>
      </c>
      <c r="K125" s="98">
        <v>0.42508000000000001</v>
      </c>
      <c r="L125" s="98">
        <v>0.10026</v>
      </c>
      <c r="M125" s="98">
        <f t="shared" si="74"/>
        <v>0.52534000000000003</v>
      </c>
      <c r="N125" s="97">
        <f t="shared" si="75"/>
        <v>1175.8546429097967</v>
      </c>
      <c r="O125" s="114">
        <v>450</v>
      </c>
      <c r="P125" s="114">
        <v>446.29999999999995</v>
      </c>
      <c r="Q125" s="115">
        <v>0.40870000000000001</v>
      </c>
      <c r="R125" s="115">
        <v>0.1004999999999967</v>
      </c>
      <c r="S125" s="115">
        <v>0.50919999999999677</v>
      </c>
      <c r="T125" s="103">
        <v>1141.4900419180449</v>
      </c>
      <c r="U125" s="100">
        <f t="shared" si="130"/>
        <v>-3.8533923026253891</v>
      </c>
      <c r="V125" s="100">
        <f t="shared" si="129"/>
        <v>0.23937761818940873</v>
      </c>
      <c r="W125" s="100">
        <f t="shared" si="125"/>
        <v>-3.0722960368529453</v>
      </c>
      <c r="X125" s="100">
        <f t="shared" si="126"/>
        <v>-2.9225211805697651</v>
      </c>
      <c r="Y125" s="101"/>
      <c r="Z125" s="102">
        <f t="shared" si="104"/>
        <v>-3.1952918940690971</v>
      </c>
      <c r="AA125" s="102">
        <f t="shared" si="106"/>
        <v>-8.1952918940690971</v>
      </c>
      <c r="AB125" s="102">
        <f t="shared" si="107"/>
        <v>1.8047081059309029</v>
      </c>
      <c r="AC125" s="102">
        <f t="shared" si="108"/>
        <v>-11.984922769944301</v>
      </c>
      <c r="AD125" s="102">
        <f t="shared" si="109"/>
        <v>5.5943389818061071</v>
      </c>
      <c r="AE125" s="102">
        <f t="shared" si="110"/>
        <v>-0.14767497439377303</v>
      </c>
      <c r="AF125" s="102">
        <f t="shared" si="111"/>
        <v>-5.1476749743937731</v>
      </c>
      <c r="AG125" s="102">
        <f t="shared" si="112"/>
        <v>4.8523250256062269</v>
      </c>
      <c r="AH125" s="102">
        <f t="shared" si="113"/>
        <v>-3.8941550341390467</v>
      </c>
      <c r="AI125" s="102">
        <f t="shared" si="114"/>
        <v>3.5988050853515006</v>
      </c>
      <c r="AJ125" s="102">
        <f t="shared" si="115"/>
        <v>-2.6688494631843507</v>
      </c>
      <c r="AK125" s="102">
        <f t="shared" si="116"/>
        <v>-7.6688494631843511</v>
      </c>
      <c r="AL125" s="102">
        <f t="shared" si="117"/>
        <v>2.3311505368156493</v>
      </c>
      <c r="AM125" s="102">
        <f t="shared" si="118"/>
        <v>-12.236342255451982</v>
      </c>
      <c r="AN125" s="102">
        <f t="shared" si="119"/>
        <v>6.8986433290832796</v>
      </c>
      <c r="AO125" s="102">
        <f t="shared" si="120"/>
        <v>-2.5190621301642993</v>
      </c>
      <c r="AP125" s="102">
        <f t="shared" si="121"/>
        <v>-7.5190621301642988</v>
      </c>
      <c r="AQ125" s="102">
        <f t="shared" si="122"/>
        <v>2.4809378698357007</v>
      </c>
      <c r="AR125" s="102">
        <f t="shared" si="123"/>
        <v>-11.407439460797374</v>
      </c>
      <c r="AS125" s="102">
        <f t="shared" si="124"/>
        <v>6.3693152004687761</v>
      </c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  <c r="BR125" s="1"/>
      <c r="BS125" s="1"/>
      <c r="BT125" s="1"/>
      <c r="BU125" s="1"/>
      <c r="BV125" s="1"/>
      <c r="BW125" s="1"/>
      <c r="BX125" s="1"/>
      <c r="BY125" s="1"/>
      <c r="BZ125" s="1"/>
      <c r="CA125" s="1"/>
      <c r="CB125" s="1"/>
      <c r="CC125" s="1"/>
      <c r="CD125" s="1"/>
      <c r="CE125" s="1"/>
      <c r="CF125" s="1"/>
      <c r="CG125" s="1"/>
      <c r="CH125" s="1"/>
      <c r="CI125" s="1"/>
      <c r="CJ125" s="1"/>
      <c r="CK125" s="1"/>
      <c r="CL125" s="1"/>
      <c r="CM125" s="1"/>
      <c r="CN125" s="1"/>
      <c r="CO125" s="1"/>
      <c r="CP125" s="1"/>
      <c r="CQ125" s="1"/>
      <c r="CR125" s="1"/>
      <c r="CS125" s="1"/>
      <c r="CT125" s="1"/>
      <c r="CU125" s="1"/>
      <c r="CV125" s="1"/>
      <c r="CW125" s="1"/>
      <c r="CX125" s="1"/>
      <c r="CY125" s="1"/>
      <c r="CZ125" s="1"/>
      <c r="DA125" s="1"/>
      <c r="DB125" s="1"/>
      <c r="DC125" s="1"/>
      <c r="DD125" s="1"/>
      <c r="DE125" s="1"/>
      <c r="DF125" s="1"/>
      <c r="DG125" s="1"/>
      <c r="DH125" s="1"/>
      <c r="DI125" s="1"/>
      <c r="DJ125" s="1"/>
      <c r="DK125" s="1"/>
      <c r="DL125" s="1"/>
      <c r="DM125" s="1"/>
      <c r="DN125" s="1"/>
      <c r="DO125" s="1"/>
      <c r="DP125" s="1"/>
      <c r="DQ125" s="1"/>
      <c r="DR125" s="1"/>
      <c r="DS125" s="1"/>
      <c r="DT125" s="1"/>
      <c r="DU125" s="1"/>
      <c r="DV125" s="1"/>
      <c r="DW125" s="1"/>
      <c r="DX125" s="1"/>
      <c r="DY125" s="1"/>
      <c r="DZ125" s="1"/>
      <c r="EA125" s="1"/>
      <c r="EB125" s="1"/>
    </row>
    <row r="126" spans="1:132">
      <c r="A126" s="94" t="s">
        <v>126</v>
      </c>
      <c r="B126" s="95">
        <v>1</v>
      </c>
      <c r="C126" s="95">
        <v>2025</v>
      </c>
      <c r="D126" s="96" t="s">
        <v>28</v>
      </c>
      <c r="E126" s="95" t="s">
        <v>73</v>
      </c>
      <c r="F126" s="136" t="s">
        <v>122</v>
      </c>
      <c r="G126" s="123" t="s">
        <v>146</v>
      </c>
      <c r="H126" s="85">
        <v>6</v>
      </c>
      <c r="I126" s="97">
        <v>446.81893999999994</v>
      </c>
      <c r="J126" s="97">
        <f t="shared" si="105"/>
        <v>447.49999999999994</v>
      </c>
      <c r="K126" s="98">
        <v>0.55027000000000004</v>
      </c>
      <c r="L126" s="98">
        <v>0.13078999999999999</v>
      </c>
      <c r="M126" s="98">
        <f t="shared" si="74"/>
        <v>0.68106</v>
      </c>
      <c r="N126" s="97">
        <f t="shared" si="75"/>
        <v>1523.3653110626801</v>
      </c>
      <c r="O126" s="114">
        <v>450</v>
      </c>
      <c r="P126" s="114">
        <v>446.29999999999995</v>
      </c>
      <c r="Q126" s="115">
        <v>0.52590000000000003</v>
      </c>
      <c r="R126" s="115">
        <v>0.13439999999999941</v>
      </c>
      <c r="S126" s="115">
        <v>0.66029999999999944</v>
      </c>
      <c r="T126" s="103">
        <v>1480.4188070625632</v>
      </c>
      <c r="U126" s="100">
        <f t="shared" si="130"/>
        <v>-4.4287349846439019</v>
      </c>
      <c r="V126" s="100">
        <f t="shared" si="129"/>
        <v>2.7601498585514332</v>
      </c>
      <c r="W126" s="100">
        <f t="shared" si="125"/>
        <v>-3.0481895868206261</v>
      </c>
      <c r="X126" s="100">
        <f t="shared" si="126"/>
        <v>-2.8191861589757448</v>
      </c>
      <c r="Y126" s="101"/>
      <c r="Z126" s="102">
        <f t="shared" si="104"/>
        <v>-3.1952918940690971</v>
      </c>
      <c r="AA126" s="102">
        <f t="shared" si="106"/>
        <v>-8.1952918940690971</v>
      </c>
      <c r="AB126" s="102">
        <f t="shared" si="107"/>
        <v>1.8047081059309029</v>
      </c>
      <c r="AC126" s="102">
        <f t="shared" si="108"/>
        <v>-11.984922769944301</v>
      </c>
      <c r="AD126" s="102">
        <f t="shared" si="109"/>
        <v>5.5943389818061071</v>
      </c>
      <c r="AE126" s="102">
        <f>$V$149</f>
        <v>-0.14767497439377303</v>
      </c>
      <c r="AF126" s="102">
        <f>$V$149-5</f>
        <v>-5.1476749743937731</v>
      </c>
      <c r="AG126" s="102">
        <f>$V$149+5</f>
        <v>4.8523250256062269</v>
      </c>
      <c r="AH126" s="102">
        <f>($V$149-(3*$V$152))</f>
        <v>-3.8941550341390467</v>
      </c>
      <c r="AI126" s="102">
        <f t="shared" si="114"/>
        <v>3.5988050853515006</v>
      </c>
      <c r="AJ126" s="102">
        <f t="shared" si="115"/>
        <v>-2.6688494631843507</v>
      </c>
      <c r="AK126" s="102">
        <f t="shared" si="116"/>
        <v>-7.6688494631843511</v>
      </c>
      <c r="AL126" s="102">
        <f t="shared" si="117"/>
        <v>2.3311505368156493</v>
      </c>
      <c r="AM126" s="102">
        <f t="shared" si="118"/>
        <v>-12.236342255451982</v>
      </c>
      <c r="AN126" s="102">
        <f t="shared" si="119"/>
        <v>6.8986433290832796</v>
      </c>
      <c r="AO126" s="102">
        <f t="shared" si="120"/>
        <v>-2.5190621301642993</v>
      </c>
      <c r="AP126" s="102">
        <f t="shared" si="121"/>
        <v>-7.5190621301642988</v>
      </c>
      <c r="AQ126" s="102">
        <f t="shared" si="122"/>
        <v>2.4809378698357007</v>
      </c>
      <c r="AR126" s="102">
        <f t="shared" si="123"/>
        <v>-11.407439460797374</v>
      </c>
      <c r="AS126" s="102">
        <f t="shared" si="124"/>
        <v>6.3693152004687761</v>
      </c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  <c r="BS126" s="1"/>
      <c r="BT126" s="1"/>
      <c r="BU126" s="1"/>
      <c r="BV126" s="1"/>
      <c r="BW126" s="1"/>
      <c r="BX126" s="1"/>
      <c r="BY126" s="1"/>
      <c r="BZ126" s="1"/>
      <c r="CA126" s="1"/>
      <c r="CB126" s="1"/>
      <c r="CC126" s="1"/>
      <c r="CD126" s="1"/>
      <c r="CE126" s="1"/>
      <c r="CF126" s="1"/>
      <c r="CG126" s="1"/>
      <c r="CH126" s="1"/>
      <c r="CI126" s="1"/>
      <c r="CJ126" s="1"/>
      <c r="CK126" s="1"/>
      <c r="CL126" s="1"/>
      <c r="CM126" s="1"/>
      <c r="CN126" s="1"/>
      <c r="CO126" s="1"/>
      <c r="CP126" s="1"/>
      <c r="CQ126" s="1"/>
      <c r="CR126" s="1"/>
      <c r="CS126" s="1"/>
      <c r="CT126" s="1"/>
      <c r="CU126" s="1"/>
      <c r="CV126" s="1"/>
      <c r="CW126" s="1"/>
      <c r="CX126" s="1"/>
      <c r="CY126" s="1"/>
      <c r="CZ126" s="1"/>
      <c r="DA126" s="1"/>
      <c r="DB126" s="1"/>
      <c r="DC126" s="1"/>
      <c r="DD126" s="1"/>
      <c r="DE126" s="1"/>
      <c r="DF126" s="1"/>
      <c r="DG126" s="1"/>
      <c r="DH126" s="1"/>
      <c r="DI126" s="1"/>
      <c r="DJ126" s="1"/>
      <c r="DK126" s="1"/>
      <c r="DL126" s="1"/>
      <c r="DM126" s="1"/>
      <c r="DN126" s="1"/>
      <c r="DO126" s="1"/>
      <c r="DP126" s="1"/>
      <c r="DQ126" s="1"/>
      <c r="DR126" s="1"/>
      <c r="DS126" s="1"/>
      <c r="DT126" s="1"/>
      <c r="DU126" s="1"/>
      <c r="DV126" s="1"/>
      <c r="DW126" s="1"/>
      <c r="DX126" s="1"/>
      <c r="DY126" s="1"/>
      <c r="DZ126" s="1"/>
      <c r="EA126" s="1"/>
      <c r="EB126" s="1"/>
    </row>
    <row r="127" spans="1:132">
      <c r="A127" s="94" t="s">
        <v>126</v>
      </c>
      <c r="B127" s="95">
        <v>1</v>
      </c>
      <c r="C127" s="95">
        <v>2025</v>
      </c>
      <c r="D127" s="96" t="s">
        <v>28</v>
      </c>
      <c r="E127" s="95" t="s">
        <v>73</v>
      </c>
      <c r="F127" s="136" t="s">
        <v>122</v>
      </c>
      <c r="G127" s="123" t="s">
        <v>146</v>
      </c>
      <c r="H127" s="85">
        <v>7</v>
      </c>
      <c r="I127" s="97">
        <v>447.04951</v>
      </c>
      <c r="J127" s="97">
        <f t="shared" si="105"/>
        <v>449.20000000000005</v>
      </c>
      <c r="K127" s="98">
        <v>1.75017</v>
      </c>
      <c r="L127" s="98">
        <v>0.40032000000000001</v>
      </c>
      <c r="M127" s="98">
        <f t="shared" si="74"/>
        <v>2.15049</v>
      </c>
      <c r="N127" s="97">
        <f t="shared" si="75"/>
        <v>4801.6901831273972</v>
      </c>
      <c r="O127" s="114">
        <v>450</v>
      </c>
      <c r="P127" s="114">
        <v>448.7</v>
      </c>
      <c r="Q127" s="115">
        <v>1.7219</v>
      </c>
      <c r="R127" s="115">
        <v>0.40940000000000509</v>
      </c>
      <c r="S127" s="115">
        <v>2.1313000000000049</v>
      </c>
      <c r="T127" s="103">
        <v>4759.6442793134574</v>
      </c>
      <c r="U127" s="100">
        <f t="shared" si="130"/>
        <v>-1.6152716593245238</v>
      </c>
      <c r="V127" s="100">
        <f t="shared" si="129"/>
        <v>2.2681854516399591</v>
      </c>
      <c r="W127" s="100">
        <f t="shared" si="125"/>
        <v>-0.89235476565783411</v>
      </c>
      <c r="X127" s="100">
        <f t="shared" si="126"/>
        <v>-0.87564799498485635</v>
      </c>
      <c r="Y127" s="101"/>
      <c r="Z127" s="102">
        <f t="shared" si="104"/>
        <v>-3.1952918940690971</v>
      </c>
      <c r="AA127" s="102">
        <f t="shared" si="106"/>
        <v>-8.1952918940690971</v>
      </c>
      <c r="AB127" s="102">
        <f t="shared" si="107"/>
        <v>1.8047081059309029</v>
      </c>
      <c r="AC127" s="102">
        <f t="shared" si="108"/>
        <v>-11.984922769944301</v>
      </c>
      <c r="AD127" s="102">
        <f t="shared" si="109"/>
        <v>5.5943389818061071</v>
      </c>
      <c r="AE127" s="102">
        <f t="shared" si="110"/>
        <v>-0.14767497439377303</v>
      </c>
      <c r="AF127" s="102">
        <f t="shared" si="111"/>
        <v>-5.1476749743937731</v>
      </c>
      <c r="AG127" s="102">
        <f t="shared" si="112"/>
        <v>4.8523250256062269</v>
      </c>
      <c r="AH127" s="102">
        <f t="shared" si="113"/>
        <v>-3.8941550341390467</v>
      </c>
      <c r="AI127" s="102">
        <f t="shared" si="114"/>
        <v>3.5988050853515006</v>
      </c>
      <c r="AJ127" s="102">
        <f t="shared" si="115"/>
        <v>-2.6688494631843507</v>
      </c>
      <c r="AK127" s="102">
        <f t="shared" si="116"/>
        <v>-7.6688494631843511</v>
      </c>
      <c r="AL127" s="102">
        <f t="shared" si="117"/>
        <v>2.3311505368156493</v>
      </c>
      <c r="AM127" s="102">
        <f t="shared" si="118"/>
        <v>-12.236342255451982</v>
      </c>
      <c r="AN127" s="102">
        <f t="shared" si="119"/>
        <v>6.8986433290832796</v>
      </c>
      <c r="AO127" s="102">
        <f t="shared" si="120"/>
        <v>-2.5190621301642993</v>
      </c>
      <c r="AP127" s="102">
        <f t="shared" si="121"/>
        <v>-7.5190621301642988</v>
      </c>
      <c r="AQ127" s="102">
        <f t="shared" si="122"/>
        <v>2.4809378698357007</v>
      </c>
      <c r="AR127" s="102">
        <f t="shared" si="123"/>
        <v>-11.407439460797374</v>
      </c>
      <c r="AS127" s="102">
        <f t="shared" si="124"/>
        <v>6.3693152004687761</v>
      </c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  <c r="BV127" s="1"/>
      <c r="BW127" s="1"/>
      <c r="BX127" s="1"/>
      <c r="BY127" s="1"/>
      <c r="BZ127" s="1"/>
      <c r="CA127" s="1"/>
      <c r="CB127" s="1"/>
      <c r="CC127" s="1"/>
      <c r="CD127" s="1"/>
      <c r="CE127" s="1"/>
      <c r="CF127" s="1"/>
      <c r="CG127" s="1"/>
      <c r="CH127" s="1"/>
      <c r="CI127" s="1"/>
      <c r="CJ127" s="1"/>
      <c r="CK127" s="1"/>
      <c r="CL127" s="1"/>
      <c r="CM127" s="1"/>
      <c r="CN127" s="1"/>
      <c r="CO127" s="1"/>
      <c r="CP127" s="1"/>
      <c r="CQ127" s="1"/>
      <c r="CR127" s="1"/>
      <c r="CS127" s="1"/>
      <c r="CT127" s="1"/>
      <c r="CU127" s="1"/>
      <c r="CV127" s="1"/>
      <c r="CW127" s="1"/>
      <c r="CX127" s="1"/>
      <c r="CY127" s="1"/>
      <c r="CZ127" s="1"/>
      <c r="DA127" s="1"/>
      <c r="DB127" s="1"/>
      <c r="DC127" s="1"/>
      <c r="DD127" s="1"/>
      <c r="DE127" s="1"/>
      <c r="DF127" s="1"/>
      <c r="DG127" s="1"/>
      <c r="DH127" s="1"/>
      <c r="DI127" s="1"/>
      <c r="DJ127" s="1"/>
      <c r="DK127" s="1"/>
      <c r="DL127" s="1"/>
      <c r="DM127" s="1"/>
      <c r="DN127" s="1"/>
      <c r="DO127" s="1"/>
      <c r="DP127" s="1"/>
      <c r="DQ127" s="1"/>
      <c r="DR127" s="1"/>
      <c r="DS127" s="1"/>
      <c r="DT127" s="1"/>
      <c r="DU127" s="1"/>
      <c r="DV127" s="1"/>
      <c r="DW127" s="1"/>
      <c r="DX127" s="1"/>
      <c r="DY127" s="1"/>
      <c r="DZ127" s="1"/>
      <c r="EA127" s="1"/>
      <c r="EB127" s="1"/>
    </row>
    <row r="128" spans="1:132">
      <c r="A128" s="94" t="s">
        <v>126</v>
      </c>
      <c r="B128" s="95">
        <v>1</v>
      </c>
      <c r="C128" s="95">
        <v>2025</v>
      </c>
      <c r="D128" s="96" t="s">
        <v>28</v>
      </c>
      <c r="E128" s="95" t="s">
        <v>73</v>
      </c>
      <c r="F128" s="136" t="s">
        <v>122</v>
      </c>
      <c r="G128" s="123" t="s">
        <v>146</v>
      </c>
      <c r="H128" s="85">
        <v>8</v>
      </c>
      <c r="I128" s="97">
        <v>446.59870999999998</v>
      </c>
      <c r="J128" s="97">
        <f t="shared" si="105"/>
        <v>449.29999999999995</v>
      </c>
      <c r="K128" s="98">
        <v>2.2000000000000002</v>
      </c>
      <c r="L128" s="98">
        <v>0.50129000000000001</v>
      </c>
      <c r="M128" s="98">
        <f t="shared" si="74"/>
        <v>2.7012900000000002</v>
      </c>
      <c r="N128" s="97">
        <f t="shared" si="75"/>
        <v>6034.8095038298043</v>
      </c>
      <c r="O128" s="114">
        <v>450</v>
      </c>
      <c r="P128" s="114">
        <v>448.1</v>
      </c>
      <c r="Q128" s="115">
        <v>2.1494</v>
      </c>
      <c r="R128" s="115">
        <v>0.5035000000000025</v>
      </c>
      <c r="S128" s="115">
        <v>2.6529000000000025</v>
      </c>
      <c r="T128" s="103">
        <v>5935.4701303018428</v>
      </c>
      <c r="U128" s="100">
        <f t="shared" si="130"/>
        <v>-2.3000000000000091</v>
      </c>
      <c r="V128" s="100">
        <f t="shared" si="129"/>
        <v>0.44086257455813754</v>
      </c>
      <c r="W128" s="100">
        <f t="shared" si="125"/>
        <v>-1.7913663471895911</v>
      </c>
      <c r="X128" s="100">
        <f t="shared" si="126"/>
        <v>-1.6461062021082657</v>
      </c>
      <c r="Y128" s="101"/>
      <c r="Z128" s="102">
        <f>$U$149</f>
        <v>-3.1952918940690971</v>
      </c>
      <c r="AA128" s="102">
        <f>$U$149-5</f>
        <v>-8.1952918940690971</v>
      </c>
      <c r="AB128" s="102">
        <f>$U$149+5</f>
        <v>1.8047081059309029</v>
      </c>
      <c r="AC128" s="102">
        <f>($U$149-(3*$U$152))</f>
        <v>-11.984922769944301</v>
      </c>
      <c r="AD128" s="102">
        <f>($U$149+(3*$U$152))</f>
        <v>5.5943389818061071</v>
      </c>
      <c r="AE128" s="102">
        <f>$V$149</f>
        <v>-0.14767497439377303</v>
      </c>
      <c r="AF128" s="102">
        <f>$V$149-5</f>
        <v>-5.1476749743937731</v>
      </c>
      <c r="AG128" s="102">
        <f>$V$149+5</f>
        <v>4.8523250256062269</v>
      </c>
      <c r="AH128" s="102">
        <f>($V$149-(3*$V$152))</f>
        <v>-3.8941550341390467</v>
      </c>
      <c r="AI128" s="102">
        <f>($V$149+(3*$V$152))</f>
        <v>3.5988050853515006</v>
      </c>
      <c r="AJ128" s="102">
        <f>$W$149</f>
        <v>-2.6688494631843507</v>
      </c>
      <c r="AK128" s="102">
        <f>$W$149-5</f>
        <v>-7.6688494631843511</v>
      </c>
      <c r="AL128" s="102">
        <f>$W$149+5</f>
        <v>2.3311505368156493</v>
      </c>
      <c r="AM128" s="102">
        <f>($W$149-(3*$W$152))</f>
        <v>-12.236342255451982</v>
      </c>
      <c r="AN128" s="102">
        <f>($W$149+(3*$W$152))</f>
        <v>6.8986433290832796</v>
      </c>
      <c r="AO128" s="102">
        <f>$X$149</f>
        <v>-2.5190621301642993</v>
      </c>
      <c r="AP128" s="102">
        <f>$X$149-5</f>
        <v>-7.5190621301642988</v>
      </c>
      <c r="AQ128" s="102">
        <f>$X$149+5</f>
        <v>2.4809378698357007</v>
      </c>
      <c r="AR128" s="102">
        <f>($X$149-(3*$X$152))</f>
        <v>-11.407439460797374</v>
      </c>
      <c r="AS128" s="102">
        <f>($X$149+(3*$X$152))</f>
        <v>6.3693152004687761</v>
      </c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  <c r="BX128" s="1"/>
      <c r="BY128" s="1"/>
      <c r="BZ128" s="1"/>
      <c r="CA128" s="1"/>
      <c r="CB128" s="1"/>
      <c r="CC128" s="1"/>
      <c r="CD128" s="1"/>
      <c r="CE128" s="1"/>
      <c r="CF128" s="1"/>
      <c r="CG128" s="1"/>
      <c r="CH128" s="1"/>
      <c r="CI128" s="1"/>
      <c r="CJ128" s="1"/>
      <c r="CK128" s="1"/>
      <c r="CL128" s="1"/>
      <c r="CM128" s="1"/>
      <c r="CN128" s="1"/>
      <c r="CO128" s="1"/>
      <c r="CP128" s="1"/>
      <c r="CQ128" s="1"/>
      <c r="CR128" s="1"/>
      <c r="CS128" s="1"/>
      <c r="CT128" s="1"/>
      <c r="CU128" s="1"/>
      <c r="CV128" s="1"/>
      <c r="CW128" s="1"/>
      <c r="CX128" s="1"/>
      <c r="CY128" s="1"/>
      <c r="CZ128" s="1"/>
      <c r="DA128" s="1"/>
      <c r="DB128" s="1"/>
      <c r="DC128" s="1"/>
      <c r="DD128" s="1"/>
      <c r="DE128" s="1"/>
      <c r="DF128" s="1"/>
      <c r="DG128" s="1"/>
      <c r="DH128" s="1"/>
      <c r="DI128" s="1"/>
      <c r="DJ128" s="1"/>
      <c r="DK128" s="1"/>
      <c r="DL128" s="1"/>
      <c r="DM128" s="1"/>
      <c r="DN128" s="1"/>
      <c r="DO128" s="1"/>
      <c r="DP128" s="1"/>
      <c r="DQ128" s="1"/>
      <c r="DR128" s="1"/>
      <c r="DS128" s="1"/>
      <c r="DT128" s="1"/>
      <c r="DU128" s="1"/>
      <c r="DV128" s="1"/>
      <c r="DW128" s="1"/>
      <c r="DX128" s="1"/>
      <c r="DY128" s="1"/>
      <c r="DZ128" s="1"/>
      <c r="EA128" s="1"/>
      <c r="EB128" s="1"/>
    </row>
    <row r="129" spans="1:132">
      <c r="A129" s="94" t="s">
        <v>126</v>
      </c>
      <c r="B129" s="95">
        <v>1</v>
      </c>
      <c r="C129" s="95">
        <v>2025</v>
      </c>
      <c r="D129" s="96" t="s">
        <v>28</v>
      </c>
      <c r="E129" s="95" t="s">
        <v>73</v>
      </c>
      <c r="F129" s="136" t="s">
        <v>122</v>
      </c>
      <c r="G129" s="123" t="s">
        <v>146</v>
      </c>
      <c r="H129" s="85">
        <v>9</v>
      </c>
      <c r="I129" s="97">
        <v>446.59956999999997</v>
      </c>
      <c r="J129" s="97">
        <f t="shared" si="105"/>
        <v>449.99999999999994</v>
      </c>
      <c r="K129" s="98">
        <v>2.7003200000000001</v>
      </c>
      <c r="L129" s="98">
        <v>0.70011000000000001</v>
      </c>
      <c r="M129" s="98">
        <f t="shared" si="74"/>
        <v>3.4004300000000001</v>
      </c>
      <c r="N129" s="97">
        <f t="shared" si="75"/>
        <v>7592.2316658343598</v>
      </c>
      <c r="O129" s="114">
        <v>450</v>
      </c>
      <c r="P129" s="114">
        <v>449.5</v>
      </c>
      <c r="Q129" s="115">
        <v>2.6665999999999999</v>
      </c>
      <c r="R129" s="115">
        <v>0.65309999999999491</v>
      </c>
      <c r="S129" s="115">
        <v>3.3196999999999948</v>
      </c>
      <c r="T129" s="103">
        <v>7408.6024055606031</v>
      </c>
      <c r="U129" s="100">
        <f t="shared" si="130"/>
        <v>-1.2487408899686034</v>
      </c>
      <c r="V129" s="100">
        <f t="shared" si="129"/>
        <v>-6.7146591249953733</v>
      </c>
      <c r="W129" s="100">
        <f t="shared" si="125"/>
        <v>-2.3741115094269047</v>
      </c>
      <c r="X129" s="100">
        <f t="shared" si="126"/>
        <v>-2.4186466951489747</v>
      </c>
      <c r="Y129" s="101"/>
      <c r="Z129" s="102">
        <f>$U$149</f>
        <v>-3.1952918940690971</v>
      </c>
      <c r="AA129" s="102">
        <f>$U$149-5</f>
        <v>-8.1952918940690971</v>
      </c>
      <c r="AB129" s="102">
        <f>$U$149+5</f>
        <v>1.8047081059309029</v>
      </c>
      <c r="AC129" s="102">
        <f>($U$149-(3*$U$152))</f>
        <v>-11.984922769944301</v>
      </c>
      <c r="AD129" s="102">
        <f>($U$149+(3*$U$152))</f>
        <v>5.5943389818061071</v>
      </c>
      <c r="AE129" s="102">
        <f>$V$149</f>
        <v>-0.14767497439377303</v>
      </c>
      <c r="AF129" s="102">
        <f>$V$149-5</f>
        <v>-5.1476749743937731</v>
      </c>
      <c r="AG129" s="102">
        <f>$V$149+5</f>
        <v>4.8523250256062269</v>
      </c>
      <c r="AH129" s="102">
        <f>($V$149-(3*$V$152))</f>
        <v>-3.8941550341390467</v>
      </c>
      <c r="AI129" s="102">
        <f>($V$149+(3*$V$152))</f>
        <v>3.5988050853515006</v>
      </c>
      <c r="AJ129" s="102">
        <f>$W$149</f>
        <v>-2.6688494631843507</v>
      </c>
      <c r="AK129" s="102">
        <f>$W$149-5</f>
        <v>-7.6688494631843511</v>
      </c>
      <c r="AL129" s="102">
        <f>$W$149+5</f>
        <v>2.3311505368156493</v>
      </c>
      <c r="AM129" s="102">
        <f>($W$149-(3*$W$152))</f>
        <v>-12.236342255451982</v>
      </c>
      <c r="AN129" s="102">
        <f>($W$149+(3*$W$152))</f>
        <v>6.8986433290832796</v>
      </c>
      <c r="AO129" s="102">
        <f>$X$149</f>
        <v>-2.5190621301642993</v>
      </c>
      <c r="AP129" s="102">
        <f>$X$149-5</f>
        <v>-7.5190621301642988</v>
      </c>
      <c r="AQ129" s="102">
        <f>$X$149+5</f>
        <v>2.4809378698357007</v>
      </c>
      <c r="AR129" s="102">
        <f>($X$149-(3*$X$152))</f>
        <v>-11.407439460797374</v>
      </c>
      <c r="AS129" s="102">
        <f>($X$149+(3*$X$152))</f>
        <v>6.3693152004687761</v>
      </c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W129" s="1"/>
      <c r="BX129" s="1"/>
      <c r="BY129" s="1"/>
      <c r="BZ129" s="1"/>
      <c r="CA129" s="1"/>
      <c r="CB129" s="1"/>
      <c r="CC129" s="1"/>
      <c r="CD129" s="1"/>
      <c r="CE129" s="1"/>
      <c r="CF129" s="1"/>
      <c r="CG129" s="1"/>
      <c r="CH129" s="1"/>
      <c r="CI129" s="1"/>
      <c r="CJ129" s="1"/>
      <c r="CK129" s="1"/>
      <c r="CL129" s="1"/>
      <c r="CM129" s="1"/>
      <c r="CN129" s="1"/>
      <c r="CO129" s="1"/>
      <c r="CP129" s="1"/>
      <c r="CQ129" s="1"/>
      <c r="CR129" s="1"/>
      <c r="CS129" s="1"/>
      <c r="CT129" s="1"/>
      <c r="CU129" s="1"/>
      <c r="CV129" s="1"/>
      <c r="CW129" s="1"/>
      <c r="CX129" s="1"/>
      <c r="CY129" s="1"/>
      <c r="CZ129" s="1"/>
      <c r="DA129" s="1"/>
      <c r="DB129" s="1"/>
      <c r="DC129" s="1"/>
      <c r="DD129" s="1"/>
      <c r="DE129" s="1"/>
      <c r="DF129" s="1"/>
      <c r="DG129" s="1"/>
      <c r="DH129" s="1"/>
      <c r="DI129" s="1"/>
      <c r="DJ129" s="1"/>
      <c r="DK129" s="1"/>
      <c r="DL129" s="1"/>
      <c r="DM129" s="1"/>
      <c r="DN129" s="1"/>
      <c r="DO129" s="1"/>
      <c r="DP129" s="1"/>
      <c r="DQ129" s="1"/>
      <c r="DR129" s="1"/>
      <c r="DS129" s="1"/>
      <c r="DT129" s="1"/>
      <c r="DU129" s="1"/>
      <c r="DV129" s="1"/>
      <c r="DW129" s="1"/>
      <c r="DX129" s="1"/>
      <c r="DY129" s="1"/>
      <c r="DZ129" s="1"/>
      <c r="EA129" s="1"/>
      <c r="EB129" s="1"/>
    </row>
    <row r="130" spans="1:132">
      <c r="A130" s="94" t="s">
        <v>126</v>
      </c>
      <c r="B130" s="95">
        <v>1</v>
      </c>
      <c r="C130" s="95">
        <v>2025</v>
      </c>
      <c r="D130" s="96" t="s">
        <v>147</v>
      </c>
      <c r="E130" s="95" t="s">
        <v>148</v>
      </c>
      <c r="F130" s="136" t="s">
        <v>153</v>
      </c>
      <c r="G130" s="123" t="s">
        <v>149</v>
      </c>
      <c r="H130" s="85">
        <v>1</v>
      </c>
      <c r="I130" s="97">
        <v>446.46471000000003</v>
      </c>
      <c r="J130" s="97">
        <f t="shared" si="105"/>
        <v>446.50000000000006</v>
      </c>
      <c r="K130" s="98">
        <v>2.5100000000000001E-2</v>
      </c>
      <c r="L130" s="98">
        <v>1.0189999999999999E-2</v>
      </c>
      <c r="M130" s="98">
        <f t="shared" si="74"/>
        <v>3.5290000000000002E-2</v>
      </c>
      <c r="N130" s="97">
        <f t="shared" si="75"/>
        <v>79.040843725311618</v>
      </c>
      <c r="O130" s="112"/>
      <c r="P130" s="112">
        <v>446.4</v>
      </c>
      <c r="Q130" s="113"/>
      <c r="R130" s="113"/>
      <c r="S130" s="113">
        <v>2.9200000000000004E-2</v>
      </c>
      <c r="T130" s="112">
        <v>65.412186379928329</v>
      </c>
      <c r="U130" s="100"/>
      <c r="V130" s="100"/>
      <c r="W130" s="100">
        <f t="shared" ref="W130:W139" si="131">((S130-M130)/M130)*100</f>
        <v>-17.257013318220455</v>
      </c>
      <c r="X130" s="100">
        <f t="shared" ref="X130:X139" si="132">((T130-N130)/N130)*100</f>
        <v>-17.242550437273383</v>
      </c>
      <c r="Y130" s="101"/>
      <c r="Z130" s="102">
        <f t="shared" ref="Z130:Z138" si="133">$U$149</f>
        <v>-3.1952918940690971</v>
      </c>
      <c r="AA130" s="102">
        <f t="shared" ref="AA130:AA138" si="134">$U$149-5</f>
        <v>-8.1952918940690971</v>
      </c>
      <c r="AB130" s="102">
        <f t="shared" ref="AB130:AB138" si="135">$U$149+5</f>
        <v>1.8047081059309029</v>
      </c>
      <c r="AC130" s="102">
        <f t="shared" ref="AC130:AC138" si="136">($U$149-(3*$U$152))</f>
        <v>-11.984922769944301</v>
      </c>
      <c r="AD130" s="102">
        <f t="shared" ref="AD130:AD138" si="137">($U$149+(3*$U$152))</f>
        <v>5.5943389818061071</v>
      </c>
      <c r="AE130" s="102">
        <f t="shared" ref="AE130:AE138" si="138">$V$149</f>
        <v>-0.14767497439377303</v>
      </c>
      <c r="AF130" s="102">
        <f t="shared" ref="AF130:AF138" si="139">$V$149-5</f>
        <v>-5.1476749743937731</v>
      </c>
      <c r="AG130" s="102">
        <f t="shared" ref="AG130:AG138" si="140">$V$149+5</f>
        <v>4.8523250256062269</v>
      </c>
      <c r="AH130" s="102">
        <f t="shared" ref="AH130:AH138" si="141">($V$149-(3*$V$152))</f>
        <v>-3.8941550341390467</v>
      </c>
      <c r="AI130" s="102">
        <f t="shared" ref="AI130:AI138" si="142">($V$149+(3*$V$152))</f>
        <v>3.5988050853515006</v>
      </c>
      <c r="AJ130" s="102">
        <f t="shared" ref="AJ130:AJ138" si="143">$W$149</f>
        <v>-2.6688494631843507</v>
      </c>
      <c r="AK130" s="102">
        <f t="shared" ref="AK130:AK138" si="144">$W$149-5</f>
        <v>-7.6688494631843511</v>
      </c>
      <c r="AL130" s="102">
        <f t="shared" ref="AL130:AL138" si="145">$W$149+5</f>
        <v>2.3311505368156493</v>
      </c>
      <c r="AM130" s="102">
        <f t="shared" ref="AM130:AM138" si="146">($W$149-(3*$W$152))</f>
        <v>-12.236342255451982</v>
      </c>
      <c r="AN130" s="102">
        <f t="shared" ref="AN130:AN138" si="147">($W$149+(3*$W$152))</f>
        <v>6.8986433290832796</v>
      </c>
      <c r="AO130" s="102">
        <f t="shared" ref="AO130:AO138" si="148">$X$149</f>
        <v>-2.5190621301642993</v>
      </c>
      <c r="AP130" s="102">
        <f t="shared" ref="AP130:AP138" si="149">$X$149-5</f>
        <v>-7.5190621301642988</v>
      </c>
      <c r="AQ130" s="102">
        <f t="shared" ref="AQ130:AQ138" si="150">$X$149+5</f>
        <v>2.4809378698357007</v>
      </c>
      <c r="AR130" s="102">
        <f t="shared" ref="AR130:AR138" si="151">($X$149-(3*$X$152))</f>
        <v>-11.407439460797374</v>
      </c>
      <c r="AS130" s="102">
        <f t="shared" ref="AS130:AS138" si="152">($X$149+(3*$X$152))</f>
        <v>6.3693152004687761</v>
      </c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  <c r="BQ130" s="1"/>
      <c r="BR130" s="1"/>
      <c r="BS130" s="1"/>
      <c r="BT130" s="1"/>
      <c r="BU130" s="1"/>
      <c r="BV130" s="1"/>
      <c r="BW130" s="1"/>
      <c r="BX130" s="1"/>
      <c r="BY130" s="1"/>
      <c r="BZ130" s="1"/>
      <c r="CA130" s="1"/>
      <c r="CB130" s="1"/>
      <c r="CC130" s="1"/>
      <c r="CD130" s="1"/>
      <c r="CE130" s="1"/>
      <c r="CF130" s="1"/>
      <c r="CG130" s="1"/>
      <c r="CH130" s="1"/>
      <c r="CI130" s="1"/>
      <c r="CJ130" s="1"/>
      <c r="CK130" s="1"/>
      <c r="CL130" s="1"/>
      <c r="CM130" s="1"/>
      <c r="CN130" s="1"/>
      <c r="CO130" s="1"/>
      <c r="CP130" s="1"/>
      <c r="CQ130" s="1"/>
      <c r="CR130" s="1"/>
      <c r="CS130" s="1"/>
      <c r="CT130" s="1"/>
      <c r="CU130" s="1"/>
      <c r="CV130" s="1"/>
      <c r="CW130" s="1"/>
      <c r="CX130" s="1"/>
      <c r="CY130" s="1"/>
      <c r="CZ130" s="1"/>
      <c r="DA130" s="1"/>
      <c r="DB130" s="1"/>
      <c r="DC130" s="1"/>
      <c r="DD130" s="1"/>
      <c r="DE130" s="1"/>
      <c r="DF130" s="1"/>
      <c r="DG130" s="1"/>
      <c r="DH130" s="1"/>
      <c r="DI130" s="1"/>
      <c r="DJ130" s="1"/>
      <c r="DK130" s="1"/>
      <c r="DL130" s="1"/>
      <c r="DM130" s="1"/>
      <c r="DN130" s="1"/>
      <c r="DO130" s="1"/>
      <c r="DP130" s="1"/>
      <c r="DQ130" s="1"/>
      <c r="DR130" s="1"/>
      <c r="DS130" s="1"/>
      <c r="DT130" s="1"/>
      <c r="DU130" s="1"/>
      <c r="DV130" s="1"/>
      <c r="DW130" s="1"/>
      <c r="DX130" s="1"/>
      <c r="DY130" s="1"/>
      <c r="DZ130" s="1"/>
      <c r="EA130" s="1"/>
      <c r="EB130" s="1"/>
    </row>
    <row r="131" spans="1:132">
      <c r="A131" s="94" t="s">
        <v>126</v>
      </c>
      <c r="B131" s="95">
        <v>1</v>
      </c>
      <c r="C131" s="95">
        <v>2025</v>
      </c>
      <c r="D131" s="96" t="s">
        <v>147</v>
      </c>
      <c r="E131" s="95" t="s">
        <v>148</v>
      </c>
      <c r="F131" s="136" t="s">
        <v>153</v>
      </c>
      <c r="G131" s="123" t="s">
        <v>149</v>
      </c>
      <c r="H131" s="85">
        <v>2</v>
      </c>
      <c r="I131" s="97">
        <v>446.34343000000001</v>
      </c>
      <c r="J131" s="97">
        <f t="shared" si="105"/>
        <v>446.40000000000003</v>
      </c>
      <c r="K131" s="98">
        <v>4.036E-2</v>
      </c>
      <c r="L131" s="98">
        <v>1.6209999999999999E-2</v>
      </c>
      <c r="M131" s="98">
        <f t="shared" si="74"/>
        <v>5.6569999999999995E-2</v>
      </c>
      <c r="N131" s="97">
        <f t="shared" si="75"/>
        <v>126.73491006434908</v>
      </c>
      <c r="O131" s="114"/>
      <c r="P131" s="114">
        <v>446.3</v>
      </c>
      <c r="Q131" s="115"/>
      <c r="R131" s="115"/>
      <c r="S131" s="113">
        <v>4.4499999999999998E-2</v>
      </c>
      <c r="T131" s="112">
        <v>99.708716110239735</v>
      </c>
      <c r="U131" s="100"/>
      <c r="V131" s="100"/>
      <c r="W131" s="100">
        <f t="shared" si="131"/>
        <v>-21.336397383772315</v>
      </c>
      <c r="X131" s="100">
        <f t="shared" si="132"/>
        <v>-21.324979786853454</v>
      </c>
      <c r="Y131" s="101"/>
      <c r="Z131" s="102">
        <f t="shared" si="133"/>
        <v>-3.1952918940690971</v>
      </c>
      <c r="AA131" s="102">
        <f t="shared" si="134"/>
        <v>-8.1952918940690971</v>
      </c>
      <c r="AB131" s="102">
        <f t="shared" si="135"/>
        <v>1.8047081059309029</v>
      </c>
      <c r="AC131" s="102">
        <f t="shared" si="136"/>
        <v>-11.984922769944301</v>
      </c>
      <c r="AD131" s="102">
        <f t="shared" si="137"/>
        <v>5.5943389818061071</v>
      </c>
      <c r="AE131" s="102">
        <f t="shared" si="138"/>
        <v>-0.14767497439377303</v>
      </c>
      <c r="AF131" s="102">
        <f t="shared" si="139"/>
        <v>-5.1476749743937731</v>
      </c>
      <c r="AG131" s="102">
        <f t="shared" si="140"/>
        <v>4.8523250256062269</v>
      </c>
      <c r="AH131" s="102">
        <f t="shared" si="141"/>
        <v>-3.8941550341390467</v>
      </c>
      <c r="AI131" s="102">
        <f t="shared" si="142"/>
        <v>3.5988050853515006</v>
      </c>
      <c r="AJ131" s="102">
        <f t="shared" si="143"/>
        <v>-2.6688494631843507</v>
      </c>
      <c r="AK131" s="102">
        <f t="shared" si="144"/>
        <v>-7.6688494631843511</v>
      </c>
      <c r="AL131" s="102">
        <f t="shared" si="145"/>
        <v>2.3311505368156493</v>
      </c>
      <c r="AM131" s="102">
        <f t="shared" si="146"/>
        <v>-12.236342255451982</v>
      </c>
      <c r="AN131" s="102">
        <f t="shared" si="147"/>
        <v>6.8986433290832796</v>
      </c>
      <c r="AO131" s="102">
        <f t="shared" si="148"/>
        <v>-2.5190621301642993</v>
      </c>
      <c r="AP131" s="102">
        <f t="shared" si="149"/>
        <v>-7.5190621301642988</v>
      </c>
      <c r="AQ131" s="102">
        <f t="shared" si="150"/>
        <v>2.4809378698357007</v>
      </c>
      <c r="AR131" s="102">
        <f t="shared" si="151"/>
        <v>-11.407439460797374</v>
      </c>
      <c r="AS131" s="102">
        <f t="shared" si="152"/>
        <v>6.3693152004687761</v>
      </c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  <c r="BO131" s="1"/>
      <c r="BP131" s="1"/>
      <c r="BQ131" s="1"/>
      <c r="BR131" s="1"/>
      <c r="BS131" s="1"/>
      <c r="BT131" s="1"/>
      <c r="BU131" s="1"/>
      <c r="BV131" s="1"/>
      <c r="BW131" s="1"/>
      <c r="BX131" s="1"/>
      <c r="BY131" s="1"/>
      <c r="BZ131" s="1"/>
      <c r="CA131" s="1"/>
      <c r="CB131" s="1"/>
      <c r="CC131" s="1"/>
      <c r="CD131" s="1"/>
      <c r="CE131" s="1"/>
      <c r="CF131" s="1"/>
      <c r="CG131" s="1"/>
      <c r="CH131" s="1"/>
      <c r="CI131" s="1"/>
      <c r="CJ131" s="1"/>
      <c r="CK131" s="1"/>
      <c r="CL131" s="1"/>
      <c r="CM131" s="1"/>
      <c r="CN131" s="1"/>
      <c r="CO131" s="1"/>
      <c r="CP131" s="1"/>
      <c r="CQ131" s="1"/>
      <c r="CR131" s="1"/>
      <c r="CS131" s="1"/>
      <c r="CT131" s="1"/>
      <c r="CU131" s="1"/>
      <c r="CV131" s="1"/>
      <c r="CW131" s="1"/>
      <c r="CX131" s="1"/>
      <c r="CY131" s="1"/>
      <c r="CZ131" s="1"/>
      <c r="DA131" s="1"/>
      <c r="DB131" s="1"/>
      <c r="DC131" s="1"/>
      <c r="DD131" s="1"/>
      <c r="DE131" s="1"/>
      <c r="DF131" s="1"/>
      <c r="DG131" s="1"/>
      <c r="DH131" s="1"/>
      <c r="DI131" s="1"/>
      <c r="DJ131" s="1"/>
      <c r="DK131" s="1"/>
      <c r="DL131" s="1"/>
      <c r="DM131" s="1"/>
      <c r="DN131" s="1"/>
      <c r="DO131" s="1"/>
      <c r="DP131" s="1"/>
      <c r="DQ131" s="1"/>
      <c r="DR131" s="1"/>
      <c r="DS131" s="1"/>
      <c r="DT131" s="1"/>
      <c r="DU131" s="1"/>
      <c r="DV131" s="1"/>
      <c r="DW131" s="1"/>
      <c r="DX131" s="1"/>
      <c r="DY131" s="1"/>
      <c r="DZ131" s="1"/>
      <c r="EA131" s="1"/>
      <c r="EB131" s="1"/>
    </row>
    <row r="132" spans="1:132">
      <c r="A132" s="94" t="s">
        <v>126</v>
      </c>
      <c r="B132" s="95">
        <v>1</v>
      </c>
      <c r="C132" s="95">
        <v>2025</v>
      </c>
      <c r="D132" s="96" t="s">
        <v>147</v>
      </c>
      <c r="E132" s="95" t="s">
        <v>148</v>
      </c>
      <c r="F132" s="136" t="s">
        <v>153</v>
      </c>
      <c r="G132" s="123" t="s">
        <v>149</v>
      </c>
      <c r="H132" s="85">
        <v>3</v>
      </c>
      <c r="I132" s="97">
        <v>446.79893000000004</v>
      </c>
      <c r="J132" s="97">
        <f t="shared" si="105"/>
        <v>446.90000000000003</v>
      </c>
      <c r="K132" s="98">
        <v>8.0159999999999995E-2</v>
      </c>
      <c r="L132" s="98">
        <v>2.0910000000000002E-2</v>
      </c>
      <c r="M132" s="98">
        <f t="shared" si="74"/>
        <v>0.10106999999999999</v>
      </c>
      <c r="N132" s="97">
        <f t="shared" si="75"/>
        <v>226.18982739328715</v>
      </c>
      <c r="O132" s="114"/>
      <c r="P132" s="114">
        <v>446.7</v>
      </c>
      <c r="Q132" s="115"/>
      <c r="R132" s="115"/>
      <c r="S132" s="113">
        <v>7.5299999999999992E-2</v>
      </c>
      <c r="T132" s="112">
        <v>168.56950973807923</v>
      </c>
      <c r="U132" s="100"/>
      <c r="V132" s="100"/>
      <c r="W132" s="100">
        <f t="shared" si="131"/>
        <v>-25.497180172157911</v>
      </c>
      <c r="X132" s="100">
        <f t="shared" si="132"/>
        <v>-25.474318769880259</v>
      </c>
      <c r="Y132" s="101"/>
      <c r="Z132" s="102">
        <f t="shared" si="133"/>
        <v>-3.1952918940690971</v>
      </c>
      <c r="AA132" s="102">
        <f t="shared" si="134"/>
        <v>-8.1952918940690971</v>
      </c>
      <c r="AB132" s="102">
        <f t="shared" si="135"/>
        <v>1.8047081059309029</v>
      </c>
      <c r="AC132" s="102">
        <f t="shared" si="136"/>
        <v>-11.984922769944301</v>
      </c>
      <c r="AD132" s="102">
        <f t="shared" si="137"/>
        <v>5.5943389818061071</v>
      </c>
      <c r="AE132" s="102">
        <f t="shared" si="138"/>
        <v>-0.14767497439377303</v>
      </c>
      <c r="AF132" s="102">
        <f t="shared" si="139"/>
        <v>-5.1476749743937731</v>
      </c>
      <c r="AG132" s="102">
        <f t="shared" si="140"/>
        <v>4.8523250256062269</v>
      </c>
      <c r="AH132" s="102">
        <f t="shared" si="141"/>
        <v>-3.8941550341390467</v>
      </c>
      <c r="AI132" s="102">
        <f t="shared" si="142"/>
        <v>3.5988050853515006</v>
      </c>
      <c r="AJ132" s="102">
        <f t="shared" si="143"/>
        <v>-2.6688494631843507</v>
      </c>
      <c r="AK132" s="102">
        <f t="shared" si="144"/>
        <v>-7.6688494631843511</v>
      </c>
      <c r="AL132" s="102">
        <f t="shared" si="145"/>
        <v>2.3311505368156493</v>
      </c>
      <c r="AM132" s="102">
        <f t="shared" si="146"/>
        <v>-12.236342255451982</v>
      </c>
      <c r="AN132" s="102">
        <f t="shared" si="147"/>
        <v>6.8986433290832796</v>
      </c>
      <c r="AO132" s="102">
        <f t="shared" si="148"/>
        <v>-2.5190621301642993</v>
      </c>
      <c r="AP132" s="102">
        <f t="shared" si="149"/>
        <v>-7.5190621301642988</v>
      </c>
      <c r="AQ132" s="102">
        <f t="shared" si="150"/>
        <v>2.4809378698357007</v>
      </c>
      <c r="AR132" s="102">
        <f t="shared" si="151"/>
        <v>-11.407439460797374</v>
      </c>
      <c r="AS132" s="102">
        <f t="shared" si="152"/>
        <v>6.3693152004687761</v>
      </c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  <c r="BQ132" s="1"/>
      <c r="BR132" s="1"/>
      <c r="BS132" s="1"/>
      <c r="BT132" s="1"/>
      <c r="BU132" s="1"/>
      <c r="BV132" s="1"/>
      <c r="BW132" s="1"/>
      <c r="BX132" s="1"/>
      <c r="BY132" s="1"/>
      <c r="BZ132" s="1"/>
      <c r="CA132" s="1"/>
      <c r="CB132" s="1"/>
      <c r="CC132" s="1"/>
      <c r="CD132" s="1"/>
      <c r="CE132" s="1"/>
      <c r="CF132" s="1"/>
      <c r="CG132" s="1"/>
      <c r="CH132" s="1"/>
      <c r="CI132" s="1"/>
      <c r="CJ132" s="1"/>
      <c r="CK132" s="1"/>
      <c r="CL132" s="1"/>
      <c r="CM132" s="1"/>
      <c r="CN132" s="1"/>
      <c r="CO132" s="1"/>
      <c r="CP132" s="1"/>
      <c r="CQ132" s="1"/>
      <c r="CR132" s="1"/>
      <c r="CS132" s="1"/>
      <c r="CT132" s="1"/>
      <c r="CU132" s="1"/>
      <c r="CV132" s="1"/>
      <c r="CW132" s="1"/>
      <c r="CX132" s="1"/>
      <c r="CY132" s="1"/>
      <c r="CZ132" s="1"/>
      <c r="DA132" s="1"/>
      <c r="DB132" s="1"/>
      <c r="DC132" s="1"/>
      <c r="DD132" s="1"/>
      <c r="DE132" s="1"/>
      <c r="DF132" s="1"/>
      <c r="DG132" s="1"/>
      <c r="DH132" s="1"/>
      <c r="DI132" s="1"/>
      <c r="DJ132" s="1"/>
      <c r="DK132" s="1"/>
      <c r="DL132" s="1"/>
      <c r="DM132" s="1"/>
      <c r="DN132" s="1"/>
      <c r="DO132" s="1"/>
      <c r="DP132" s="1"/>
      <c r="DQ132" s="1"/>
      <c r="DR132" s="1"/>
      <c r="DS132" s="1"/>
      <c r="DT132" s="1"/>
      <c r="DU132" s="1"/>
      <c r="DV132" s="1"/>
      <c r="DW132" s="1"/>
      <c r="DX132" s="1"/>
      <c r="DY132" s="1"/>
      <c r="DZ132" s="1"/>
      <c r="EA132" s="1"/>
      <c r="EB132" s="1"/>
    </row>
    <row r="133" spans="1:132">
      <c r="A133" s="94" t="s">
        <v>126</v>
      </c>
      <c r="B133" s="95">
        <v>1</v>
      </c>
      <c r="C133" s="95">
        <v>2025</v>
      </c>
      <c r="D133" s="96" t="s">
        <v>147</v>
      </c>
      <c r="E133" s="95" t="s">
        <v>148</v>
      </c>
      <c r="F133" s="136" t="s">
        <v>153</v>
      </c>
      <c r="G133" s="123" t="s">
        <v>149</v>
      </c>
      <c r="H133" s="85">
        <v>4</v>
      </c>
      <c r="I133" s="97">
        <v>446.85478000000001</v>
      </c>
      <c r="J133" s="97">
        <f t="shared" si="105"/>
        <v>447.20000000000005</v>
      </c>
      <c r="K133" s="98">
        <v>0.27505000000000002</v>
      </c>
      <c r="L133" s="98">
        <v>7.0169999999999996E-2</v>
      </c>
      <c r="M133" s="98">
        <f t="shared" ref="M133:M147" si="153">K133+L133</f>
        <v>0.34522000000000003</v>
      </c>
      <c r="N133" s="97">
        <f t="shared" ref="N133:N147" si="154">(1.6061/(1.6061-(M133/J133)))*(M133/J133)*1000000</f>
        <v>772.33006924197377</v>
      </c>
      <c r="O133" s="114"/>
      <c r="P133" s="114">
        <v>447.1</v>
      </c>
      <c r="Q133" s="115"/>
      <c r="R133" s="115"/>
      <c r="S133" s="113">
        <v>0.32480000000000003</v>
      </c>
      <c r="T133" s="112">
        <v>726.45940505479757</v>
      </c>
      <c r="U133" s="100"/>
      <c r="V133" s="100"/>
      <c r="W133" s="100">
        <f t="shared" si="131"/>
        <v>-5.9150686518741651</v>
      </c>
      <c r="X133" s="100">
        <f t="shared" si="132"/>
        <v>-5.9392565450931265</v>
      </c>
      <c r="Y133" s="101"/>
      <c r="Z133" s="102">
        <f t="shared" si="133"/>
        <v>-3.1952918940690971</v>
      </c>
      <c r="AA133" s="102">
        <f t="shared" si="134"/>
        <v>-8.1952918940690971</v>
      </c>
      <c r="AB133" s="102">
        <f t="shared" si="135"/>
        <v>1.8047081059309029</v>
      </c>
      <c r="AC133" s="102">
        <f t="shared" si="136"/>
        <v>-11.984922769944301</v>
      </c>
      <c r="AD133" s="102">
        <f t="shared" si="137"/>
        <v>5.5943389818061071</v>
      </c>
      <c r="AE133" s="102">
        <f t="shared" si="138"/>
        <v>-0.14767497439377303</v>
      </c>
      <c r="AF133" s="102">
        <f t="shared" si="139"/>
        <v>-5.1476749743937731</v>
      </c>
      <c r="AG133" s="102">
        <f t="shared" si="140"/>
        <v>4.8523250256062269</v>
      </c>
      <c r="AH133" s="102">
        <f t="shared" si="141"/>
        <v>-3.8941550341390467</v>
      </c>
      <c r="AI133" s="102">
        <f t="shared" si="142"/>
        <v>3.5988050853515006</v>
      </c>
      <c r="AJ133" s="102">
        <f t="shared" si="143"/>
        <v>-2.6688494631843507</v>
      </c>
      <c r="AK133" s="102">
        <f t="shared" si="144"/>
        <v>-7.6688494631843511</v>
      </c>
      <c r="AL133" s="102">
        <f t="shared" si="145"/>
        <v>2.3311505368156493</v>
      </c>
      <c r="AM133" s="102">
        <f t="shared" si="146"/>
        <v>-12.236342255451982</v>
      </c>
      <c r="AN133" s="102">
        <f t="shared" si="147"/>
        <v>6.8986433290832796</v>
      </c>
      <c r="AO133" s="102">
        <f t="shared" si="148"/>
        <v>-2.5190621301642993</v>
      </c>
      <c r="AP133" s="102">
        <f t="shared" si="149"/>
        <v>-7.5190621301642988</v>
      </c>
      <c r="AQ133" s="102">
        <f t="shared" si="150"/>
        <v>2.4809378698357007</v>
      </c>
      <c r="AR133" s="102">
        <f t="shared" si="151"/>
        <v>-11.407439460797374</v>
      </c>
      <c r="AS133" s="102">
        <f t="shared" si="152"/>
        <v>6.3693152004687761</v>
      </c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  <c r="BQ133" s="1"/>
      <c r="BR133" s="1"/>
      <c r="BS133" s="1"/>
      <c r="BT133" s="1"/>
      <c r="BU133" s="1"/>
      <c r="BV133" s="1"/>
      <c r="BW133" s="1"/>
      <c r="BX133" s="1"/>
      <c r="BY133" s="1"/>
      <c r="BZ133" s="1"/>
      <c r="CA133" s="1"/>
      <c r="CB133" s="1"/>
      <c r="CC133" s="1"/>
      <c r="CD133" s="1"/>
      <c r="CE133" s="1"/>
      <c r="CF133" s="1"/>
      <c r="CG133" s="1"/>
      <c r="CH133" s="1"/>
      <c r="CI133" s="1"/>
      <c r="CJ133" s="1"/>
      <c r="CK133" s="1"/>
      <c r="CL133" s="1"/>
      <c r="CM133" s="1"/>
      <c r="CN133" s="1"/>
      <c r="CO133" s="1"/>
      <c r="CP133" s="1"/>
      <c r="CQ133" s="1"/>
      <c r="CR133" s="1"/>
      <c r="CS133" s="1"/>
      <c r="CT133" s="1"/>
      <c r="CU133" s="1"/>
      <c r="CV133" s="1"/>
      <c r="CW133" s="1"/>
      <c r="CX133" s="1"/>
      <c r="CY133" s="1"/>
      <c r="CZ133" s="1"/>
      <c r="DA133" s="1"/>
      <c r="DB133" s="1"/>
      <c r="DC133" s="1"/>
      <c r="DD133" s="1"/>
      <c r="DE133" s="1"/>
      <c r="DF133" s="1"/>
      <c r="DG133" s="1"/>
      <c r="DH133" s="1"/>
      <c r="DI133" s="1"/>
      <c r="DJ133" s="1"/>
      <c r="DK133" s="1"/>
      <c r="DL133" s="1"/>
      <c r="DM133" s="1"/>
      <c r="DN133" s="1"/>
      <c r="DO133" s="1"/>
      <c r="DP133" s="1"/>
      <c r="DQ133" s="1"/>
      <c r="DR133" s="1"/>
      <c r="DS133" s="1"/>
      <c r="DT133" s="1"/>
      <c r="DU133" s="1"/>
      <c r="DV133" s="1"/>
      <c r="DW133" s="1"/>
      <c r="DX133" s="1"/>
      <c r="DY133" s="1"/>
      <c r="DZ133" s="1"/>
      <c r="EA133" s="1"/>
      <c r="EB133" s="1"/>
    </row>
    <row r="134" spans="1:132">
      <c r="A134" s="94" t="s">
        <v>126</v>
      </c>
      <c r="B134" s="95">
        <v>1</v>
      </c>
      <c r="C134" s="95">
        <v>2025</v>
      </c>
      <c r="D134" s="96" t="s">
        <v>147</v>
      </c>
      <c r="E134" s="95" t="s">
        <v>148</v>
      </c>
      <c r="F134" s="136" t="s">
        <v>153</v>
      </c>
      <c r="G134" s="123" t="s">
        <v>149</v>
      </c>
      <c r="H134" s="85">
        <v>5</v>
      </c>
      <c r="I134" s="97">
        <v>446.87339000000003</v>
      </c>
      <c r="J134" s="97">
        <f t="shared" si="105"/>
        <v>447.40000000000003</v>
      </c>
      <c r="K134" s="98">
        <v>0.42598999999999998</v>
      </c>
      <c r="L134" s="98">
        <v>0.10062</v>
      </c>
      <c r="M134" s="98">
        <f t="shared" si="153"/>
        <v>0.52661000000000002</v>
      </c>
      <c r="N134" s="97">
        <f t="shared" si="154"/>
        <v>1177.908390746715</v>
      </c>
      <c r="O134" s="114"/>
      <c r="P134" s="114">
        <v>447.2</v>
      </c>
      <c r="Q134" s="115"/>
      <c r="R134" s="115"/>
      <c r="S134" s="113">
        <v>0.51980000000000004</v>
      </c>
      <c r="T134" s="112">
        <v>1162.3434704830056</v>
      </c>
      <c r="U134" s="100"/>
      <c r="V134" s="100"/>
      <c r="W134" s="100">
        <f t="shared" si="131"/>
        <v>-1.2931771139932744</v>
      </c>
      <c r="X134" s="100">
        <f t="shared" si="132"/>
        <v>-1.3214032929880282</v>
      </c>
      <c r="Y134" s="101"/>
      <c r="Z134" s="102">
        <f t="shared" si="133"/>
        <v>-3.1952918940690971</v>
      </c>
      <c r="AA134" s="102">
        <f t="shared" si="134"/>
        <v>-8.1952918940690971</v>
      </c>
      <c r="AB134" s="102">
        <f t="shared" si="135"/>
        <v>1.8047081059309029</v>
      </c>
      <c r="AC134" s="102">
        <f t="shared" si="136"/>
        <v>-11.984922769944301</v>
      </c>
      <c r="AD134" s="102">
        <f t="shared" si="137"/>
        <v>5.5943389818061071</v>
      </c>
      <c r="AE134" s="102">
        <f t="shared" si="138"/>
        <v>-0.14767497439377303</v>
      </c>
      <c r="AF134" s="102">
        <f t="shared" si="139"/>
        <v>-5.1476749743937731</v>
      </c>
      <c r="AG134" s="102">
        <f t="shared" si="140"/>
        <v>4.8523250256062269</v>
      </c>
      <c r="AH134" s="102">
        <f t="shared" si="141"/>
        <v>-3.8941550341390467</v>
      </c>
      <c r="AI134" s="102">
        <f t="shared" si="142"/>
        <v>3.5988050853515006</v>
      </c>
      <c r="AJ134" s="102">
        <f t="shared" si="143"/>
        <v>-2.6688494631843507</v>
      </c>
      <c r="AK134" s="102">
        <f t="shared" si="144"/>
        <v>-7.6688494631843511</v>
      </c>
      <c r="AL134" s="102">
        <f t="shared" si="145"/>
        <v>2.3311505368156493</v>
      </c>
      <c r="AM134" s="102">
        <f t="shared" si="146"/>
        <v>-12.236342255451982</v>
      </c>
      <c r="AN134" s="102">
        <f t="shared" si="147"/>
        <v>6.8986433290832796</v>
      </c>
      <c r="AO134" s="102">
        <f t="shared" si="148"/>
        <v>-2.5190621301642993</v>
      </c>
      <c r="AP134" s="102">
        <f t="shared" si="149"/>
        <v>-7.5190621301642988</v>
      </c>
      <c r="AQ134" s="102">
        <f t="shared" si="150"/>
        <v>2.4809378698357007</v>
      </c>
      <c r="AR134" s="102">
        <f t="shared" si="151"/>
        <v>-11.407439460797374</v>
      </c>
      <c r="AS134" s="102">
        <f t="shared" si="152"/>
        <v>6.3693152004687761</v>
      </c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  <c r="BQ134" s="1"/>
      <c r="BR134" s="1"/>
      <c r="BS134" s="1"/>
      <c r="BT134" s="1"/>
      <c r="BU134" s="1"/>
      <c r="BV134" s="1"/>
      <c r="BW134" s="1"/>
      <c r="BX134" s="1"/>
      <c r="BY134" s="1"/>
      <c r="BZ134" s="1"/>
      <c r="CA134" s="1"/>
      <c r="CB134" s="1"/>
      <c r="CC134" s="1"/>
      <c r="CD134" s="1"/>
      <c r="CE134" s="1"/>
      <c r="CF134" s="1"/>
      <c r="CG134" s="1"/>
      <c r="CH134" s="1"/>
      <c r="CI134" s="1"/>
      <c r="CJ134" s="1"/>
      <c r="CK134" s="1"/>
      <c r="CL134" s="1"/>
      <c r="CM134" s="1"/>
      <c r="CN134" s="1"/>
      <c r="CO134" s="1"/>
      <c r="CP134" s="1"/>
      <c r="CQ134" s="1"/>
      <c r="CR134" s="1"/>
      <c r="CS134" s="1"/>
      <c r="CT134" s="1"/>
      <c r="CU134" s="1"/>
      <c r="CV134" s="1"/>
      <c r="CW134" s="1"/>
      <c r="CX134" s="1"/>
      <c r="CY134" s="1"/>
      <c r="CZ134" s="1"/>
      <c r="DA134" s="1"/>
      <c r="DB134" s="1"/>
      <c r="DC134" s="1"/>
      <c r="DD134" s="1"/>
      <c r="DE134" s="1"/>
      <c r="DF134" s="1"/>
      <c r="DG134" s="1"/>
      <c r="DH134" s="1"/>
      <c r="DI134" s="1"/>
      <c r="DJ134" s="1"/>
      <c r="DK134" s="1"/>
      <c r="DL134" s="1"/>
      <c r="DM134" s="1"/>
      <c r="DN134" s="1"/>
      <c r="DO134" s="1"/>
      <c r="DP134" s="1"/>
      <c r="DQ134" s="1"/>
      <c r="DR134" s="1"/>
      <c r="DS134" s="1"/>
      <c r="DT134" s="1"/>
      <c r="DU134" s="1"/>
      <c r="DV134" s="1"/>
      <c r="DW134" s="1"/>
      <c r="DX134" s="1"/>
      <c r="DY134" s="1"/>
      <c r="DZ134" s="1"/>
      <c r="EA134" s="1"/>
      <c r="EB134" s="1"/>
    </row>
    <row r="135" spans="1:132">
      <c r="A135" s="94" t="s">
        <v>126</v>
      </c>
      <c r="B135" s="95">
        <v>1</v>
      </c>
      <c r="C135" s="95">
        <v>2025</v>
      </c>
      <c r="D135" s="96" t="s">
        <v>147</v>
      </c>
      <c r="E135" s="95" t="s">
        <v>148</v>
      </c>
      <c r="F135" s="136" t="s">
        <v>153</v>
      </c>
      <c r="G135" s="123" t="s">
        <v>149</v>
      </c>
      <c r="H135" s="85">
        <v>6</v>
      </c>
      <c r="I135" s="97">
        <v>446.91958</v>
      </c>
      <c r="J135" s="97">
        <f t="shared" si="105"/>
        <v>447.6</v>
      </c>
      <c r="K135" s="98">
        <v>0.55013999999999996</v>
      </c>
      <c r="L135" s="98">
        <v>0.13028000000000001</v>
      </c>
      <c r="M135" s="98">
        <f t="shared" si="153"/>
        <v>0.68042000000000002</v>
      </c>
      <c r="N135" s="97">
        <f t="shared" si="154"/>
        <v>1521.5920876839996</v>
      </c>
      <c r="O135" s="114"/>
      <c r="P135" s="114">
        <v>447.6</v>
      </c>
      <c r="Q135" s="115"/>
      <c r="R135" s="115"/>
      <c r="S135" s="113">
        <v>0.67020000000000002</v>
      </c>
      <c r="T135" s="112">
        <v>1497.3190348525468</v>
      </c>
      <c r="U135" s="100"/>
      <c r="V135" s="100"/>
      <c r="W135" s="100">
        <f t="shared" si="131"/>
        <v>-1.5020134622733028</v>
      </c>
      <c r="X135" s="100">
        <f t="shared" si="132"/>
        <v>-1.5952404739695094</v>
      </c>
      <c r="Y135" s="101"/>
      <c r="Z135" s="102">
        <f t="shared" si="133"/>
        <v>-3.1952918940690971</v>
      </c>
      <c r="AA135" s="102">
        <f t="shared" si="134"/>
        <v>-8.1952918940690971</v>
      </c>
      <c r="AB135" s="102">
        <f t="shared" si="135"/>
        <v>1.8047081059309029</v>
      </c>
      <c r="AC135" s="102">
        <f t="shared" si="136"/>
        <v>-11.984922769944301</v>
      </c>
      <c r="AD135" s="102">
        <f t="shared" si="137"/>
        <v>5.5943389818061071</v>
      </c>
      <c r="AE135" s="102">
        <f t="shared" si="138"/>
        <v>-0.14767497439377303</v>
      </c>
      <c r="AF135" s="102">
        <f t="shared" si="139"/>
        <v>-5.1476749743937731</v>
      </c>
      <c r="AG135" s="102">
        <f t="shared" si="140"/>
        <v>4.8523250256062269</v>
      </c>
      <c r="AH135" s="102">
        <f t="shared" si="141"/>
        <v>-3.8941550341390467</v>
      </c>
      <c r="AI135" s="102">
        <f t="shared" si="142"/>
        <v>3.5988050853515006</v>
      </c>
      <c r="AJ135" s="102">
        <f t="shared" si="143"/>
        <v>-2.6688494631843507</v>
      </c>
      <c r="AK135" s="102">
        <f t="shared" si="144"/>
        <v>-7.6688494631843511</v>
      </c>
      <c r="AL135" s="102">
        <f t="shared" si="145"/>
        <v>2.3311505368156493</v>
      </c>
      <c r="AM135" s="102">
        <f t="shared" si="146"/>
        <v>-12.236342255451982</v>
      </c>
      <c r="AN135" s="102">
        <f t="shared" si="147"/>
        <v>6.8986433290832796</v>
      </c>
      <c r="AO135" s="102">
        <f t="shared" si="148"/>
        <v>-2.5190621301642993</v>
      </c>
      <c r="AP135" s="102">
        <f t="shared" si="149"/>
        <v>-7.5190621301642988</v>
      </c>
      <c r="AQ135" s="102">
        <f t="shared" si="150"/>
        <v>2.4809378698357007</v>
      </c>
      <c r="AR135" s="102">
        <f t="shared" si="151"/>
        <v>-11.407439460797374</v>
      </c>
      <c r="AS135" s="102">
        <f t="shared" si="152"/>
        <v>6.3693152004687761</v>
      </c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  <c r="BQ135" s="1"/>
      <c r="BR135" s="1"/>
      <c r="BS135" s="1"/>
      <c r="BT135" s="1"/>
      <c r="BU135" s="1"/>
      <c r="BV135" s="1"/>
      <c r="BW135" s="1"/>
      <c r="BX135" s="1"/>
      <c r="BY135" s="1"/>
      <c r="BZ135" s="1"/>
      <c r="CA135" s="1"/>
      <c r="CB135" s="1"/>
      <c r="CC135" s="1"/>
      <c r="CD135" s="1"/>
      <c r="CE135" s="1"/>
      <c r="CF135" s="1"/>
      <c r="CG135" s="1"/>
      <c r="CH135" s="1"/>
      <c r="CI135" s="1"/>
      <c r="CJ135" s="1"/>
      <c r="CK135" s="1"/>
      <c r="CL135" s="1"/>
      <c r="CM135" s="1"/>
      <c r="CN135" s="1"/>
      <c r="CO135" s="1"/>
      <c r="CP135" s="1"/>
      <c r="CQ135" s="1"/>
      <c r="CR135" s="1"/>
      <c r="CS135" s="1"/>
      <c r="CT135" s="1"/>
      <c r="CU135" s="1"/>
      <c r="CV135" s="1"/>
      <c r="CW135" s="1"/>
      <c r="CX135" s="1"/>
      <c r="CY135" s="1"/>
      <c r="CZ135" s="1"/>
      <c r="DA135" s="1"/>
      <c r="DB135" s="1"/>
      <c r="DC135" s="1"/>
      <c r="DD135" s="1"/>
      <c r="DE135" s="1"/>
      <c r="DF135" s="1"/>
      <c r="DG135" s="1"/>
      <c r="DH135" s="1"/>
      <c r="DI135" s="1"/>
      <c r="DJ135" s="1"/>
      <c r="DK135" s="1"/>
      <c r="DL135" s="1"/>
      <c r="DM135" s="1"/>
      <c r="DN135" s="1"/>
      <c r="DO135" s="1"/>
      <c r="DP135" s="1"/>
      <c r="DQ135" s="1"/>
      <c r="DR135" s="1"/>
      <c r="DS135" s="1"/>
      <c r="DT135" s="1"/>
      <c r="DU135" s="1"/>
      <c r="DV135" s="1"/>
      <c r="DW135" s="1"/>
      <c r="DX135" s="1"/>
      <c r="DY135" s="1"/>
      <c r="DZ135" s="1"/>
      <c r="EA135" s="1"/>
      <c r="EB135" s="1"/>
    </row>
    <row r="136" spans="1:132">
      <c r="A136" s="94" t="s">
        <v>126</v>
      </c>
      <c r="B136" s="95">
        <v>1</v>
      </c>
      <c r="C136" s="95">
        <v>2025</v>
      </c>
      <c r="D136" s="96" t="s">
        <v>147</v>
      </c>
      <c r="E136" s="95" t="s">
        <v>148</v>
      </c>
      <c r="F136" s="136" t="s">
        <v>153</v>
      </c>
      <c r="G136" s="123" t="s">
        <v>149</v>
      </c>
      <c r="H136" s="85">
        <v>7</v>
      </c>
      <c r="I136" s="97">
        <v>446.84978000000007</v>
      </c>
      <c r="J136" s="97">
        <f t="shared" si="105"/>
        <v>449.00000000000011</v>
      </c>
      <c r="K136" s="98">
        <v>1.75017</v>
      </c>
      <c r="L136" s="98">
        <v>0.40005000000000002</v>
      </c>
      <c r="M136" s="98">
        <f t="shared" si="153"/>
        <v>2.15022</v>
      </c>
      <c r="N136" s="97">
        <f t="shared" si="154"/>
        <v>4803.2304792336918</v>
      </c>
      <c r="O136" s="114"/>
      <c r="P136" s="114">
        <v>448.9</v>
      </c>
      <c r="Q136" s="115"/>
      <c r="R136" s="115"/>
      <c r="S136" s="113">
        <v>2.1479999999999997</v>
      </c>
      <c r="T136" s="112">
        <v>4785.0300735130313</v>
      </c>
      <c r="U136" s="100"/>
      <c r="V136" s="100"/>
      <c r="W136" s="100">
        <f t="shared" si="131"/>
        <v>-0.10324524932334055</v>
      </c>
      <c r="X136" s="100">
        <f t="shared" si="132"/>
        <v>-0.37892009969848772</v>
      </c>
      <c r="Y136" s="101"/>
      <c r="Z136" s="102">
        <f t="shared" si="133"/>
        <v>-3.1952918940690971</v>
      </c>
      <c r="AA136" s="102">
        <f t="shared" si="134"/>
        <v>-8.1952918940690971</v>
      </c>
      <c r="AB136" s="102">
        <f t="shared" si="135"/>
        <v>1.8047081059309029</v>
      </c>
      <c r="AC136" s="102">
        <f t="shared" si="136"/>
        <v>-11.984922769944301</v>
      </c>
      <c r="AD136" s="102">
        <f t="shared" si="137"/>
        <v>5.5943389818061071</v>
      </c>
      <c r="AE136" s="102">
        <f t="shared" si="138"/>
        <v>-0.14767497439377303</v>
      </c>
      <c r="AF136" s="102">
        <f t="shared" si="139"/>
        <v>-5.1476749743937731</v>
      </c>
      <c r="AG136" s="102">
        <f t="shared" si="140"/>
        <v>4.8523250256062269</v>
      </c>
      <c r="AH136" s="102">
        <f t="shared" si="141"/>
        <v>-3.8941550341390467</v>
      </c>
      <c r="AI136" s="102">
        <f t="shared" si="142"/>
        <v>3.5988050853515006</v>
      </c>
      <c r="AJ136" s="102">
        <f t="shared" si="143"/>
        <v>-2.6688494631843507</v>
      </c>
      <c r="AK136" s="102">
        <f t="shared" si="144"/>
        <v>-7.6688494631843511</v>
      </c>
      <c r="AL136" s="102">
        <f t="shared" si="145"/>
        <v>2.3311505368156493</v>
      </c>
      <c r="AM136" s="102">
        <f t="shared" si="146"/>
        <v>-12.236342255451982</v>
      </c>
      <c r="AN136" s="102">
        <f t="shared" si="147"/>
        <v>6.8986433290832796</v>
      </c>
      <c r="AO136" s="102">
        <f t="shared" si="148"/>
        <v>-2.5190621301642993</v>
      </c>
      <c r="AP136" s="102">
        <f t="shared" si="149"/>
        <v>-7.5190621301642988</v>
      </c>
      <c r="AQ136" s="102">
        <f t="shared" si="150"/>
        <v>2.4809378698357007</v>
      </c>
      <c r="AR136" s="102">
        <f t="shared" si="151"/>
        <v>-11.407439460797374</v>
      </c>
      <c r="AS136" s="102">
        <f t="shared" si="152"/>
        <v>6.3693152004687761</v>
      </c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  <c r="BO136" s="1"/>
      <c r="BP136" s="1"/>
      <c r="BQ136" s="1"/>
      <c r="BR136" s="1"/>
      <c r="BS136" s="1"/>
      <c r="BT136" s="1"/>
      <c r="BU136" s="1"/>
      <c r="BV136" s="1"/>
      <c r="BW136" s="1"/>
      <c r="BX136" s="1"/>
      <c r="BY136" s="1"/>
      <c r="BZ136" s="1"/>
      <c r="CA136" s="1"/>
      <c r="CB136" s="1"/>
      <c r="CC136" s="1"/>
      <c r="CD136" s="1"/>
      <c r="CE136" s="1"/>
      <c r="CF136" s="1"/>
      <c r="CG136" s="1"/>
      <c r="CH136" s="1"/>
      <c r="CI136" s="1"/>
      <c r="CJ136" s="1"/>
      <c r="CK136" s="1"/>
      <c r="CL136" s="1"/>
      <c r="CM136" s="1"/>
      <c r="CN136" s="1"/>
      <c r="CO136" s="1"/>
      <c r="CP136" s="1"/>
      <c r="CQ136" s="1"/>
      <c r="CR136" s="1"/>
      <c r="CS136" s="1"/>
      <c r="CT136" s="1"/>
      <c r="CU136" s="1"/>
      <c r="CV136" s="1"/>
      <c r="CW136" s="1"/>
      <c r="CX136" s="1"/>
      <c r="CY136" s="1"/>
      <c r="CZ136" s="1"/>
      <c r="DA136" s="1"/>
      <c r="DB136" s="1"/>
      <c r="DC136" s="1"/>
      <c r="DD136" s="1"/>
      <c r="DE136" s="1"/>
      <c r="DF136" s="1"/>
      <c r="DG136" s="1"/>
      <c r="DH136" s="1"/>
      <c r="DI136" s="1"/>
      <c r="DJ136" s="1"/>
      <c r="DK136" s="1"/>
      <c r="DL136" s="1"/>
      <c r="DM136" s="1"/>
      <c r="DN136" s="1"/>
      <c r="DO136" s="1"/>
      <c r="DP136" s="1"/>
      <c r="DQ136" s="1"/>
      <c r="DR136" s="1"/>
      <c r="DS136" s="1"/>
      <c r="DT136" s="1"/>
      <c r="DU136" s="1"/>
      <c r="DV136" s="1"/>
      <c r="DW136" s="1"/>
      <c r="DX136" s="1"/>
      <c r="DY136" s="1"/>
      <c r="DZ136" s="1"/>
      <c r="EA136" s="1"/>
      <c r="EB136" s="1"/>
    </row>
    <row r="137" spans="1:132">
      <c r="A137" s="94" t="s">
        <v>126</v>
      </c>
      <c r="B137" s="95">
        <v>1</v>
      </c>
      <c r="C137" s="95">
        <v>2025</v>
      </c>
      <c r="D137" s="96" t="s">
        <v>147</v>
      </c>
      <c r="E137" s="95" t="s">
        <v>148</v>
      </c>
      <c r="F137" s="136" t="s">
        <v>153</v>
      </c>
      <c r="G137" s="123" t="s">
        <v>149</v>
      </c>
      <c r="H137" s="85">
        <v>8</v>
      </c>
      <c r="I137" s="97">
        <v>446.79953999999998</v>
      </c>
      <c r="J137" s="97">
        <f t="shared" si="105"/>
        <v>449.49999999999994</v>
      </c>
      <c r="K137" s="98">
        <v>2.2003200000000001</v>
      </c>
      <c r="L137" s="98">
        <v>0.50014000000000003</v>
      </c>
      <c r="M137" s="98">
        <f t="shared" si="153"/>
        <v>2.7004600000000001</v>
      </c>
      <c r="N137" s="97">
        <f t="shared" si="154"/>
        <v>6030.2539081831892</v>
      </c>
      <c r="O137" s="114"/>
      <c r="P137" s="114">
        <v>449.3</v>
      </c>
      <c r="Q137" s="115"/>
      <c r="R137" s="115"/>
      <c r="S137" s="113">
        <v>2.6938</v>
      </c>
      <c r="T137" s="112">
        <v>5995.5486312040948</v>
      </c>
      <c r="U137" s="100"/>
      <c r="V137" s="100"/>
      <c r="W137" s="100">
        <f t="shared" si="131"/>
        <v>-0.24662464913385537</v>
      </c>
      <c r="X137" s="100">
        <f t="shared" si="132"/>
        <v>-0.57551933148285084</v>
      </c>
      <c r="Y137" s="101"/>
      <c r="Z137" s="102">
        <f t="shared" si="133"/>
        <v>-3.1952918940690971</v>
      </c>
      <c r="AA137" s="102">
        <f t="shared" si="134"/>
        <v>-8.1952918940690971</v>
      </c>
      <c r="AB137" s="102">
        <f t="shared" si="135"/>
        <v>1.8047081059309029</v>
      </c>
      <c r="AC137" s="102">
        <f t="shared" si="136"/>
        <v>-11.984922769944301</v>
      </c>
      <c r="AD137" s="102">
        <f t="shared" si="137"/>
        <v>5.5943389818061071</v>
      </c>
      <c r="AE137" s="102">
        <f t="shared" si="138"/>
        <v>-0.14767497439377303</v>
      </c>
      <c r="AF137" s="102">
        <f t="shared" si="139"/>
        <v>-5.1476749743937731</v>
      </c>
      <c r="AG137" s="102">
        <f t="shared" si="140"/>
        <v>4.8523250256062269</v>
      </c>
      <c r="AH137" s="102">
        <f t="shared" si="141"/>
        <v>-3.8941550341390467</v>
      </c>
      <c r="AI137" s="102">
        <f t="shared" si="142"/>
        <v>3.5988050853515006</v>
      </c>
      <c r="AJ137" s="102">
        <f t="shared" si="143"/>
        <v>-2.6688494631843507</v>
      </c>
      <c r="AK137" s="102">
        <f t="shared" si="144"/>
        <v>-7.6688494631843511</v>
      </c>
      <c r="AL137" s="102">
        <f t="shared" si="145"/>
        <v>2.3311505368156493</v>
      </c>
      <c r="AM137" s="102">
        <f t="shared" si="146"/>
        <v>-12.236342255451982</v>
      </c>
      <c r="AN137" s="102">
        <f t="shared" si="147"/>
        <v>6.8986433290832796</v>
      </c>
      <c r="AO137" s="102">
        <f t="shared" si="148"/>
        <v>-2.5190621301642993</v>
      </c>
      <c r="AP137" s="102">
        <f t="shared" si="149"/>
        <v>-7.5190621301642988</v>
      </c>
      <c r="AQ137" s="102">
        <f t="shared" si="150"/>
        <v>2.4809378698357007</v>
      </c>
      <c r="AR137" s="102">
        <f t="shared" si="151"/>
        <v>-11.407439460797374</v>
      </c>
      <c r="AS137" s="102">
        <f t="shared" si="152"/>
        <v>6.3693152004687761</v>
      </c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  <c r="BL137" s="1"/>
      <c r="BM137" s="1"/>
      <c r="BN137" s="1"/>
      <c r="BO137" s="1"/>
      <c r="BP137" s="1"/>
      <c r="BQ137" s="1"/>
      <c r="BR137" s="1"/>
      <c r="BS137" s="1"/>
      <c r="BT137" s="1"/>
      <c r="BU137" s="1"/>
      <c r="BV137" s="1"/>
      <c r="BW137" s="1"/>
      <c r="BX137" s="1"/>
      <c r="BY137" s="1"/>
      <c r="BZ137" s="1"/>
      <c r="CA137" s="1"/>
      <c r="CB137" s="1"/>
      <c r="CC137" s="1"/>
      <c r="CD137" s="1"/>
      <c r="CE137" s="1"/>
      <c r="CF137" s="1"/>
      <c r="CG137" s="1"/>
      <c r="CH137" s="1"/>
      <c r="CI137" s="1"/>
      <c r="CJ137" s="1"/>
      <c r="CK137" s="1"/>
      <c r="CL137" s="1"/>
      <c r="CM137" s="1"/>
      <c r="CN137" s="1"/>
      <c r="CO137" s="1"/>
      <c r="CP137" s="1"/>
      <c r="CQ137" s="1"/>
      <c r="CR137" s="1"/>
      <c r="CS137" s="1"/>
      <c r="CT137" s="1"/>
      <c r="CU137" s="1"/>
      <c r="CV137" s="1"/>
      <c r="CW137" s="1"/>
      <c r="CX137" s="1"/>
      <c r="CY137" s="1"/>
      <c r="CZ137" s="1"/>
      <c r="DA137" s="1"/>
      <c r="DB137" s="1"/>
      <c r="DC137" s="1"/>
      <c r="DD137" s="1"/>
      <c r="DE137" s="1"/>
      <c r="DF137" s="1"/>
      <c r="DG137" s="1"/>
      <c r="DH137" s="1"/>
      <c r="DI137" s="1"/>
      <c r="DJ137" s="1"/>
      <c r="DK137" s="1"/>
      <c r="DL137" s="1"/>
      <c r="DM137" s="1"/>
      <c r="DN137" s="1"/>
      <c r="DO137" s="1"/>
      <c r="DP137" s="1"/>
      <c r="DQ137" s="1"/>
      <c r="DR137" s="1"/>
      <c r="DS137" s="1"/>
      <c r="DT137" s="1"/>
      <c r="DU137" s="1"/>
      <c r="DV137" s="1"/>
      <c r="DW137" s="1"/>
      <c r="DX137" s="1"/>
      <c r="DY137" s="1"/>
      <c r="DZ137" s="1"/>
      <c r="EA137" s="1"/>
      <c r="EB137" s="1"/>
    </row>
    <row r="138" spans="1:132">
      <c r="A138" s="94" t="s">
        <v>126</v>
      </c>
      <c r="B138" s="95">
        <v>1</v>
      </c>
      <c r="C138" s="95">
        <v>2025</v>
      </c>
      <c r="D138" s="96" t="s">
        <v>147</v>
      </c>
      <c r="E138" s="95" t="s">
        <v>148</v>
      </c>
      <c r="F138" s="136" t="s">
        <v>153</v>
      </c>
      <c r="G138" s="123" t="s">
        <v>149</v>
      </c>
      <c r="H138" s="85">
        <v>9</v>
      </c>
      <c r="I138" s="97">
        <v>446.69877999999994</v>
      </c>
      <c r="J138" s="97">
        <f t="shared" si="105"/>
        <v>450.09999999999997</v>
      </c>
      <c r="K138" s="98">
        <v>2.7010100000000001</v>
      </c>
      <c r="L138" s="98">
        <v>0.70021</v>
      </c>
      <c r="M138" s="98">
        <f t="shared" si="153"/>
        <v>3.4012200000000004</v>
      </c>
      <c r="N138" s="97">
        <f t="shared" si="154"/>
        <v>7592.3087029392564</v>
      </c>
      <c r="O138" s="114"/>
      <c r="P138" s="114">
        <v>450</v>
      </c>
      <c r="Q138" s="115"/>
      <c r="R138" s="115"/>
      <c r="S138" s="113">
        <v>3.3901000000000003</v>
      </c>
      <c r="T138" s="112">
        <v>7533.5555555555566</v>
      </c>
      <c r="U138" s="100"/>
      <c r="V138" s="100"/>
      <c r="W138" s="100">
        <f t="shared" si="131"/>
        <v>-0.32694150922316162</v>
      </c>
      <c r="X138" s="100">
        <f t="shared" si="132"/>
        <v>-0.77385087570206856</v>
      </c>
      <c r="Y138" s="101"/>
      <c r="Z138" s="102">
        <f t="shared" si="133"/>
        <v>-3.1952918940690971</v>
      </c>
      <c r="AA138" s="102">
        <f t="shared" si="134"/>
        <v>-8.1952918940690971</v>
      </c>
      <c r="AB138" s="102">
        <f t="shared" si="135"/>
        <v>1.8047081059309029</v>
      </c>
      <c r="AC138" s="102">
        <f t="shared" si="136"/>
        <v>-11.984922769944301</v>
      </c>
      <c r="AD138" s="102">
        <f t="shared" si="137"/>
        <v>5.5943389818061071</v>
      </c>
      <c r="AE138" s="102">
        <f t="shared" si="138"/>
        <v>-0.14767497439377303</v>
      </c>
      <c r="AF138" s="102">
        <f t="shared" si="139"/>
        <v>-5.1476749743937731</v>
      </c>
      <c r="AG138" s="102">
        <f t="shared" si="140"/>
        <v>4.8523250256062269</v>
      </c>
      <c r="AH138" s="102">
        <f t="shared" si="141"/>
        <v>-3.8941550341390467</v>
      </c>
      <c r="AI138" s="102">
        <f t="shared" si="142"/>
        <v>3.5988050853515006</v>
      </c>
      <c r="AJ138" s="102">
        <f t="shared" si="143"/>
        <v>-2.6688494631843507</v>
      </c>
      <c r="AK138" s="102">
        <f t="shared" si="144"/>
        <v>-7.6688494631843511</v>
      </c>
      <c r="AL138" s="102">
        <f t="shared" si="145"/>
        <v>2.3311505368156493</v>
      </c>
      <c r="AM138" s="102">
        <f t="shared" si="146"/>
        <v>-12.236342255451982</v>
      </c>
      <c r="AN138" s="102">
        <f t="shared" si="147"/>
        <v>6.8986433290832796</v>
      </c>
      <c r="AO138" s="102">
        <f t="shared" si="148"/>
        <v>-2.5190621301642993</v>
      </c>
      <c r="AP138" s="102">
        <f t="shared" si="149"/>
        <v>-7.5190621301642988</v>
      </c>
      <c r="AQ138" s="102">
        <f t="shared" si="150"/>
        <v>2.4809378698357007</v>
      </c>
      <c r="AR138" s="102">
        <f t="shared" si="151"/>
        <v>-11.407439460797374</v>
      </c>
      <c r="AS138" s="102">
        <f t="shared" si="152"/>
        <v>6.3693152004687761</v>
      </c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  <c r="BQ138" s="1"/>
      <c r="BR138" s="1"/>
      <c r="BS138" s="1"/>
      <c r="BT138" s="1"/>
      <c r="BU138" s="1"/>
      <c r="BV138" s="1"/>
      <c r="BW138" s="1"/>
      <c r="BX138" s="1"/>
      <c r="BY138" s="1"/>
      <c r="BZ138" s="1"/>
      <c r="CA138" s="1"/>
      <c r="CB138" s="1"/>
      <c r="CC138" s="1"/>
      <c r="CD138" s="1"/>
      <c r="CE138" s="1"/>
      <c r="CF138" s="1"/>
      <c r="CG138" s="1"/>
      <c r="CH138" s="1"/>
      <c r="CI138" s="1"/>
      <c r="CJ138" s="1"/>
      <c r="CK138" s="1"/>
      <c r="CL138" s="1"/>
      <c r="CM138" s="1"/>
      <c r="CN138" s="1"/>
      <c r="CO138" s="1"/>
      <c r="CP138" s="1"/>
      <c r="CQ138" s="1"/>
      <c r="CR138" s="1"/>
      <c r="CS138" s="1"/>
      <c r="CT138" s="1"/>
      <c r="CU138" s="1"/>
      <c r="CV138" s="1"/>
      <c r="CW138" s="1"/>
      <c r="CX138" s="1"/>
      <c r="CY138" s="1"/>
      <c r="CZ138" s="1"/>
      <c r="DA138" s="1"/>
      <c r="DB138" s="1"/>
      <c r="DC138" s="1"/>
      <c r="DD138" s="1"/>
      <c r="DE138" s="1"/>
      <c r="DF138" s="1"/>
      <c r="DG138" s="1"/>
      <c r="DH138" s="1"/>
      <c r="DI138" s="1"/>
      <c r="DJ138" s="1"/>
      <c r="DK138" s="1"/>
      <c r="DL138" s="1"/>
      <c r="DM138" s="1"/>
      <c r="DN138" s="1"/>
      <c r="DO138" s="1"/>
      <c r="DP138" s="1"/>
      <c r="DQ138" s="1"/>
      <c r="DR138" s="1"/>
      <c r="DS138" s="1"/>
      <c r="DT138" s="1"/>
      <c r="DU138" s="1"/>
      <c r="DV138" s="1"/>
      <c r="DW138" s="1"/>
      <c r="DX138" s="1"/>
      <c r="DY138" s="1"/>
      <c r="DZ138" s="1"/>
      <c r="EA138" s="1"/>
      <c r="EB138" s="1"/>
    </row>
    <row r="139" spans="1:132">
      <c r="A139" s="94" t="s">
        <v>126</v>
      </c>
      <c r="B139" s="95">
        <v>1</v>
      </c>
      <c r="C139" s="95">
        <v>2025</v>
      </c>
      <c r="D139" s="96" t="s">
        <v>64</v>
      </c>
      <c r="E139" s="95" t="s">
        <v>74</v>
      </c>
      <c r="F139" s="136" t="s">
        <v>123</v>
      </c>
      <c r="G139" s="123" t="s">
        <v>150</v>
      </c>
      <c r="H139" s="124">
        <v>1</v>
      </c>
      <c r="I139" s="97">
        <v>446.66485</v>
      </c>
      <c r="J139" s="97">
        <f t="shared" si="105"/>
        <v>446.7</v>
      </c>
      <c r="K139" s="98">
        <v>2.5010000000000001E-2</v>
      </c>
      <c r="L139" s="98">
        <v>1.014E-2</v>
      </c>
      <c r="M139" s="98">
        <f t="shared" si="153"/>
        <v>3.5150000000000001E-2</v>
      </c>
      <c r="N139" s="97">
        <f t="shared" si="154"/>
        <v>78.692012982483732</v>
      </c>
      <c r="O139" s="112">
        <v>446.7</v>
      </c>
      <c r="P139" s="112">
        <f>O139+Q139+R139</f>
        <v>446.73129999999998</v>
      </c>
      <c r="Q139" s="113">
        <v>2.1600000000000001E-2</v>
      </c>
      <c r="R139" s="113">
        <v>9.7000000000000003E-3</v>
      </c>
      <c r="S139" s="113">
        <v>3.1300000000000001E-2</v>
      </c>
      <c r="T139" s="99">
        <v>70.099999999999994</v>
      </c>
      <c r="U139" s="100">
        <f t="shared" ref="U130:U139" si="155">((Q139-K139)/K139)*100</f>
        <v>-13.634546181527387</v>
      </c>
      <c r="V139" s="100">
        <f t="shared" ref="V130:V139" si="156">((R139-L139)/L139)*100</f>
        <v>-4.3392504930966416</v>
      </c>
      <c r="W139" s="100">
        <f t="shared" si="131"/>
        <v>-10.953058321479372</v>
      </c>
      <c r="X139" s="100">
        <f t="shared" si="132"/>
        <v>-10.918532461987288</v>
      </c>
      <c r="Y139" s="101"/>
      <c r="Z139" s="102">
        <f t="shared" ref="Z139:Z147" si="157">$U$149</f>
        <v>-3.1952918940690971</v>
      </c>
      <c r="AA139" s="102">
        <f t="shared" ref="AA139:AA147" si="158">$U$149-5</f>
        <v>-8.1952918940690971</v>
      </c>
      <c r="AB139" s="102">
        <f t="shared" ref="AB139:AB147" si="159">$U$149+5</f>
        <v>1.8047081059309029</v>
      </c>
      <c r="AC139" s="102">
        <f t="shared" ref="AC139:AC147" si="160">($U$149-(3*$U$152))</f>
        <v>-11.984922769944301</v>
      </c>
      <c r="AD139" s="102">
        <f t="shared" ref="AD139:AD147" si="161">($U$149+(3*$U$152))</f>
        <v>5.5943389818061071</v>
      </c>
      <c r="AE139" s="102">
        <f t="shared" ref="AE139:AE147" si="162">$V$149</f>
        <v>-0.14767497439377303</v>
      </c>
      <c r="AF139" s="102">
        <f t="shared" ref="AF139:AF147" si="163">$V$149-5</f>
        <v>-5.1476749743937731</v>
      </c>
      <c r="AG139" s="102">
        <f t="shared" ref="AG139:AG147" si="164">$V$149+5</f>
        <v>4.8523250256062269</v>
      </c>
      <c r="AH139" s="102">
        <f t="shared" ref="AH139:AH147" si="165">($V$149-(3*$V$152))</f>
        <v>-3.8941550341390467</v>
      </c>
      <c r="AI139" s="102">
        <f t="shared" ref="AI139:AI147" si="166">($V$149+(3*$V$152))</f>
        <v>3.5988050853515006</v>
      </c>
      <c r="AJ139" s="102">
        <f t="shared" ref="AJ139:AJ147" si="167">$W$149</f>
        <v>-2.6688494631843507</v>
      </c>
      <c r="AK139" s="102">
        <f t="shared" ref="AK139:AK147" si="168">$W$149-5</f>
        <v>-7.6688494631843511</v>
      </c>
      <c r="AL139" s="102">
        <f t="shared" ref="AL139:AL147" si="169">$W$149+5</f>
        <v>2.3311505368156493</v>
      </c>
      <c r="AM139" s="102">
        <f t="shared" ref="AM139:AM147" si="170">($W$149-(3*$W$152))</f>
        <v>-12.236342255451982</v>
      </c>
      <c r="AN139" s="102">
        <f t="shared" ref="AN139:AN147" si="171">($W$149+(3*$W$152))</f>
        <v>6.8986433290832796</v>
      </c>
      <c r="AO139" s="102">
        <f t="shared" ref="AO139:AO147" si="172">$X$149</f>
        <v>-2.5190621301642993</v>
      </c>
      <c r="AP139" s="102">
        <f t="shared" ref="AP139:AP147" si="173">$X$149-5</f>
        <v>-7.5190621301642988</v>
      </c>
      <c r="AQ139" s="102">
        <f t="shared" ref="AQ139:AQ147" si="174">$X$149+5</f>
        <v>2.4809378698357007</v>
      </c>
      <c r="AR139" s="102">
        <f t="shared" ref="AR139:AR147" si="175">($X$149-(3*$X$152))</f>
        <v>-11.407439460797374</v>
      </c>
      <c r="AS139" s="102">
        <f t="shared" ref="AS139:AS147" si="176">($X$149+(3*$X$152))</f>
        <v>6.3693152004687761</v>
      </c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  <c r="BP139" s="1"/>
      <c r="BQ139" s="1"/>
      <c r="BR139" s="1"/>
      <c r="BS139" s="1"/>
      <c r="BT139" s="1"/>
      <c r="BU139" s="1"/>
      <c r="BV139" s="1"/>
      <c r="BW139" s="1"/>
      <c r="BX139" s="1"/>
      <c r="BY139" s="1"/>
      <c r="BZ139" s="1"/>
      <c r="CA139" s="1"/>
      <c r="CB139" s="1"/>
      <c r="CC139" s="1"/>
      <c r="CD139" s="1"/>
      <c r="CE139" s="1"/>
      <c r="CF139" s="1"/>
      <c r="CG139" s="1"/>
      <c r="CH139" s="1"/>
      <c r="CI139" s="1"/>
      <c r="CJ139" s="1"/>
      <c r="CK139" s="1"/>
      <c r="CL139" s="1"/>
      <c r="CM139" s="1"/>
      <c r="CN139" s="1"/>
      <c r="CO139" s="1"/>
      <c r="CP139" s="1"/>
      <c r="CQ139" s="1"/>
      <c r="CR139" s="1"/>
      <c r="CS139" s="1"/>
      <c r="CT139" s="1"/>
      <c r="CU139" s="1"/>
      <c r="CV139" s="1"/>
      <c r="CW139" s="1"/>
      <c r="CX139" s="1"/>
      <c r="CY139" s="1"/>
      <c r="CZ139" s="1"/>
      <c r="DA139" s="1"/>
      <c r="DB139" s="1"/>
      <c r="DC139" s="1"/>
      <c r="DD139" s="1"/>
      <c r="DE139" s="1"/>
      <c r="DF139" s="1"/>
      <c r="DG139" s="1"/>
      <c r="DH139" s="1"/>
      <c r="DI139" s="1"/>
      <c r="DJ139" s="1"/>
      <c r="DK139" s="1"/>
      <c r="DL139" s="1"/>
      <c r="DM139" s="1"/>
      <c r="DN139" s="1"/>
      <c r="DO139" s="1"/>
      <c r="DP139" s="1"/>
      <c r="DQ139" s="1"/>
      <c r="DR139" s="1"/>
      <c r="DS139" s="1"/>
      <c r="DT139" s="1"/>
      <c r="DU139" s="1"/>
      <c r="DV139" s="1"/>
      <c r="DW139" s="1"/>
      <c r="DX139" s="1"/>
      <c r="DY139" s="1"/>
      <c r="DZ139" s="1"/>
      <c r="EA139" s="1"/>
      <c r="EB139" s="1"/>
    </row>
    <row r="140" spans="1:132">
      <c r="A140" s="94" t="s">
        <v>126</v>
      </c>
      <c r="B140" s="95">
        <v>1</v>
      </c>
      <c r="C140" s="95">
        <v>2025</v>
      </c>
      <c r="D140" s="96" t="s">
        <v>64</v>
      </c>
      <c r="E140" s="95" t="s">
        <v>74</v>
      </c>
      <c r="F140" s="136" t="s">
        <v>123</v>
      </c>
      <c r="G140" s="123" t="s">
        <v>150</v>
      </c>
      <c r="H140" s="85">
        <v>2</v>
      </c>
      <c r="I140" s="97">
        <v>446.34437000000003</v>
      </c>
      <c r="J140" s="97">
        <f t="shared" si="105"/>
        <v>446.40000000000003</v>
      </c>
      <c r="K140" s="98">
        <v>4.0419999999999998E-2</v>
      </c>
      <c r="L140" s="98">
        <v>1.521E-2</v>
      </c>
      <c r="M140" s="98">
        <f t="shared" si="153"/>
        <v>5.5629999999999999E-2</v>
      </c>
      <c r="N140" s="97">
        <f t="shared" si="154"/>
        <v>124.62884572500091</v>
      </c>
      <c r="O140" s="114">
        <v>446.3</v>
      </c>
      <c r="P140" s="112">
        <f t="shared" ref="P140:P147" si="177">O140+Q140+R140</f>
        <v>446.35399999999998</v>
      </c>
      <c r="Q140" s="115">
        <v>3.9199999999999999E-2</v>
      </c>
      <c r="R140" s="115">
        <v>1.4800000000000001E-2</v>
      </c>
      <c r="S140" s="115">
        <v>5.3999999999999999E-2</v>
      </c>
      <c r="T140" s="103">
        <v>121</v>
      </c>
      <c r="U140" s="100">
        <f t="shared" si="130"/>
        <v>-3.018307768431467</v>
      </c>
      <c r="V140" s="100">
        <f t="shared" si="129"/>
        <v>-2.6955950032873037</v>
      </c>
      <c r="W140" s="100">
        <f t="shared" si="125"/>
        <v>-2.9300737012403371</v>
      </c>
      <c r="X140" s="100">
        <f t="shared" si="126"/>
        <v>-2.9117221650340275</v>
      </c>
      <c r="Y140" s="101"/>
      <c r="Z140" s="102">
        <f t="shared" si="157"/>
        <v>-3.1952918940690971</v>
      </c>
      <c r="AA140" s="102">
        <f t="shared" si="158"/>
        <v>-8.1952918940690971</v>
      </c>
      <c r="AB140" s="102">
        <f t="shared" si="159"/>
        <v>1.8047081059309029</v>
      </c>
      <c r="AC140" s="102">
        <f t="shared" si="160"/>
        <v>-11.984922769944301</v>
      </c>
      <c r="AD140" s="102">
        <f t="shared" si="161"/>
        <v>5.5943389818061071</v>
      </c>
      <c r="AE140" s="102">
        <f t="shared" si="162"/>
        <v>-0.14767497439377303</v>
      </c>
      <c r="AF140" s="102">
        <f t="shared" si="163"/>
        <v>-5.1476749743937731</v>
      </c>
      <c r="AG140" s="102">
        <f t="shared" si="164"/>
        <v>4.8523250256062269</v>
      </c>
      <c r="AH140" s="102">
        <f t="shared" si="165"/>
        <v>-3.8941550341390467</v>
      </c>
      <c r="AI140" s="102">
        <f t="shared" si="166"/>
        <v>3.5988050853515006</v>
      </c>
      <c r="AJ140" s="102">
        <f t="shared" si="167"/>
        <v>-2.6688494631843507</v>
      </c>
      <c r="AK140" s="102">
        <f t="shared" si="168"/>
        <v>-7.6688494631843511</v>
      </c>
      <c r="AL140" s="102">
        <f t="shared" si="169"/>
        <v>2.3311505368156493</v>
      </c>
      <c r="AM140" s="102">
        <f t="shared" si="170"/>
        <v>-12.236342255451982</v>
      </c>
      <c r="AN140" s="102">
        <f t="shared" si="171"/>
        <v>6.8986433290832796</v>
      </c>
      <c r="AO140" s="102">
        <f t="shared" si="172"/>
        <v>-2.5190621301642993</v>
      </c>
      <c r="AP140" s="102">
        <f t="shared" si="173"/>
        <v>-7.5190621301642988</v>
      </c>
      <c r="AQ140" s="102">
        <f t="shared" si="174"/>
        <v>2.4809378698357007</v>
      </c>
      <c r="AR140" s="102">
        <f t="shared" si="175"/>
        <v>-11.407439460797374</v>
      </c>
      <c r="AS140" s="102">
        <f t="shared" si="176"/>
        <v>6.3693152004687761</v>
      </c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  <c r="BN140" s="1"/>
      <c r="BO140" s="1"/>
      <c r="BP140" s="1"/>
      <c r="BQ140" s="1"/>
      <c r="BR140" s="1"/>
      <c r="BS140" s="1"/>
      <c r="BT140" s="1"/>
      <c r="BU140" s="1"/>
      <c r="BV140" s="1"/>
      <c r="BW140" s="1"/>
      <c r="BX140" s="1"/>
      <c r="BY140" s="1"/>
      <c r="BZ140" s="1"/>
      <c r="CA140" s="1"/>
      <c r="CB140" s="1"/>
      <c r="CC140" s="1"/>
      <c r="CD140" s="1"/>
      <c r="CE140" s="1"/>
      <c r="CF140" s="1"/>
      <c r="CG140" s="1"/>
      <c r="CH140" s="1"/>
      <c r="CI140" s="1"/>
      <c r="CJ140" s="1"/>
      <c r="CK140" s="1"/>
      <c r="CL140" s="1"/>
      <c r="CM140" s="1"/>
      <c r="CN140" s="1"/>
      <c r="CO140" s="1"/>
      <c r="CP140" s="1"/>
      <c r="CQ140" s="1"/>
      <c r="CR140" s="1"/>
      <c r="CS140" s="1"/>
      <c r="CT140" s="1"/>
      <c r="CU140" s="1"/>
      <c r="CV140" s="1"/>
      <c r="CW140" s="1"/>
      <c r="CX140" s="1"/>
      <c r="CY140" s="1"/>
      <c r="CZ140" s="1"/>
      <c r="DA140" s="1"/>
      <c r="DB140" s="1"/>
      <c r="DC140" s="1"/>
      <c r="DD140" s="1"/>
      <c r="DE140" s="1"/>
      <c r="DF140" s="1"/>
      <c r="DG140" s="1"/>
      <c r="DH140" s="1"/>
      <c r="DI140" s="1"/>
      <c r="DJ140" s="1"/>
      <c r="DK140" s="1"/>
      <c r="DL140" s="1"/>
      <c r="DM140" s="1"/>
      <c r="DN140" s="1"/>
      <c r="DO140" s="1"/>
      <c r="DP140" s="1"/>
      <c r="DQ140" s="1"/>
      <c r="DR140" s="1"/>
      <c r="DS140" s="1"/>
      <c r="DT140" s="1"/>
      <c r="DU140" s="1"/>
      <c r="DV140" s="1"/>
      <c r="DW140" s="1"/>
      <c r="DX140" s="1"/>
      <c r="DY140" s="1"/>
      <c r="DZ140" s="1"/>
      <c r="EA140" s="1"/>
      <c r="EB140" s="1"/>
    </row>
    <row r="141" spans="1:132">
      <c r="A141" s="94" t="s">
        <v>126</v>
      </c>
      <c r="B141" s="95">
        <v>1</v>
      </c>
      <c r="C141" s="95">
        <v>2025</v>
      </c>
      <c r="D141" s="96" t="s">
        <v>64</v>
      </c>
      <c r="E141" s="95" t="s">
        <v>74</v>
      </c>
      <c r="F141" s="136" t="s">
        <v>123</v>
      </c>
      <c r="G141" s="123" t="s">
        <v>150</v>
      </c>
      <c r="H141" s="85">
        <v>3</v>
      </c>
      <c r="I141" s="97">
        <v>446.49972999999994</v>
      </c>
      <c r="J141" s="97">
        <f t="shared" si="105"/>
        <v>446.59999999999997</v>
      </c>
      <c r="K141" s="98">
        <v>8.0009999999999998E-2</v>
      </c>
      <c r="L141" s="98">
        <v>2.026E-2</v>
      </c>
      <c r="M141" s="98">
        <f t="shared" si="153"/>
        <v>0.10027</v>
      </c>
      <c r="N141" s="97">
        <f t="shared" si="154"/>
        <v>224.54997496528057</v>
      </c>
      <c r="O141" s="114">
        <v>446.5</v>
      </c>
      <c r="P141" s="112">
        <f t="shared" si="177"/>
        <v>446.59350000000001</v>
      </c>
      <c r="Q141" s="115">
        <v>7.4099999999999999E-2</v>
      </c>
      <c r="R141" s="115">
        <v>1.9400000000000001E-2</v>
      </c>
      <c r="S141" s="115">
        <v>9.35E-2</v>
      </c>
      <c r="T141" s="103">
        <v>209.4</v>
      </c>
      <c r="U141" s="100">
        <f t="shared" si="130"/>
        <v>-7.3865766779152588</v>
      </c>
      <c r="V141" s="100">
        <f t="shared" si="129"/>
        <v>-4.2448173741362272</v>
      </c>
      <c r="W141" s="100">
        <f t="shared" si="125"/>
        <v>-6.7517702204049055</v>
      </c>
      <c r="X141" s="100">
        <f t="shared" si="126"/>
        <v>-6.7468165906600612</v>
      </c>
      <c r="Y141" s="101"/>
      <c r="Z141" s="102">
        <f t="shared" si="157"/>
        <v>-3.1952918940690971</v>
      </c>
      <c r="AA141" s="102">
        <f t="shared" si="158"/>
        <v>-8.1952918940690971</v>
      </c>
      <c r="AB141" s="102">
        <f t="shared" si="159"/>
        <v>1.8047081059309029</v>
      </c>
      <c r="AC141" s="102">
        <f t="shared" si="160"/>
        <v>-11.984922769944301</v>
      </c>
      <c r="AD141" s="102">
        <f t="shared" si="161"/>
        <v>5.5943389818061071</v>
      </c>
      <c r="AE141" s="102">
        <f t="shared" si="162"/>
        <v>-0.14767497439377303</v>
      </c>
      <c r="AF141" s="102">
        <f t="shared" si="163"/>
        <v>-5.1476749743937731</v>
      </c>
      <c r="AG141" s="102">
        <f t="shared" si="164"/>
        <v>4.8523250256062269</v>
      </c>
      <c r="AH141" s="102">
        <f t="shared" si="165"/>
        <v>-3.8941550341390467</v>
      </c>
      <c r="AI141" s="102">
        <f t="shared" si="166"/>
        <v>3.5988050853515006</v>
      </c>
      <c r="AJ141" s="102">
        <f t="shared" si="167"/>
        <v>-2.6688494631843507</v>
      </c>
      <c r="AK141" s="102">
        <f t="shared" si="168"/>
        <v>-7.6688494631843511</v>
      </c>
      <c r="AL141" s="102">
        <f t="shared" si="169"/>
        <v>2.3311505368156493</v>
      </c>
      <c r="AM141" s="102">
        <f t="shared" si="170"/>
        <v>-12.236342255451982</v>
      </c>
      <c r="AN141" s="102">
        <f t="shared" si="171"/>
        <v>6.8986433290832796</v>
      </c>
      <c r="AO141" s="102">
        <f t="shared" si="172"/>
        <v>-2.5190621301642993</v>
      </c>
      <c r="AP141" s="102">
        <f t="shared" si="173"/>
        <v>-7.5190621301642988</v>
      </c>
      <c r="AQ141" s="102">
        <f t="shared" si="174"/>
        <v>2.4809378698357007</v>
      </c>
      <c r="AR141" s="102">
        <f t="shared" si="175"/>
        <v>-11.407439460797374</v>
      </c>
      <c r="AS141" s="102">
        <f t="shared" si="176"/>
        <v>6.3693152004687761</v>
      </c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  <c r="BN141" s="1"/>
      <c r="BO141" s="1"/>
      <c r="BP141" s="1"/>
      <c r="BQ141" s="1"/>
      <c r="BR141" s="1"/>
      <c r="BS141" s="1"/>
      <c r="BT141" s="1"/>
      <c r="BU141" s="1"/>
      <c r="BV141" s="1"/>
      <c r="BW141" s="1"/>
      <c r="BX141" s="1"/>
      <c r="BY141" s="1"/>
      <c r="BZ141" s="1"/>
      <c r="CA141" s="1"/>
      <c r="CB141" s="1"/>
      <c r="CC141" s="1"/>
      <c r="CD141" s="1"/>
      <c r="CE141" s="1"/>
      <c r="CF141" s="1"/>
      <c r="CG141" s="1"/>
      <c r="CH141" s="1"/>
      <c r="CI141" s="1"/>
      <c r="CJ141" s="1"/>
      <c r="CK141" s="1"/>
      <c r="CL141" s="1"/>
      <c r="CM141" s="1"/>
      <c r="CN141" s="1"/>
      <c r="CO141" s="1"/>
      <c r="CP141" s="1"/>
      <c r="CQ141" s="1"/>
      <c r="CR141" s="1"/>
      <c r="CS141" s="1"/>
      <c r="CT141" s="1"/>
      <c r="CU141" s="1"/>
      <c r="CV141" s="1"/>
      <c r="CW141" s="1"/>
      <c r="CX141" s="1"/>
      <c r="CY141" s="1"/>
      <c r="CZ141" s="1"/>
      <c r="DA141" s="1"/>
      <c r="DB141" s="1"/>
      <c r="DC141" s="1"/>
      <c r="DD141" s="1"/>
      <c r="DE141" s="1"/>
      <c r="DF141" s="1"/>
      <c r="DG141" s="1"/>
      <c r="DH141" s="1"/>
      <c r="DI141" s="1"/>
      <c r="DJ141" s="1"/>
      <c r="DK141" s="1"/>
      <c r="DL141" s="1"/>
      <c r="DM141" s="1"/>
      <c r="DN141" s="1"/>
      <c r="DO141" s="1"/>
      <c r="DP141" s="1"/>
      <c r="DQ141" s="1"/>
      <c r="DR141" s="1"/>
      <c r="DS141" s="1"/>
      <c r="DT141" s="1"/>
      <c r="DU141" s="1"/>
      <c r="DV141" s="1"/>
      <c r="DW141" s="1"/>
      <c r="DX141" s="1"/>
      <c r="DY141" s="1"/>
      <c r="DZ141" s="1"/>
      <c r="EA141" s="1"/>
      <c r="EB141" s="1"/>
    </row>
    <row r="142" spans="1:132">
      <c r="A142" s="94" t="s">
        <v>126</v>
      </c>
      <c r="B142" s="95">
        <v>1</v>
      </c>
      <c r="C142" s="95">
        <v>2025</v>
      </c>
      <c r="D142" s="96" t="s">
        <v>64</v>
      </c>
      <c r="E142" s="95" t="s">
        <v>74</v>
      </c>
      <c r="F142" s="136" t="s">
        <v>123</v>
      </c>
      <c r="G142" s="123" t="s">
        <v>150</v>
      </c>
      <c r="H142" s="85">
        <v>4</v>
      </c>
      <c r="I142" s="97">
        <v>446.75393999999994</v>
      </c>
      <c r="J142" s="97">
        <f t="shared" si="105"/>
        <v>447.09999999999997</v>
      </c>
      <c r="K142" s="98">
        <v>0.27604000000000001</v>
      </c>
      <c r="L142" s="98">
        <v>7.0019999999999999E-2</v>
      </c>
      <c r="M142" s="98">
        <f t="shared" si="153"/>
        <v>0.34606000000000003</v>
      </c>
      <c r="N142" s="97">
        <f t="shared" si="154"/>
        <v>774.38347872579448</v>
      </c>
      <c r="O142" s="114">
        <v>446.8</v>
      </c>
      <c r="P142" s="112">
        <f t="shared" si="177"/>
        <v>447.1352</v>
      </c>
      <c r="Q142" s="115">
        <v>0.26569999999999999</v>
      </c>
      <c r="R142" s="115">
        <v>6.9500000000000006E-2</v>
      </c>
      <c r="S142" s="115">
        <v>0.3352</v>
      </c>
      <c r="T142" s="103">
        <v>750.3</v>
      </c>
      <c r="U142" s="100">
        <f t="shared" si="130"/>
        <v>-3.7458339371105693</v>
      </c>
      <c r="V142" s="100">
        <f t="shared" si="129"/>
        <v>-0.74264495858325152</v>
      </c>
      <c r="W142" s="100">
        <f t="shared" si="125"/>
        <v>-3.1381841299196771</v>
      </c>
      <c r="X142" s="100">
        <f t="shared" si="126"/>
        <v>-3.1100196979179571</v>
      </c>
      <c r="Y142" s="104"/>
      <c r="Z142" s="102">
        <f t="shared" si="157"/>
        <v>-3.1952918940690971</v>
      </c>
      <c r="AA142" s="102">
        <f t="shared" si="158"/>
        <v>-8.1952918940690971</v>
      </c>
      <c r="AB142" s="102">
        <f t="shared" si="159"/>
        <v>1.8047081059309029</v>
      </c>
      <c r="AC142" s="102">
        <f t="shared" si="160"/>
        <v>-11.984922769944301</v>
      </c>
      <c r="AD142" s="102">
        <f t="shared" si="161"/>
        <v>5.5943389818061071</v>
      </c>
      <c r="AE142" s="102">
        <f t="shared" si="162"/>
        <v>-0.14767497439377303</v>
      </c>
      <c r="AF142" s="102">
        <f t="shared" si="163"/>
        <v>-5.1476749743937731</v>
      </c>
      <c r="AG142" s="102">
        <f t="shared" si="164"/>
        <v>4.8523250256062269</v>
      </c>
      <c r="AH142" s="102">
        <f t="shared" si="165"/>
        <v>-3.8941550341390467</v>
      </c>
      <c r="AI142" s="102">
        <f t="shared" si="166"/>
        <v>3.5988050853515006</v>
      </c>
      <c r="AJ142" s="102">
        <f t="shared" si="167"/>
        <v>-2.6688494631843507</v>
      </c>
      <c r="AK142" s="102">
        <f t="shared" si="168"/>
        <v>-7.6688494631843511</v>
      </c>
      <c r="AL142" s="102">
        <f t="shared" si="169"/>
        <v>2.3311505368156493</v>
      </c>
      <c r="AM142" s="102">
        <f t="shared" si="170"/>
        <v>-12.236342255451982</v>
      </c>
      <c r="AN142" s="102">
        <f t="shared" si="171"/>
        <v>6.8986433290832796</v>
      </c>
      <c r="AO142" s="102">
        <f t="shared" si="172"/>
        <v>-2.5190621301642993</v>
      </c>
      <c r="AP142" s="102">
        <f t="shared" si="173"/>
        <v>-7.5190621301642988</v>
      </c>
      <c r="AQ142" s="102">
        <f t="shared" si="174"/>
        <v>2.4809378698357007</v>
      </c>
      <c r="AR142" s="102">
        <f t="shared" si="175"/>
        <v>-11.407439460797374</v>
      </c>
      <c r="AS142" s="102">
        <f t="shared" si="176"/>
        <v>6.3693152004687761</v>
      </c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  <c r="BL142" s="1"/>
      <c r="BM142" s="1"/>
      <c r="BN142" s="1"/>
      <c r="BO142" s="1"/>
      <c r="BP142" s="1"/>
      <c r="BQ142" s="1"/>
      <c r="BR142" s="1"/>
      <c r="BS142" s="1"/>
      <c r="BT142" s="1"/>
      <c r="BU142" s="1"/>
      <c r="BV142" s="1"/>
      <c r="BW142" s="1"/>
      <c r="BX142" s="1"/>
      <c r="BY142" s="1"/>
      <c r="BZ142" s="1"/>
      <c r="CA142" s="1"/>
      <c r="CB142" s="1"/>
      <c r="CC142" s="1"/>
      <c r="CD142" s="1"/>
      <c r="CE142" s="1"/>
      <c r="CF142" s="1"/>
      <c r="CG142" s="1"/>
      <c r="CH142" s="1"/>
      <c r="CI142" s="1"/>
      <c r="CJ142" s="1"/>
      <c r="CK142" s="1"/>
      <c r="CL142" s="1"/>
      <c r="CM142" s="1"/>
      <c r="CN142" s="1"/>
      <c r="CO142" s="1"/>
      <c r="CP142" s="1"/>
      <c r="CQ142" s="1"/>
      <c r="CR142" s="1"/>
      <c r="CS142" s="1"/>
      <c r="CT142" s="1"/>
      <c r="CU142" s="1"/>
      <c r="CV142" s="1"/>
      <c r="CW142" s="1"/>
      <c r="CX142" s="1"/>
      <c r="CY142" s="1"/>
      <c r="CZ142" s="1"/>
      <c r="DA142" s="1"/>
      <c r="DB142" s="1"/>
      <c r="DC142" s="1"/>
      <c r="DD142" s="1"/>
      <c r="DE142" s="1"/>
      <c r="DF142" s="1"/>
      <c r="DG142" s="1"/>
      <c r="DH142" s="1"/>
      <c r="DI142" s="1"/>
      <c r="DJ142" s="1"/>
      <c r="DK142" s="1"/>
      <c r="DL142" s="1"/>
      <c r="DM142" s="1"/>
      <c r="DN142" s="1"/>
      <c r="DO142" s="1"/>
      <c r="DP142" s="1"/>
      <c r="DQ142" s="1"/>
      <c r="DR142" s="1"/>
      <c r="DS142" s="1"/>
      <c r="DT142" s="1"/>
      <c r="DU142" s="1"/>
      <c r="DV142" s="1"/>
      <c r="DW142" s="1"/>
      <c r="DX142" s="1"/>
      <c r="DY142" s="1"/>
      <c r="DZ142" s="1"/>
      <c r="EA142" s="1"/>
      <c r="EB142" s="1"/>
    </row>
    <row r="143" spans="1:132">
      <c r="A143" s="94" t="s">
        <v>126</v>
      </c>
      <c r="B143" s="95">
        <v>1</v>
      </c>
      <c r="C143" s="95">
        <v>2025</v>
      </c>
      <c r="D143" s="96" t="s">
        <v>64</v>
      </c>
      <c r="E143" s="95" t="s">
        <v>74</v>
      </c>
      <c r="F143" s="136" t="s">
        <v>123</v>
      </c>
      <c r="G143" s="123" t="s">
        <v>150</v>
      </c>
      <c r="H143" s="85">
        <v>5</v>
      </c>
      <c r="I143" s="97">
        <v>446.67330000000004</v>
      </c>
      <c r="J143" s="97">
        <f t="shared" si="105"/>
        <v>447.20000000000005</v>
      </c>
      <c r="K143" s="98">
        <v>0.42512</v>
      </c>
      <c r="L143" s="98">
        <v>0.10158</v>
      </c>
      <c r="M143" s="98">
        <f t="shared" si="153"/>
        <v>0.52669999999999995</v>
      </c>
      <c r="N143" s="97">
        <f t="shared" si="154"/>
        <v>1178.6371176262558</v>
      </c>
      <c r="O143" s="114">
        <v>446.7</v>
      </c>
      <c r="P143" s="112">
        <f t="shared" si="177"/>
        <v>447.2158</v>
      </c>
      <c r="Q143" s="115">
        <v>0.4143</v>
      </c>
      <c r="R143" s="115">
        <v>0.10150000000000001</v>
      </c>
      <c r="S143" s="115">
        <v>0.51580000000000004</v>
      </c>
      <c r="T143" s="103">
        <v>1154.7</v>
      </c>
      <c r="U143" s="100">
        <f t="shared" si="130"/>
        <v>-2.5451637184794871</v>
      </c>
      <c r="V143" s="100">
        <f t="shared" si="129"/>
        <v>-7.8755660563099766E-2</v>
      </c>
      <c r="W143" s="100">
        <f t="shared" si="125"/>
        <v>-2.0694892728308165</v>
      </c>
      <c r="X143" s="100">
        <f t="shared" si="126"/>
        <v>-2.0309149668105175</v>
      </c>
      <c r="Y143" s="101"/>
      <c r="Z143" s="102">
        <f t="shared" si="157"/>
        <v>-3.1952918940690971</v>
      </c>
      <c r="AA143" s="102">
        <f t="shared" si="158"/>
        <v>-8.1952918940690971</v>
      </c>
      <c r="AB143" s="102">
        <f t="shared" si="159"/>
        <v>1.8047081059309029</v>
      </c>
      <c r="AC143" s="102">
        <f t="shared" si="160"/>
        <v>-11.984922769944301</v>
      </c>
      <c r="AD143" s="102">
        <f t="shared" si="161"/>
        <v>5.5943389818061071</v>
      </c>
      <c r="AE143" s="102">
        <f t="shared" si="162"/>
        <v>-0.14767497439377303</v>
      </c>
      <c r="AF143" s="102">
        <f t="shared" si="163"/>
        <v>-5.1476749743937731</v>
      </c>
      <c r="AG143" s="102">
        <f t="shared" si="164"/>
        <v>4.8523250256062269</v>
      </c>
      <c r="AH143" s="102">
        <f t="shared" si="165"/>
        <v>-3.8941550341390467</v>
      </c>
      <c r="AI143" s="102">
        <f t="shared" si="166"/>
        <v>3.5988050853515006</v>
      </c>
      <c r="AJ143" s="102">
        <f t="shared" si="167"/>
        <v>-2.6688494631843507</v>
      </c>
      <c r="AK143" s="102">
        <f t="shared" si="168"/>
        <v>-7.6688494631843511</v>
      </c>
      <c r="AL143" s="102">
        <f t="shared" si="169"/>
        <v>2.3311505368156493</v>
      </c>
      <c r="AM143" s="102">
        <f t="shared" si="170"/>
        <v>-12.236342255451982</v>
      </c>
      <c r="AN143" s="102">
        <f t="shared" si="171"/>
        <v>6.8986433290832796</v>
      </c>
      <c r="AO143" s="102">
        <f t="shared" si="172"/>
        <v>-2.5190621301642993</v>
      </c>
      <c r="AP143" s="102">
        <f t="shared" si="173"/>
        <v>-7.5190621301642988</v>
      </c>
      <c r="AQ143" s="102">
        <f t="shared" si="174"/>
        <v>2.4809378698357007</v>
      </c>
      <c r="AR143" s="102">
        <f t="shared" si="175"/>
        <v>-11.407439460797374</v>
      </c>
      <c r="AS143" s="102">
        <f t="shared" si="176"/>
        <v>6.3693152004687761</v>
      </c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1"/>
      <c r="BN143" s="1"/>
      <c r="BO143" s="1"/>
      <c r="BP143" s="1"/>
      <c r="BQ143" s="1"/>
      <c r="BR143" s="1"/>
      <c r="BS143" s="1"/>
      <c r="BT143" s="1"/>
      <c r="BU143" s="1"/>
      <c r="BV143" s="1"/>
      <c r="BW143" s="1"/>
      <c r="BX143" s="1"/>
      <c r="BY143" s="1"/>
      <c r="BZ143" s="1"/>
      <c r="CA143" s="1"/>
      <c r="CB143" s="1"/>
      <c r="CC143" s="1"/>
      <c r="CD143" s="1"/>
      <c r="CE143" s="1"/>
      <c r="CF143" s="1"/>
      <c r="CG143" s="1"/>
      <c r="CH143" s="1"/>
      <c r="CI143" s="1"/>
      <c r="CJ143" s="1"/>
      <c r="CK143" s="1"/>
      <c r="CL143" s="1"/>
      <c r="CM143" s="1"/>
      <c r="CN143" s="1"/>
      <c r="CO143" s="1"/>
      <c r="CP143" s="1"/>
      <c r="CQ143" s="1"/>
      <c r="CR143" s="1"/>
      <c r="CS143" s="1"/>
      <c r="CT143" s="1"/>
      <c r="CU143" s="1"/>
      <c r="CV143" s="1"/>
      <c r="CW143" s="1"/>
      <c r="CX143" s="1"/>
      <c r="CY143" s="1"/>
      <c r="CZ143" s="1"/>
      <c r="DA143" s="1"/>
      <c r="DB143" s="1"/>
      <c r="DC143" s="1"/>
      <c r="DD143" s="1"/>
      <c r="DE143" s="1"/>
      <c r="DF143" s="1"/>
      <c r="DG143" s="1"/>
      <c r="DH143" s="1"/>
      <c r="DI143" s="1"/>
      <c r="DJ143" s="1"/>
      <c r="DK143" s="1"/>
      <c r="DL143" s="1"/>
      <c r="DM143" s="1"/>
      <c r="DN143" s="1"/>
      <c r="DO143" s="1"/>
      <c r="DP143" s="1"/>
      <c r="DQ143" s="1"/>
      <c r="DR143" s="1"/>
      <c r="DS143" s="1"/>
      <c r="DT143" s="1"/>
      <c r="DU143" s="1"/>
      <c r="DV143" s="1"/>
      <c r="DW143" s="1"/>
      <c r="DX143" s="1"/>
      <c r="DY143" s="1"/>
      <c r="DZ143" s="1"/>
      <c r="EA143" s="1"/>
      <c r="EB143" s="1"/>
    </row>
    <row r="144" spans="1:132">
      <c r="A144" s="94" t="s">
        <v>126</v>
      </c>
      <c r="B144" s="95">
        <v>1</v>
      </c>
      <c r="C144" s="95">
        <v>2025</v>
      </c>
      <c r="D144" s="96" t="s">
        <v>64</v>
      </c>
      <c r="E144" s="95" t="s">
        <v>74</v>
      </c>
      <c r="F144" s="136" t="s">
        <v>123</v>
      </c>
      <c r="G144" s="123" t="s">
        <v>150</v>
      </c>
      <c r="H144" s="85">
        <v>6</v>
      </c>
      <c r="I144" s="97">
        <v>447.01771000000002</v>
      </c>
      <c r="J144" s="97">
        <f t="shared" si="105"/>
        <v>447.7</v>
      </c>
      <c r="K144" s="98">
        <v>0.55128999999999995</v>
      </c>
      <c r="L144" s="98">
        <v>0.13100000000000001</v>
      </c>
      <c r="M144" s="98">
        <f t="shared" si="153"/>
        <v>0.68228999999999995</v>
      </c>
      <c r="N144" s="97">
        <f t="shared" si="154"/>
        <v>1525.4367283941165</v>
      </c>
      <c r="O144" s="114">
        <v>446.9</v>
      </c>
      <c r="P144" s="112">
        <f t="shared" si="177"/>
        <v>447.57169999999996</v>
      </c>
      <c r="Q144" s="115">
        <v>0.54110000000000003</v>
      </c>
      <c r="R144" s="115">
        <v>0.13059999999999999</v>
      </c>
      <c r="S144" s="115">
        <v>0.67169999999999996</v>
      </c>
      <c r="T144" s="103">
        <v>1502.9</v>
      </c>
      <c r="U144" s="100">
        <f t="shared" si="130"/>
        <v>-1.848391953418332</v>
      </c>
      <c r="V144" s="100">
        <f t="shared" si="129"/>
        <v>-0.3053435114503904</v>
      </c>
      <c r="W144" s="100">
        <f t="shared" si="125"/>
        <v>-1.5521259288572291</v>
      </c>
      <c r="X144" s="100">
        <f t="shared" si="126"/>
        <v>-1.4773951599973358</v>
      </c>
      <c r="Y144" s="104"/>
      <c r="Z144" s="102">
        <f t="shared" si="157"/>
        <v>-3.1952918940690971</v>
      </c>
      <c r="AA144" s="102">
        <f t="shared" si="158"/>
        <v>-8.1952918940690971</v>
      </c>
      <c r="AB144" s="102">
        <f t="shared" si="159"/>
        <v>1.8047081059309029</v>
      </c>
      <c r="AC144" s="102">
        <f t="shared" si="160"/>
        <v>-11.984922769944301</v>
      </c>
      <c r="AD144" s="102">
        <f t="shared" si="161"/>
        <v>5.5943389818061071</v>
      </c>
      <c r="AE144" s="102">
        <f t="shared" si="162"/>
        <v>-0.14767497439377303</v>
      </c>
      <c r="AF144" s="102">
        <f t="shared" si="163"/>
        <v>-5.1476749743937731</v>
      </c>
      <c r="AG144" s="102">
        <f t="shared" si="164"/>
        <v>4.8523250256062269</v>
      </c>
      <c r="AH144" s="102">
        <f t="shared" si="165"/>
        <v>-3.8941550341390467</v>
      </c>
      <c r="AI144" s="102">
        <f t="shared" si="166"/>
        <v>3.5988050853515006</v>
      </c>
      <c r="AJ144" s="102">
        <f t="shared" si="167"/>
        <v>-2.6688494631843507</v>
      </c>
      <c r="AK144" s="102">
        <f t="shared" si="168"/>
        <v>-7.6688494631843511</v>
      </c>
      <c r="AL144" s="102">
        <f t="shared" si="169"/>
        <v>2.3311505368156493</v>
      </c>
      <c r="AM144" s="102">
        <f t="shared" si="170"/>
        <v>-12.236342255451982</v>
      </c>
      <c r="AN144" s="102">
        <f t="shared" si="171"/>
        <v>6.8986433290832796</v>
      </c>
      <c r="AO144" s="102">
        <f t="shared" si="172"/>
        <v>-2.5190621301642993</v>
      </c>
      <c r="AP144" s="102">
        <f t="shared" si="173"/>
        <v>-7.5190621301642988</v>
      </c>
      <c r="AQ144" s="102">
        <f t="shared" si="174"/>
        <v>2.4809378698357007</v>
      </c>
      <c r="AR144" s="102">
        <f t="shared" si="175"/>
        <v>-11.407439460797374</v>
      </c>
      <c r="AS144" s="102">
        <f t="shared" si="176"/>
        <v>6.3693152004687761</v>
      </c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  <c r="BN144" s="1"/>
      <c r="BO144" s="1"/>
      <c r="BP144" s="1"/>
      <c r="BQ144" s="1"/>
      <c r="BR144" s="1"/>
      <c r="BS144" s="1"/>
      <c r="BT144" s="1"/>
      <c r="BU144" s="1"/>
      <c r="BV144" s="1"/>
      <c r="BW144" s="1"/>
      <c r="BX144" s="1"/>
      <c r="BY144" s="1"/>
      <c r="BZ144" s="1"/>
      <c r="CA144" s="1"/>
      <c r="CB144" s="1"/>
      <c r="CC144" s="1"/>
      <c r="CD144" s="1"/>
      <c r="CE144" s="1"/>
      <c r="CF144" s="1"/>
      <c r="CG144" s="1"/>
      <c r="CH144" s="1"/>
      <c r="CI144" s="1"/>
      <c r="CJ144" s="1"/>
      <c r="CK144" s="1"/>
      <c r="CL144" s="1"/>
      <c r="CM144" s="1"/>
      <c r="CN144" s="1"/>
      <c r="CO144" s="1"/>
      <c r="CP144" s="1"/>
      <c r="CQ144" s="1"/>
      <c r="CR144" s="1"/>
      <c r="CS144" s="1"/>
      <c r="CT144" s="1"/>
      <c r="CU144" s="1"/>
      <c r="CV144" s="1"/>
      <c r="CW144" s="1"/>
      <c r="CX144" s="1"/>
      <c r="CY144" s="1"/>
      <c r="CZ144" s="1"/>
      <c r="DA144" s="1"/>
      <c r="DB144" s="1"/>
      <c r="DC144" s="1"/>
      <c r="DD144" s="1"/>
      <c r="DE144" s="1"/>
      <c r="DF144" s="1"/>
      <c r="DG144" s="1"/>
      <c r="DH144" s="1"/>
      <c r="DI144" s="1"/>
      <c r="DJ144" s="1"/>
      <c r="DK144" s="1"/>
      <c r="DL144" s="1"/>
      <c r="DM144" s="1"/>
      <c r="DN144" s="1"/>
      <c r="DO144" s="1"/>
      <c r="DP144" s="1"/>
      <c r="DQ144" s="1"/>
      <c r="DR144" s="1"/>
      <c r="DS144" s="1"/>
      <c r="DT144" s="1"/>
      <c r="DU144" s="1"/>
      <c r="DV144" s="1"/>
      <c r="DW144" s="1"/>
      <c r="DX144" s="1"/>
      <c r="DY144" s="1"/>
      <c r="DZ144" s="1"/>
      <c r="EA144" s="1"/>
      <c r="EB144" s="1"/>
    </row>
    <row r="145" spans="1:132">
      <c r="A145" s="94" t="s">
        <v>126</v>
      </c>
      <c r="B145" s="95">
        <v>1</v>
      </c>
      <c r="C145" s="95">
        <v>2025</v>
      </c>
      <c r="D145" s="96" t="s">
        <v>64</v>
      </c>
      <c r="E145" s="95" t="s">
        <v>74</v>
      </c>
      <c r="F145" s="136" t="s">
        <v>123</v>
      </c>
      <c r="G145" s="123" t="s">
        <v>150</v>
      </c>
      <c r="H145" s="85">
        <v>7</v>
      </c>
      <c r="I145" s="97">
        <v>446.74806999999998</v>
      </c>
      <c r="J145" s="97">
        <f t="shared" si="105"/>
        <v>448.9</v>
      </c>
      <c r="K145" s="98">
        <v>1.75082</v>
      </c>
      <c r="L145" s="98">
        <v>0.40111000000000002</v>
      </c>
      <c r="M145" s="98">
        <f t="shared" si="153"/>
        <v>2.1519300000000001</v>
      </c>
      <c r="N145" s="97">
        <f t="shared" si="154"/>
        <v>4808.1358243456752</v>
      </c>
      <c r="O145" s="114">
        <v>446.8</v>
      </c>
      <c r="P145" s="112">
        <f t="shared" si="177"/>
        <v>448.93649999999997</v>
      </c>
      <c r="Q145" s="115">
        <v>1.7356</v>
      </c>
      <c r="R145" s="115">
        <v>0.40089999999999998</v>
      </c>
      <c r="S145" s="115">
        <v>2.1364999999999998</v>
      </c>
      <c r="T145" s="103">
        <v>5782.2</v>
      </c>
      <c r="U145" s="100">
        <f t="shared" si="130"/>
        <v>-0.86930695331330532</v>
      </c>
      <c r="V145" s="100">
        <f t="shared" si="129"/>
        <v>-5.235471566404315E-2</v>
      </c>
      <c r="W145" s="100">
        <f t="shared" si="125"/>
        <v>-0.71703075843546371</v>
      </c>
      <c r="X145" s="100">
        <f t="shared" si="126"/>
        <v>20.258665962018284</v>
      </c>
      <c r="Y145" s="101"/>
      <c r="Z145" s="102">
        <f t="shared" si="157"/>
        <v>-3.1952918940690971</v>
      </c>
      <c r="AA145" s="102">
        <f t="shared" si="158"/>
        <v>-8.1952918940690971</v>
      </c>
      <c r="AB145" s="102">
        <f t="shared" si="159"/>
        <v>1.8047081059309029</v>
      </c>
      <c r="AC145" s="102">
        <f t="shared" si="160"/>
        <v>-11.984922769944301</v>
      </c>
      <c r="AD145" s="102">
        <f t="shared" si="161"/>
        <v>5.5943389818061071</v>
      </c>
      <c r="AE145" s="102">
        <f t="shared" si="162"/>
        <v>-0.14767497439377303</v>
      </c>
      <c r="AF145" s="102">
        <f t="shared" si="163"/>
        <v>-5.1476749743937731</v>
      </c>
      <c r="AG145" s="102">
        <f t="shared" si="164"/>
        <v>4.8523250256062269</v>
      </c>
      <c r="AH145" s="102">
        <f t="shared" si="165"/>
        <v>-3.8941550341390467</v>
      </c>
      <c r="AI145" s="102">
        <f t="shared" si="166"/>
        <v>3.5988050853515006</v>
      </c>
      <c r="AJ145" s="102">
        <f t="shared" si="167"/>
        <v>-2.6688494631843507</v>
      </c>
      <c r="AK145" s="102">
        <f t="shared" si="168"/>
        <v>-7.6688494631843511</v>
      </c>
      <c r="AL145" s="102">
        <f t="shared" si="169"/>
        <v>2.3311505368156493</v>
      </c>
      <c r="AM145" s="102">
        <f t="shared" si="170"/>
        <v>-12.236342255451982</v>
      </c>
      <c r="AN145" s="102">
        <f t="shared" si="171"/>
        <v>6.8986433290832796</v>
      </c>
      <c r="AO145" s="102">
        <f t="shared" si="172"/>
        <v>-2.5190621301642993</v>
      </c>
      <c r="AP145" s="102">
        <f t="shared" si="173"/>
        <v>-7.5190621301642988</v>
      </c>
      <c r="AQ145" s="102">
        <f t="shared" si="174"/>
        <v>2.4809378698357007</v>
      </c>
      <c r="AR145" s="102">
        <f t="shared" si="175"/>
        <v>-11.407439460797374</v>
      </c>
      <c r="AS145" s="102">
        <f t="shared" si="176"/>
        <v>6.3693152004687761</v>
      </c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1"/>
      <c r="BL145" s="1"/>
      <c r="BM145" s="1"/>
      <c r="BN145" s="1"/>
      <c r="BO145" s="1"/>
      <c r="BP145" s="1"/>
      <c r="BQ145" s="1"/>
      <c r="BR145" s="1"/>
      <c r="BS145" s="1"/>
      <c r="BT145" s="1"/>
      <c r="BU145" s="1"/>
      <c r="BV145" s="1"/>
      <c r="BW145" s="1"/>
      <c r="BX145" s="1"/>
      <c r="BY145" s="1"/>
      <c r="BZ145" s="1"/>
      <c r="CA145" s="1"/>
      <c r="CB145" s="1"/>
      <c r="CC145" s="1"/>
      <c r="CD145" s="1"/>
      <c r="CE145" s="1"/>
      <c r="CF145" s="1"/>
      <c r="CG145" s="1"/>
      <c r="CH145" s="1"/>
      <c r="CI145" s="1"/>
      <c r="CJ145" s="1"/>
      <c r="CK145" s="1"/>
      <c r="CL145" s="1"/>
      <c r="CM145" s="1"/>
      <c r="CN145" s="1"/>
      <c r="CO145" s="1"/>
      <c r="CP145" s="1"/>
      <c r="CQ145" s="1"/>
      <c r="CR145" s="1"/>
      <c r="CS145" s="1"/>
      <c r="CT145" s="1"/>
      <c r="CU145" s="1"/>
      <c r="CV145" s="1"/>
      <c r="CW145" s="1"/>
      <c r="CX145" s="1"/>
      <c r="CY145" s="1"/>
      <c r="CZ145" s="1"/>
      <c r="DA145" s="1"/>
      <c r="DB145" s="1"/>
      <c r="DC145" s="1"/>
      <c r="DD145" s="1"/>
      <c r="DE145" s="1"/>
      <c r="DF145" s="1"/>
      <c r="DG145" s="1"/>
      <c r="DH145" s="1"/>
      <c r="DI145" s="1"/>
      <c r="DJ145" s="1"/>
      <c r="DK145" s="1"/>
      <c r="DL145" s="1"/>
      <c r="DM145" s="1"/>
      <c r="DN145" s="1"/>
      <c r="DO145" s="1"/>
      <c r="DP145" s="1"/>
      <c r="DQ145" s="1"/>
      <c r="DR145" s="1"/>
      <c r="DS145" s="1"/>
      <c r="DT145" s="1"/>
      <c r="DU145" s="1"/>
      <c r="DV145" s="1"/>
      <c r="DW145" s="1"/>
      <c r="DX145" s="1"/>
      <c r="DY145" s="1"/>
      <c r="DZ145" s="1"/>
      <c r="EA145" s="1"/>
      <c r="EB145" s="1"/>
    </row>
    <row r="146" spans="1:132">
      <c r="A146" s="94" t="s">
        <v>126</v>
      </c>
      <c r="B146" s="95">
        <v>1</v>
      </c>
      <c r="C146" s="95">
        <v>2025</v>
      </c>
      <c r="D146" s="96" t="s">
        <v>64</v>
      </c>
      <c r="E146" s="95" t="s">
        <v>74</v>
      </c>
      <c r="F146" s="136" t="s">
        <v>123</v>
      </c>
      <c r="G146" s="123" t="s">
        <v>150</v>
      </c>
      <c r="H146" s="85">
        <v>8</v>
      </c>
      <c r="I146" s="97">
        <v>446.49839000000003</v>
      </c>
      <c r="J146" s="120">
        <f t="shared" si="105"/>
        <v>449.20000000000005</v>
      </c>
      <c r="K146" s="98">
        <v>2.2007599999999998</v>
      </c>
      <c r="L146" s="98">
        <v>0.50085000000000002</v>
      </c>
      <c r="M146" s="98">
        <f t="shared" si="153"/>
        <v>2.7016099999999996</v>
      </c>
      <c r="N146" s="97">
        <f t="shared" si="154"/>
        <v>6036.8757526084792</v>
      </c>
      <c r="O146" s="114">
        <v>446.5</v>
      </c>
      <c r="P146" s="112">
        <f t="shared" si="177"/>
        <v>449.18350000000004</v>
      </c>
      <c r="Q146" s="115">
        <v>2.1861000000000002</v>
      </c>
      <c r="R146" s="115">
        <v>0.49740000000000001</v>
      </c>
      <c r="S146" s="115">
        <v>2.6835</v>
      </c>
      <c r="T146" s="103">
        <v>6009.9</v>
      </c>
      <c r="U146" s="100">
        <f t="shared" si="130"/>
        <v>-0.66613351751211736</v>
      </c>
      <c r="V146" s="100">
        <f t="shared" si="129"/>
        <v>-0.68882899071578485</v>
      </c>
      <c r="W146" s="100">
        <f t="shared" si="125"/>
        <v>-0.67034101887391695</v>
      </c>
      <c r="X146" s="100">
        <f t="shared" si="126"/>
        <v>-0.44684955784991176</v>
      </c>
      <c r="Y146" s="104"/>
      <c r="Z146" s="102">
        <f t="shared" si="157"/>
        <v>-3.1952918940690971</v>
      </c>
      <c r="AA146" s="102">
        <f t="shared" si="158"/>
        <v>-8.1952918940690971</v>
      </c>
      <c r="AB146" s="102">
        <f t="shared" si="159"/>
        <v>1.8047081059309029</v>
      </c>
      <c r="AC146" s="102">
        <f t="shared" si="160"/>
        <v>-11.984922769944301</v>
      </c>
      <c r="AD146" s="102">
        <f t="shared" si="161"/>
        <v>5.5943389818061071</v>
      </c>
      <c r="AE146" s="102">
        <f t="shared" si="162"/>
        <v>-0.14767497439377303</v>
      </c>
      <c r="AF146" s="102">
        <f t="shared" si="163"/>
        <v>-5.1476749743937731</v>
      </c>
      <c r="AG146" s="102">
        <f t="shared" si="164"/>
        <v>4.8523250256062269</v>
      </c>
      <c r="AH146" s="102">
        <f t="shared" si="165"/>
        <v>-3.8941550341390467</v>
      </c>
      <c r="AI146" s="102">
        <f t="shared" si="166"/>
        <v>3.5988050853515006</v>
      </c>
      <c r="AJ146" s="102">
        <f t="shared" si="167"/>
        <v>-2.6688494631843507</v>
      </c>
      <c r="AK146" s="102">
        <f t="shared" si="168"/>
        <v>-7.6688494631843511</v>
      </c>
      <c r="AL146" s="102">
        <f t="shared" si="169"/>
        <v>2.3311505368156493</v>
      </c>
      <c r="AM146" s="102">
        <f t="shared" si="170"/>
        <v>-12.236342255451982</v>
      </c>
      <c r="AN146" s="102">
        <f t="shared" si="171"/>
        <v>6.8986433290832796</v>
      </c>
      <c r="AO146" s="102">
        <f t="shared" si="172"/>
        <v>-2.5190621301642993</v>
      </c>
      <c r="AP146" s="102">
        <f t="shared" si="173"/>
        <v>-7.5190621301642988</v>
      </c>
      <c r="AQ146" s="102">
        <f t="shared" si="174"/>
        <v>2.4809378698357007</v>
      </c>
      <c r="AR146" s="102">
        <f t="shared" si="175"/>
        <v>-11.407439460797374</v>
      </c>
      <c r="AS146" s="102">
        <f t="shared" si="176"/>
        <v>6.3693152004687761</v>
      </c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  <c r="BL146" s="1"/>
      <c r="BM146" s="1"/>
      <c r="BN146" s="1"/>
      <c r="BO146" s="1"/>
      <c r="BP146" s="1"/>
      <c r="BQ146" s="1"/>
      <c r="BR146" s="1"/>
      <c r="BS146" s="1"/>
      <c r="BT146" s="1"/>
      <c r="BU146" s="1"/>
      <c r="BV146" s="1"/>
      <c r="BW146" s="1"/>
      <c r="BX146" s="1"/>
      <c r="BY146" s="1"/>
      <c r="BZ146" s="1"/>
      <c r="CA146" s="1"/>
      <c r="CB146" s="1"/>
      <c r="CC146" s="1"/>
      <c r="CD146" s="1"/>
      <c r="CE146" s="1"/>
      <c r="CF146" s="1"/>
      <c r="CG146" s="1"/>
      <c r="CH146" s="1"/>
      <c r="CI146" s="1"/>
      <c r="CJ146" s="1"/>
      <c r="CK146" s="1"/>
      <c r="CL146" s="1"/>
      <c r="CM146" s="1"/>
      <c r="CN146" s="1"/>
      <c r="CO146" s="1"/>
      <c r="CP146" s="1"/>
      <c r="CQ146" s="1"/>
      <c r="CR146" s="1"/>
      <c r="CS146" s="1"/>
      <c r="CT146" s="1"/>
      <c r="CU146" s="1"/>
      <c r="CV146" s="1"/>
      <c r="CW146" s="1"/>
      <c r="CX146" s="1"/>
      <c r="CY146" s="1"/>
      <c r="CZ146" s="1"/>
      <c r="DA146" s="1"/>
      <c r="DB146" s="1"/>
      <c r="DC146" s="1"/>
      <c r="DD146" s="1"/>
      <c r="DE146" s="1"/>
      <c r="DF146" s="1"/>
      <c r="DG146" s="1"/>
      <c r="DH146" s="1"/>
      <c r="DI146" s="1"/>
      <c r="DJ146" s="1"/>
      <c r="DK146" s="1"/>
      <c r="DL146" s="1"/>
      <c r="DM146" s="1"/>
      <c r="DN146" s="1"/>
      <c r="DO146" s="1"/>
      <c r="DP146" s="1"/>
      <c r="DQ146" s="1"/>
      <c r="DR146" s="1"/>
      <c r="DS146" s="1"/>
      <c r="DT146" s="1"/>
      <c r="DU146" s="1"/>
      <c r="DV146" s="1"/>
      <c r="DW146" s="1"/>
      <c r="DX146" s="1"/>
      <c r="DY146" s="1"/>
      <c r="DZ146" s="1"/>
      <c r="EA146" s="1"/>
      <c r="EB146" s="1"/>
    </row>
    <row r="147" spans="1:132" ht="13.8" thickBot="1">
      <c r="A147" s="94" t="s">
        <v>126</v>
      </c>
      <c r="B147" s="95">
        <v>1</v>
      </c>
      <c r="C147" s="95">
        <v>2025</v>
      </c>
      <c r="D147" s="96" t="s">
        <v>64</v>
      </c>
      <c r="E147" s="95" t="s">
        <v>74</v>
      </c>
      <c r="F147" s="136" t="s">
        <v>123</v>
      </c>
      <c r="G147" s="123" t="s">
        <v>150</v>
      </c>
      <c r="H147" s="85">
        <v>9</v>
      </c>
      <c r="I147" s="97">
        <v>446.69868000000002</v>
      </c>
      <c r="J147" s="120">
        <f t="shared" si="105"/>
        <v>450.10000000000008</v>
      </c>
      <c r="K147" s="98">
        <v>2.7006600000000001</v>
      </c>
      <c r="L147" s="98">
        <v>0.70065999999999995</v>
      </c>
      <c r="M147" s="98">
        <f t="shared" si="153"/>
        <v>3.4013200000000001</v>
      </c>
      <c r="N147" s="97">
        <f t="shared" si="154"/>
        <v>7592.5329812835444</v>
      </c>
      <c r="O147" s="114">
        <v>446.7</v>
      </c>
      <c r="P147" s="112">
        <f t="shared" si="177"/>
        <v>450.08750000000003</v>
      </c>
      <c r="Q147" s="115">
        <v>2.6892</v>
      </c>
      <c r="R147" s="115">
        <v>0.69830000000000003</v>
      </c>
      <c r="S147" s="115">
        <v>3.3875000000000002</v>
      </c>
      <c r="T147" s="103">
        <v>7583.2</v>
      </c>
      <c r="U147" s="100">
        <f t="shared" si="130"/>
        <v>-0.42434071671369311</v>
      </c>
      <c r="V147" s="100">
        <f t="shared" si="129"/>
        <v>-0.33682527902262405</v>
      </c>
      <c r="W147" s="100">
        <f t="shared" si="125"/>
        <v>-0.40631284324908984</v>
      </c>
      <c r="X147" s="100">
        <f t="shared" si="126"/>
        <v>-0.12292315761487503</v>
      </c>
      <c r="Y147" s="104"/>
      <c r="Z147" s="102">
        <f t="shared" si="157"/>
        <v>-3.1952918940690971</v>
      </c>
      <c r="AA147" s="102">
        <f t="shared" si="158"/>
        <v>-8.1952918940690971</v>
      </c>
      <c r="AB147" s="102">
        <f t="shared" si="159"/>
        <v>1.8047081059309029</v>
      </c>
      <c r="AC147" s="102">
        <f t="shared" si="160"/>
        <v>-11.984922769944301</v>
      </c>
      <c r="AD147" s="102">
        <f t="shared" si="161"/>
        <v>5.5943389818061071</v>
      </c>
      <c r="AE147" s="102">
        <f t="shared" si="162"/>
        <v>-0.14767497439377303</v>
      </c>
      <c r="AF147" s="102">
        <f t="shared" si="163"/>
        <v>-5.1476749743937731</v>
      </c>
      <c r="AG147" s="102">
        <f t="shared" si="164"/>
        <v>4.8523250256062269</v>
      </c>
      <c r="AH147" s="102">
        <f t="shared" si="165"/>
        <v>-3.8941550341390467</v>
      </c>
      <c r="AI147" s="102">
        <f t="shared" si="166"/>
        <v>3.5988050853515006</v>
      </c>
      <c r="AJ147" s="102">
        <f t="shared" si="167"/>
        <v>-2.6688494631843507</v>
      </c>
      <c r="AK147" s="102">
        <f t="shared" si="168"/>
        <v>-7.6688494631843511</v>
      </c>
      <c r="AL147" s="102">
        <f t="shared" si="169"/>
        <v>2.3311505368156493</v>
      </c>
      <c r="AM147" s="102">
        <f t="shared" si="170"/>
        <v>-12.236342255451982</v>
      </c>
      <c r="AN147" s="102">
        <f t="shared" si="171"/>
        <v>6.8986433290832796</v>
      </c>
      <c r="AO147" s="102">
        <f t="shared" si="172"/>
        <v>-2.5190621301642993</v>
      </c>
      <c r="AP147" s="102">
        <f t="shared" si="173"/>
        <v>-7.5190621301642988</v>
      </c>
      <c r="AQ147" s="102">
        <f t="shared" si="174"/>
        <v>2.4809378698357007</v>
      </c>
      <c r="AR147" s="102">
        <f t="shared" si="175"/>
        <v>-11.407439460797374</v>
      </c>
      <c r="AS147" s="102">
        <f t="shared" si="176"/>
        <v>6.3693152004687761</v>
      </c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  <c r="BJ147" s="1"/>
      <c r="BK147" s="1"/>
      <c r="BL147" s="1"/>
      <c r="BM147" s="1"/>
      <c r="BN147" s="1"/>
      <c r="BO147" s="1"/>
      <c r="BP147" s="1"/>
      <c r="BQ147" s="1"/>
      <c r="BR147" s="1"/>
      <c r="BS147" s="1"/>
      <c r="BT147" s="1"/>
      <c r="BU147" s="1"/>
      <c r="BV147" s="1"/>
      <c r="BW147" s="1"/>
      <c r="BX147" s="1"/>
      <c r="BY147" s="1"/>
      <c r="BZ147" s="1"/>
      <c r="CA147" s="1"/>
      <c r="CB147" s="1"/>
      <c r="CC147" s="1"/>
      <c r="CD147" s="1"/>
      <c r="CE147" s="1"/>
      <c r="CF147" s="1"/>
      <c r="CG147" s="1"/>
      <c r="CH147" s="1"/>
      <c r="CI147" s="1"/>
      <c r="CJ147" s="1"/>
      <c r="CK147" s="1"/>
      <c r="CL147" s="1"/>
      <c r="CM147" s="1"/>
      <c r="CN147" s="1"/>
      <c r="CO147" s="1"/>
      <c r="CP147" s="1"/>
      <c r="CQ147" s="1"/>
      <c r="CR147" s="1"/>
      <c r="CS147" s="1"/>
      <c r="CT147" s="1"/>
      <c r="CU147" s="1"/>
      <c r="CV147" s="1"/>
      <c r="CW147" s="1"/>
      <c r="CX147" s="1"/>
      <c r="CY147" s="1"/>
      <c r="CZ147" s="1"/>
      <c r="DA147" s="1"/>
      <c r="DB147" s="1"/>
      <c r="DC147" s="1"/>
      <c r="DD147" s="1"/>
      <c r="DE147" s="1"/>
      <c r="DF147" s="1"/>
      <c r="DG147" s="1"/>
      <c r="DH147" s="1"/>
      <c r="DI147" s="1"/>
      <c r="DJ147" s="1"/>
      <c r="DK147" s="1"/>
      <c r="DL147" s="1"/>
      <c r="DM147" s="1"/>
      <c r="DN147" s="1"/>
      <c r="DO147" s="1"/>
      <c r="DP147" s="1"/>
      <c r="DQ147" s="1"/>
      <c r="DR147" s="1"/>
      <c r="DS147" s="1"/>
      <c r="DT147" s="1"/>
      <c r="DU147" s="1"/>
      <c r="DV147" s="1"/>
      <c r="DW147" s="1"/>
      <c r="DX147" s="1"/>
      <c r="DY147" s="1"/>
      <c r="DZ147" s="1"/>
      <c r="EA147" s="1"/>
      <c r="EB147" s="1"/>
    </row>
    <row r="148" spans="1:132">
      <c r="J148" s="121"/>
      <c r="K148" s="122"/>
      <c r="L148" s="122"/>
      <c r="M148" s="5"/>
      <c r="S148" s="25"/>
      <c r="T148" s="37"/>
      <c r="U148" s="30"/>
      <c r="V148" s="30"/>
      <c r="W148" s="30"/>
      <c r="X148" s="38"/>
    </row>
    <row r="149" spans="1:132">
      <c r="J149" s="121"/>
      <c r="K149" s="122"/>
      <c r="L149" s="122"/>
      <c r="M149" s="5"/>
      <c r="S149" s="25"/>
      <c r="T149" s="39" t="s">
        <v>36</v>
      </c>
      <c r="U149" s="19">
        <f>MEDIAN(U4:U147)</f>
        <v>-3.1952918940690971</v>
      </c>
      <c r="V149" s="19">
        <f>MEDIAN(V4:V147)</f>
        <v>-0.14767497439377303</v>
      </c>
      <c r="W149" s="19">
        <f>MEDIAN(W4:W147)</f>
        <v>-2.6688494631843507</v>
      </c>
      <c r="X149" s="40">
        <f>MEDIAN(X4:X147)</f>
        <v>-2.5190621301642993</v>
      </c>
    </row>
    <row r="150" spans="1:132">
      <c r="K150" s="122"/>
      <c r="L150" s="122"/>
      <c r="S150" s="25"/>
      <c r="T150" s="39" t="s">
        <v>37</v>
      </c>
      <c r="U150" s="19">
        <f>PERCENTILE(U4:U147,0.25)</f>
        <v>-5.5719938169066001</v>
      </c>
      <c r="V150" s="19">
        <f>PERCENTILE(V4:V147,0.25)</f>
        <v>-1.2961989497808244</v>
      </c>
      <c r="W150" s="19">
        <f>PERCENTILE(W4:W147,0.25)</f>
        <v>-5.6855105491435758</v>
      </c>
      <c r="X150" s="40">
        <f>PERCENTILE(X4:X147,0.25)</f>
        <v>-5.4526948790842402</v>
      </c>
    </row>
    <row r="151" spans="1:132">
      <c r="S151" s="25"/>
      <c r="T151" s="39" t="s">
        <v>38</v>
      </c>
      <c r="U151" s="19">
        <f>PERCENTILE(U4:U147,0.75)</f>
        <v>-1.6195897997213831</v>
      </c>
      <c r="V151" s="19">
        <f>PERCENTILE(V4:V147,0.75)</f>
        <v>0.38846825041796718</v>
      </c>
      <c r="W151" s="19">
        <f>PERCENTILE(W4:W147,0.75)</f>
        <v>-1.383327956887231</v>
      </c>
      <c r="X151" s="40">
        <f>PERCENTILE(X4:X147,0.75)</f>
        <v>-1.4558878727429005</v>
      </c>
    </row>
    <row r="152" spans="1:132">
      <c r="T152" s="39" t="s">
        <v>39</v>
      </c>
      <c r="U152" s="19">
        <f>(U151-U150)/1.349</f>
        <v>2.9298769586250684</v>
      </c>
      <c r="V152" s="19">
        <f>(V151-V150)/1.349</f>
        <v>1.2488266865817579</v>
      </c>
      <c r="W152" s="19">
        <f t="shared" ref="W152:X152" si="178">(W151-W150)/1.349</f>
        <v>3.1891642640892104</v>
      </c>
      <c r="X152" s="40">
        <f t="shared" si="178"/>
        <v>2.9627924435443584</v>
      </c>
    </row>
    <row r="153" spans="1:132" ht="13.8" thickBot="1">
      <c r="T153" s="41"/>
      <c r="U153" s="31"/>
      <c r="V153" s="31"/>
      <c r="W153" s="31"/>
      <c r="X153" s="42"/>
    </row>
    <row r="154" spans="1:132">
      <c r="U154" s="19"/>
      <c r="V154" s="19"/>
      <c r="W154" s="19"/>
      <c r="X154" s="19"/>
    </row>
    <row r="155" spans="1:132" ht="13.65" customHeight="1">
      <c r="S155" s="175" t="s">
        <v>56</v>
      </c>
      <c r="T155" s="71" t="s">
        <v>54</v>
      </c>
      <c r="U155" s="72">
        <f>MAX(U4:U147)</f>
        <v>1.7717215424613211</v>
      </c>
      <c r="V155" s="72">
        <f>MAX(V4:V147)</f>
        <v>270.71960297766748</v>
      </c>
      <c r="W155" s="72">
        <f>MAX(W4:W147)</f>
        <v>3.0630178257594749</v>
      </c>
      <c r="X155" s="72">
        <f>MAX(X4:X147)</f>
        <v>20.258665962018284</v>
      </c>
    </row>
    <row r="156" spans="1:132">
      <c r="S156" s="175"/>
      <c r="T156" s="71" t="s">
        <v>55</v>
      </c>
      <c r="U156" s="72">
        <f>MIN(U4:U147)</f>
        <v>-84.065728868417764</v>
      </c>
      <c r="V156" s="72">
        <f>MIN(V4:V147)</f>
        <v>-34</v>
      </c>
      <c r="W156" s="72">
        <f>MIN(W4:W147)</f>
        <v>-74.200388761265273</v>
      </c>
      <c r="X156" s="72">
        <f>MIN(X4:X147)</f>
        <v>-62.041993341051018</v>
      </c>
    </row>
  </sheetData>
  <protectedRanges>
    <protectedRange algorithmName="SHA-512" hashValue="asPYMQGPLDeu1UukWilPj2rVglLULDrqAvkPciUWFv+2LhTOzRnp0Fn2srQpFTgGQvp8zz3KxNrOMNiFaHhCCQ==" saltValue="maIHI/dMzxkMePwLpmD0Iw==" spinCount="100000" sqref="K4:L12" name="data1"/>
    <protectedRange algorithmName="SHA-512" hashValue="asPYMQGPLDeu1UukWilPj2rVglLULDrqAvkPciUWFv+2LhTOzRnp0Fn2srQpFTgGQvp8zz3KxNrOMNiFaHhCCQ==" saltValue="maIHI/dMzxkMePwLpmD0Iw==" spinCount="100000" sqref="K13:L21" name="data1_3"/>
    <protectedRange algorithmName="SHA-512" hashValue="asPYMQGPLDeu1UukWilPj2rVglLULDrqAvkPciUWFv+2LhTOzRnp0Fn2srQpFTgGQvp8zz3KxNrOMNiFaHhCCQ==" saltValue="maIHI/dMzxkMePwLpmD0Iw==" spinCount="100000" sqref="K22:L39" name="data1_1"/>
    <protectedRange algorithmName="SHA-512" hashValue="asPYMQGPLDeu1UukWilPj2rVglLULDrqAvkPciUWFv+2LhTOzRnp0Fn2srQpFTgGQvp8zz3KxNrOMNiFaHhCCQ==" saltValue="maIHI/dMzxkMePwLpmD0Iw==" spinCount="100000" sqref="K40:L48" name="data1_2"/>
    <protectedRange algorithmName="SHA-512" hashValue="asPYMQGPLDeu1UukWilPj2rVglLULDrqAvkPciUWFv+2LhTOzRnp0Fn2srQpFTgGQvp8zz3KxNrOMNiFaHhCCQ==" saltValue="maIHI/dMzxkMePwLpmD0Iw==" spinCount="100000" sqref="K58:L66" name="data1_4"/>
    <protectedRange algorithmName="SHA-512" hashValue="asPYMQGPLDeu1UukWilPj2rVglLULDrqAvkPciUWFv+2LhTOzRnp0Fn2srQpFTgGQvp8zz3KxNrOMNiFaHhCCQ==" saltValue="maIHI/dMzxkMePwLpmD0Iw==" spinCount="100000" sqref="K67:L67 K69:L75" name="data1_5"/>
    <protectedRange algorithmName="SHA-512" hashValue="asPYMQGPLDeu1UukWilPj2rVglLULDrqAvkPciUWFv+2LhTOzRnp0Fn2srQpFTgGQvp8zz3KxNrOMNiFaHhCCQ==" saltValue="maIHI/dMzxkMePwLpmD0Iw==" spinCount="100000" sqref="K85:L93" name="data1_8"/>
    <protectedRange algorithmName="SHA-512" hashValue="asPYMQGPLDeu1UukWilPj2rVglLULDrqAvkPciUWFv+2LhTOzRnp0Fn2srQpFTgGQvp8zz3KxNrOMNiFaHhCCQ==" saltValue="maIHI/dMzxkMePwLpmD0Iw==" spinCount="100000" sqref="K94:L102" name="data1_13"/>
    <protectedRange algorithmName="SHA-512" hashValue="asPYMQGPLDeu1UukWilPj2rVglLULDrqAvkPciUWFv+2LhTOzRnp0Fn2srQpFTgGQvp8zz3KxNrOMNiFaHhCCQ==" saltValue="maIHI/dMzxkMePwLpmD0Iw==" spinCount="100000" sqref="K103:L111" name="data1_14"/>
    <protectedRange algorithmName="SHA-512" hashValue="asPYMQGPLDeu1UukWilPj2rVglLULDrqAvkPciUWFv+2LhTOzRnp0Fn2srQpFTgGQvp8zz3KxNrOMNiFaHhCCQ==" saltValue="maIHI/dMzxkMePwLpmD0Iw==" spinCount="100000" sqref="K112:L120" name="data1_16"/>
    <protectedRange algorithmName="SHA-512" hashValue="asPYMQGPLDeu1UukWilPj2rVglLULDrqAvkPciUWFv+2LhTOzRnp0Fn2srQpFTgGQvp8zz3KxNrOMNiFaHhCCQ==" saltValue="maIHI/dMzxkMePwLpmD0Iw==" spinCount="100000" sqref="K121:L138" name="data1_19"/>
    <protectedRange algorithmName="SHA-512" hashValue="asPYMQGPLDeu1UukWilPj2rVglLULDrqAvkPciUWFv+2LhTOzRnp0Fn2srQpFTgGQvp8zz3KxNrOMNiFaHhCCQ==" saltValue="maIHI/dMzxkMePwLpmD0Iw==" spinCount="100000" sqref="K139:L147" name="data1_21"/>
    <protectedRange algorithmName="SHA-512" hashValue="asPYMQGPLDeu1UukWilPj2rVglLULDrqAvkPciUWFv+2LhTOzRnp0Fn2srQpFTgGQvp8zz3KxNrOMNiFaHhCCQ==" saltValue="maIHI/dMzxkMePwLpmD0Iw==" spinCount="100000" sqref="K68:L68" name="data1_6"/>
    <protectedRange algorithmName="SHA-512" hashValue="asPYMQGPLDeu1UukWilPj2rVglLULDrqAvkPciUWFv+2LhTOzRnp0Fn2srQpFTgGQvp8zz3KxNrOMNiFaHhCCQ==" saltValue="maIHI/dMzxkMePwLpmD0Iw==" spinCount="100000" sqref="K76:L84" name="data1_7"/>
    <protectedRange algorithmName="SHA-512" hashValue="asPYMQGPLDeu1UukWilPj2rVglLULDrqAvkPciUWFv+2LhTOzRnp0Fn2srQpFTgGQvp8zz3KxNrOMNiFaHhCCQ==" saltValue="maIHI/dMzxkMePwLpmD0Iw==" spinCount="100000" sqref="K49:L57" name="data1_9"/>
  </protectedRanges>
  <mergeCells count="5">
    <mergeCell ref="S155:S156"/>
    <mergeCell ref="AO2:AS2"/>
    <mergeCell ref="Z2:AD2"/>
    <mergeCell ref="AE2:AI2"/>
    <mergeCell ref="AJ2:AN2"/>
  </mergeCells>
  <phoneticPr fontId="0" type="noConversion"/>
  <pageMargins left="0.75" right="0.75" top="1" bottom="1" header="0.5" footer="0.5"/>
  <pageSetup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4">
    <tabColor rgb="FFFF6600"/>
  </sheetPr>
  <dimension ref="A1:FO323"/>
  <sheetViews>
    <sheetView workbookViewId="0">
      <selection activeCell="C19" sqref="C19:C21"/>
    </sheetView>
  </sheetViews>
  <sheetFormatPr defaultColWidth="9.109375" defaultRowHeight="13.2"/>
  <cols>
    <col min="1" max="1" width="5" style="1" bestFit="1" customWidth="1"/>
    <col min="2" max="2" width="11.44140625" style="36" bestFit="1" customWidth="1"/>
    <col min="3" max="3" width="14.5546875" style="158" customWidth="1"/>
    <col min="4" max="4" width="10.44140625" style="1" bestFit="1" customWidth="1"/>
    <col min="5" max="9" width="11.109375" style="26" customWidth="1"/>
    <col min="10" max="10" width="15.6640625" style="32" customWidth="1"/>
    <col min="11" max="11" width="7.6640625" style="69" bestFit="1" customWidth="1"/>
    <col min="12" max="12" width="10.6640625" style="69" bestFit="1" customWidth="1"/>
    <col min="13" max="13" width="11.33203125" style="69" bestFit="1" customWidth="1"/>
    <col min="14" max="14" width="7.6640625" style="69" bestFit="1" customWidth="1"/>
    <col min="15" max="15" width="10.6640625" style="69" bestFit="1" customWidth="1"/>
    <col min="16" max="16" width="11.33203125" style="69" bestFit="1" customWidth="1"/>
    <col min="17" max="17" width="7.6640625" style="69" bestFit="1" customWidth="1"/>
    <col min="18" max="18" width="10.6640625" style="69" bestFit="1" customWidth="1"/>
    <col min="19" max="19" width="11.33203125" style="69" bestFit="1" customWidth="1"/>
    <col min="20" max="20" width="7.6640625" style="69" bestFit="1" customWidth="1"/>
    <col min="21" max="21" width="10.6640625" style="69" bestFit="1" customWidth="1"/>
    <col min="22" max="22" width="11.33203125" style="69" bestFit="1" customWidth="1"/>
    <col min="23" max="23" width="7.6640625" style="69" bestFit="1" customWidth="1"/>
    <col min="24" max="24" width="10.6640625" style="69" bestFit="1" customWidth="1"/>
    <col min="25" max="25" width="11.33203125" style="69" bestFit="1" customWidth="1"/>
    <col min="26" max="158" width="9.109375" style="21"/>
    <col min="159" max="171" width="9.109375" style="29"/>
    <col min="172" max="16384" width="9.109375" style="1"/>
  </cols>
  <sheetData>
    <row r="1" spans="1:171" s="4" customFormat="1">
      <c r="A1" s="22"/>
      <c r="B1" s="33"/>
      <c r="C1" s="154"/>
      <c r="D1" s="23"/>
      <c r="E1" s="45" t="s">
        <v>0</v>
      </c>
      <c r="F1" s="45" t="s">
        <v>0</v>
      </c>
      <c r="G1" s="45" t="s">
        <v>0</v>
      </c>
      <c r="H1" s="45" t="s">
        <v>0</v>
      </c>
      <c r="I1" s="45" t="s">
        <v>0</v>
      </c>
      <c r="J1" s="2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3"/>
      <c r="AK1" s="23"/>
      <c r="AL1" s="23"/>
      <c r="AM1" s="23"/>
      <c r="AN1" s="23"/>
      <c r="AO1" s="23"/>
      <c r="AP1" s="23"/>
      <c r="AQ1" s="23"/>
      <c r="AR1" s="23"/>
      <c r="AS1" s="23"/>
      <c r="AT1" s="23"/>
      <c r="AU1" s="23"/>
      <c r="AV1" s="23"/>
      <c r="AW1" s="23"/>
      <c r="AX1" s="23"/>
      <c r="AY1" s="23"/>
      <c r="AZ1" s="23"/>
      <c r="BA1" s="23"/>
      <c r="BB1" s="23"/>
      <c r="BC1" s="23"/>
      <c r="BD1" s="23"/>
      <c r="BE1" s="23"/>
      <c r="BF1" s="23"/>
      <c r="BG1" s="23"/>
      <c r="BH1" s="23"/>
      <c r="BI1" s="23"/>
      <c r="BJ1" s="23"/>
      <c r="BK1" s="23"/>
      <c r="BL1" s="23"/>
      <c r="BM1" s="23"/>
      <c r="BN1" s="23"/>
      <c r="BO1" s="23"/>
      <c r="BP1" s="23"/>
      <c r="BQ1" s="23"/>
      <c r="BR1" s="23"/>
      <c r="BS1" s="23"/>
      <c r="BT1" s="23"/>
      <c r="BU1" s="23"/>
      <c r="BV1" s="23"/>
      <c r="BW1" s="23"/>
      <c r="BX1" s="23"/>
      <c r="BY1" s="23"/>
      <c r="BZ1" s="23"/>
      <c r="CA1" s="23"/>
      <c r="CB1" s="23"/>
      <c r="CC1" s="23"/>
      <c r="CD1" s="23"/>
      <c r="CE1" s="23"/>
      <c r="CF1" s="23"/>
      <c r="CG1" s="23"/>
      <c r="CH1" s="23"/>
      <c r="CI1" s="23"/>
      <c r="CJ1" s="23"/>
      <c r="CK1" s="23"/>
      <c r="CL1" s="23"/>
      <c r="CM1" s="23"/>
      <c r="CN1" s="23"/>
      <c r="CO1" s="23"/>
      <c r="CP1" s="23"/>
      <c r="CQ1" s="23"/>
      <c r="CR1" s="23"/>
      <c r="CS1" s="23"/>
      <c r="CT1" s="23"/>
      <c r="CU1" s="23"/>
      <c r="CV1" s="23"/>
      <c r="CW1" s="23"/>
      <c r="CX1" s="23"/>
      <c r="CY1" s="23"/>
      <c r="CZ1" s="23"/>
      <c r="DA1" s="23"/>
      <c r="DB1" s="23"/>
      <c r="DC1" s="23"/>
      <c r="DD1" s="23"/>
      <c r="DE1" s="23"/>
      <c r="DF1" s="23"/>
      <c r="DG1" s="23"/>
      <c r="DH1" s="23"/>
      <c r="DI1" s="23"/>
      <c r="DJ1" s="23"/>
      <c r="DK1" s="23"/>
      <c r="DL1" s="23"/>
      <c r="DM1" s="23"/>
      <c r="DN1" s="23"/>
      <c r="DO1" s="23"/>
      <c r="DP1" s="23"/>
      <c r="DQ1" s="23"/>
      <c r="DR1" s="23"/>
      <c r="DS1" s="23"/>
      <c r="DT1" s="23"/>
      <c r="DU1" s="23"/>
      <c r="DV1" s="23"/>
      <c r="DW1" s="23"/>
      <c r="DX1" s="23"/>
      <c r="DY1" s="23"/>
      <c r="DZ1" s="23"/>
      <c r="EA1" s="23"/>
      <c r="EB1" s="23"/>
      <c r="EC1" s="23"/>
      <c r="ED1" s="23"/>
      <c r="EE1" s="23"/>
      <c r="EF1" s="23"/>
      <c r="EG1" s="23"/>
      <c r="EH1" s="23"/>
      <c r="EI1" s="23"/>
      <c r="EJ1" s="23"/>
      <c r="EK1" s="23"/>
      <c r="EL1" s="23"/>
      <c r="EM1" s="23"/>
      <c r="EN1" s="23"/>
      <c r="EO1" s="23"/>
      <c r="EP1" s="23"/>
      <c r="EQ1" s="23"/>
      <c r="ER1" s="23"/>
      <c r="ES1" s="23"/>
      <c r="ET1" s="23"/>
      <c r="EU1" s="23"/>
      <c r="EV1" s="23"/>
      <c r="EW1" s="23"/>
      <c r="EX1" s="23"/>
      <c r="EY1" s="23"/>
      <c r="EZ1" s="23"/>
      <c r="FA1" s="23"/>
      <c r="FB1" s="23"/>
      <c r="FC1" s="23"/>
      <c r="FD1" s="23"/>
      <c r="FE1" s="23"/>
      <c r="FF1" s="23"/>
      <c r="FG1" s="23"/>
      <c r="FH1" s="23"/>
      <c r="FI1" s="23"/>
      <c r="FJ1" s="23"/>
      <c r="FK1" s="23"/>
      <c r="FL1" s="23"/>
      <c r="FM1" s="23"/>
      <c r="FN1" s="23"/>
      <c r="FO1" s="23"/>
    </row>
    <row r="2" spans="1:171" s="3" customFormat="1">
      <c r="A2" s="22" t="s">
        <v>7</v>
      </c>
      <c r="B2" s="33" t="s">
        <v>35</v>
      </c>
      <c r="C2" s="154" t="s">
        <v>163</v>
      </c>
      <c r="D2" s="22" t="s">
        <v>31</v>
      </c>
      <c r="E2" s="44" t="s">
        <v>85</v>
      </c>
      <c r="F2" s="44" t="s">
        <v>86</v>
      </c>
      <c r="G2" s="44" t="s">
        <v>87</v>
      </c>
      <c r="H2" s="44" t="s">
        <v>88</v>
      </c>
      <c r="I2" s="44" t="s">
        <v>89</v>
      </c>
      <c r="J2" s="22"/>
      <c r="K2" s="177"/>
      <c r="L2" s="177"/>
      <c r="M2" s="177"/>
      <c r="N2" s="177"/>
      <c r="O2" s="177"/>
      <c r="P2" s="177"/>
      <c r="Q2" s="177"/>
      <c r="R2" s="177"/>
      <c r="S2" s="177"/>
      <c r="T2" s="177"/>
      <c r="U2" s="177"/>
      <c r="V2" s="177"/>
      <c r="W2" s="177"/>
      <c r="X2" s="177"/>
      <c r="Y2" s="177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  <c r="AP2" s="22"/>
      <c r="AQ2" s="22"/>
      <c r="AR2" s="22"/>
      <c r="AS2" s="22"/>
      <c r="AT2" s="22"/>
      <c r="AU2" s="22"/>
      <c r="AV2" s="22"/>
      <c r="AW2" s="22"/>
      <c r="AX2" s="22"/>
      <c r="AY2" s="22"/>
      <c r="AZ2" s="22"/>
      <c r="BA2" s="22"/>
      <c r="BB2" s="22"/>
      <c r="BC2" s="22"/>
      <c r="BD2" s="22"/>
      <c r="BE2" s="22"/>
      <c r="BF2" s="22"/>
      <c r="BG2" s="22"/>
      <c r="BH2" s="22"/>
      <c r="BI2" s="22"/>
      <c r="BJ2" s="22"/>
      <c r="BK2" s="22"/>
      <c r="BL2" s="22"/>
      <c r="BM2" s="22"/>
      <c r="BN2" s="22"/>
      <c r="BO2" s="22"/>
      <c r="BP2" s="22"/>
      <c r="BQ2" s="22"/>
      <c r="BR2" s="22"/>
      <c r="BS2" s="22"/>
      <c r="BT2" s="22"/>
      <c r="BU2" s="22"/>
      <c r="BV2" s="22"/>
      <c r="BW2" s="22"/>
      <c r="BX2" s="22"/>
      <c r="BY2" s="22"/>
      <c r="BZ2" s="22"/>
      <c r="CA2" s="22"/>
      <c r="CB2" s="22"/>
      <c r="CC2" s="22"/>
      <c r="CD2" s="22"/>
      <c r="CE2" s="22"/>
      <c r="CF2" s="22"/>
      <c r="CG2" s="22"/>
      <c r="CH2" s="22"/>
      <c r="CI2" s="22"/>
      <c r="CJ2" s="22"/>
      <c r="CK2" s="22"/>
      <c r="CL2" s="22"/>
      <c r="CM2" s="22"/>
      <c r="CN2" s="22"/>
      <c r="CO2" s="22"/>
      <c r="CP2" s="22"/>
      <c r="CQ2" s="22"/>
      <c r="CR2" s="22"/>
      <c r="CS2" s="22"/>
      <c r="CT2" s="22"/>
      <c r="CU2" s="22"/>
      <c r="CV2" s="22"/>
      <c r="CW2" s="22"/>
      <c r="CX2" s="22"/>
      <c r="CY2" s="22"/>
      <c r="CZ2" s="22"/>
      <c r="DA2" s="22"/>
      <c r="DB2" s="22"/>
      <c r="DC2" s="22"/>
      <c r="DD2" s="22"/>
      <c r="DE2" s="22"/>
      <c r="DF2" s="22"/>
      <c r="DG2" s="22"/>
      <c r="DH2" s="22"/>
      <c r="DI2" s="22"/>
      <c r="DJ2" s="22"/>
      <c r="DK2" s="22"/>
      <c r="DL2" s="22"/>
      <c r="DM2" s="22"/>
      <c r="DN2" s="22"/>
      <c r="DO2" s="22"/>
      <c r="DP2" s="22"/>
      <c r="DQ2" s="22"/>
      <c r="DR2" s="22"/>
      <c r="DS2" s="22"/>
      <c r="DT2" s="22"/>
      <c r="DU2" s="22"/>
      <c r="DV2" s="22"/>
      <c r="DW2" s="22"/>
      <c r="DX2" s="22"/>
      <c r="DY2" s="22"/>
      <c r="DZ2" s="22"/>
      <c r="EA2" s="22"/>
      <c r="EB2" s="22"/>
      <c r="EC2" s="22"/>
      <c r="ED2" s="22"/>
      <c r="EE2" s="22"/>
      <c r="EF2" s="22"/>
      <c r="EG2" s="22"/>
      <c r="EH2" s="22"/>
      <c r="EI2" s="22"/>
      <c r="EJ2" s="22"/>
      <c r="EK2" s="22"/>
      <c r="EL2" s="22"/>
      <c r="EM2" s="22"/>
      <c r="EN2" s="22"/>
      <c r="EO2" s="22"/>
      <c r="EP2" s="22"/>
      <c r="EQ2" s="22"/>
      <c r="ER2" s="22"/>
      <c r="ES2" s="22"/>
      <c r="ET2" s="22"/>
      <c r="EU2" s="22"/>
      <c r="EV2" s="22"/>
      <c r="EW2" s="22"/>
      <c r="EX2" s="22"/>
      <c r="EY2" s="22"/>
      <c r="EZ2" s="22"/>
      <c r="FA2" s="22"/>
      <c r="FB2" s="22"/>
      <c r="FC2" s="22"/>
      <c r="FD2" s="22"/>
      <c r="FE2" s="22"/>
      <c r="FF2" s="22"/>
      <c r="FG2" s="22"/>
      <c r="FH2" s="22"/>
      <c r="FI2" s="22"/>
      <c r="FJ2" s="22"/>
      <c r="FK2" s="22"/>
      <c r="FL2" s="22"/>
      <c r="FM2" s="22"/>
      <c r="FN2" s="22"/>
      <c r="FO2" s="22"/>
    </row>
    <row r="3" spans="1:171" s="3" customFormat="1" ht="13.8" thickBot="1">
      <c r="A3" s="24"/>
      <c r="B3" s="34"/>
      <c r="C3" s="155"/>
      <c r="D3" s="24"/>
      <c r="E3" s="46" t="s">
        <v>19</v>
      </c>
      <c r="F3" s="46" t="s">
        <v>19</v>
      </c>
      <c r="G3" s="46" t="s">
        <v>19</v>
      </c>
      <c r="H3" s="46" t="s">
        <v>19</v>
      </c>
      <c r="I3" s="46" t="s">
        <v>19</v>
      </c>
      <c r="J3" s="24" t="s">
        <v>90</v>
      </c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22"/>
      <c r="AV3" s="22"/>
      <c r="AW3" s="22"/>
      <c r="AX3" s="22"/>
      <c r="AY3" s="22"/>
      <c r="AZ3" s="22"/>
      <c r="BA3" s="22"/>
      <c r="BB3" s="22"/>
      <c r="BC3" s="22"/>
      <c r="BD3" s="22"/>
      <c r="BE3" s="22"/>
      <c r="BF3" s="22"/>
      <c r="BG3" s="22"/>
      <c r="BH3" s="22"/>
      <c r="BI3" s="22"/>
      <c r="BJ3" s="22"/>
      <c r="BK3" s="22"/>
      <c r="BL3" s="22"/>
      <c r="BM3" s="22"/>
      <c r="BN3" s="22"/>
      <c r="BO3" s="22"/>
      <c r="BP3" s="22"/>
      <c r="BQ3" s="22"/>
      <c r="BR3" s="22"/>
      <c r="BS3" s="22"/>
      <c r="BT3" s="22"/>
      <c r="BU3" s="22"/>
      <c r="BV3" s="22"/>
      <c r="BW3" s="22"/>
      <c r="BX3" s="22"/>
      <c r="BY3" s="22"/>
      <c r="BZ3" s="22"/>
      <c r="CA3" s="22"/>
      <c r="CB3" s="22"/>
      <c r="CC3" s="22"/>
      <c r="CD3" s="22"/>
      <c r="CE3" s="22"/>
      <c r="CF3" s="22"/>
      <c r="CG3" s="22"/>
      <c r="CH3" s="22"/>
      <c r="CI3" s="22"/>
      <c r="CJ3" s="22"/>
      <c r="CK3" s="22"/>
      <c r="CL3" s="22"/>
      <c r="CM3" s="22"/>
      <c r="CN3" s="22"/>
      <c r="CO3" s="22"/>
      <c r="CP3" s="22"/>
      <c r="CQ3" s="22"/>
      <c r="CR3" s="22"/>
      <c r="CS3" s="22"/>
      <c r="CT3" s="22"/>
      <c r="CU3" s="22"/>
      <c r="CV3" s="22"/>
      <c r="CW3" s="22"/>
      <c r="CX3" s="22"/>
      <c r="CY3" s="22"/>
      <c r="CZ3" s="22"/>
      <c r="DA3" s="22"/>
      <c r="DB3" s="22"/>
      <c r="DC3" s="22"/>
      <c r="DD3" s="22"/>
      <c r="DE3" s="22"/>
      <c r="DF3" s="22"/>
      <c r="DG3" s="22"/>
      <c r="DH3" s="22"/>
      <c r="DI3" s="22"/>
      <c r="DJ3" s="22"/>
      <c r="DK3" s="22"/>
      <c r="DL3" s="22"/>
      <c r="DM3" s="22"/>
      <c r="DN3" s="22"/>
      <c r="DO3" s="22"/>
      <c r="DP3" s="22"/>
      <c r="DQ3" s="22"/>
      <c r="DR3" s="22"/>
      <c r="DS3" s="22"/>
      <c r="DT3" s="22"/>
      <c r="DU3" s="22"/>
      <c r="DV3" s="22"/>
      <c r="DW3" s="22"/>
      <c r="DX3" s="22"/>
      <c r="DY3" s="22"/>
      <c r="DZ3" s="22"/>
      <c r="EA3" s="22"/>
      <c r="EB3" s="22"/>
      <c r="EC3" s="22"/>
      <c r="ED3" s="22"/>
      <c r="EE3" s="22"/>
      <c r="EF3" s="22"/>
      <c r="EG3" s="22"/>
      <c r="EH3" s="22"/>
      <c r="EI3" s="22"/>
      <c r="EJ3" s="22"/>
      <c r="EK3" s="22"/>
      <c r="EL3" s="22"/>
      <c r="EM3" s="22"/>
      <c r="EN3" s="22"/>
      <c r="EO3" s="22"/>
      <c r="EP3" s="22"/>
      <c r="EQ3" s="22"/>
      <c r="ER3" s="22"/>
      <c r="ES3" s="22"/>
      <c r="ET3" s="22"/>
      <c r="EU3" s="22"/>
      <c r="EV3" s="22"/>
      <c r="EW3" s="22"/>
      <c r="EX3" s="22"/>
      <c r="EY3" s="22"/>
      <c r="EZ3" s="22"/>
      <c r="FA3" s="22"/>
      <c r="FB3" s="22"/>
      <c r="FC3" s="22"/>
      <c r="FD3" s="22"/>
      <c r="FE3" s="22"/>
      <c r="FF3" s="22"/>
      <c r="FG3" s="22"/>
      <c r="FH3" s="22"/>
      <c r="FI3" s="22"/>
      <c r="FJ3" s="22"/>
      <c r="FK3" s="22"/>
      <c r="FL3" s="22"/>
      <c r="FM3" s="22"/>
      <c r="FN3" s="22"/>
      <c r="FO3" s="22"/>
    </row>
    <row r="4" spans="1:171" s="5" customFormat="1">
      <c r="A4" s="18" t="s">
        <v>29</v>
      </c>
      <c r="B4" s="35" t="s">
        <v>45</v>
      </c>
      <c r="C4" s="157" t="s">
        <v>160</v>
      </c>
      <c r="D4" s="85">
        <v>7</v>
      </c>
      <c r="E4" s="132">
        <v>13</v>
      </c>
      <c r="F4" s="132">
        <v>23.9</v>
      </c>
      <c r="G4" s="132">
        <v>37.700000000000003</v>
      </c>
      <c r="H4" s="132">
        <v>52.5</v>
      </c>
      <c r="I4" s="132">
        <v>70.7</v>
      </c>
      <c r="J4" s="138" t="s">
        <v>127</v>
      </c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21"/>
      <c r="AS4" s="21"/>
      <c r="AT4" s="21"/>
      <c r="AU4" s="21"/>
      <c r="AV4" s="21"/>
      <c r="AW4" s="21"/>
      <c r="AX4" s="21"/>
      <c r="AY4" s="21"/>
      <c r="AZ4" s="21"/>
      <c r="BA4" s="21"/>
      <c r="BB4" s="21"/>
      <c r="BC4" s="21"/>
      <c r="BD4" s="21"/>
      <c r="BE4" s="21"/>
      <c r="BF4" s="21"/>
      <c r="BG4" s="21"/>
      <c r="BH4" s="21"/>
      <c r="BI4" s="21"/>
      <c r="BJ4" s="21"/>
      <c r="BK4" s="21"/>
      <c r="BL4" s="21"/>
      <c r="BM4" s="21"/>
      <c r="BN4" s="21"/>
      <c r="BO4" s="21"/>
      <c r="BP4" s="21"/>
      <c r="BQ4" s="21"/>
      <c r="BR4" s="21"/>
      <c r="BS4" s="21"/>
      <c r="BT4" s="21"/>
      <c r="BU4" s="21"/>
      <c r="BV4" s="21"/>
      <c r="BW4" s="21"/>
      <c r="BX4" s="21"/>
      <c r="BY4" s="21"/>
      <c r="BZ4" s="21"/>
      <c r="CA4" s="21"/>
      <c r="CB4" s="21"/>
      <c r="CC4" s="21"/>
      <c r="CD4" s="21"/>
      <c r="CE4" s="21"/>
      <c r="CF4" s="21"/>
      <c r="CG4" s="21"/>
      <c r="CH4" s="21"/>
      <c r="CI4" s="21"/>
      <c r="CJ4" s="21"/>
      <c r="CK4" s="21"/>
      <c r="CL4" s="21"/>
      <c r="CM4" s="21"/>
      <c r="CN4" s="21"/>
      <c r="CO4" s="21"/>
      <c r="CP4" s="21"/>
      <c r="CQ4" s="21"/>
      <c r="CR4" s="21"/>
      <c r="CS4" s="21"/>
      <c r="CT4" s="21"/>
      <c r="CU4" s="21"/>
      <c r="CV4" s="21"/>
      <c r="CW4" s="21"/>
      <c r="CX4" s="21"/>
      <c r="CY4" s="21"/>
      <c r="CZ4" s="21"/>
      <c r="DA4" s="21"/>
      <c r="DB4" s="21"/>
      <c r="DC4" s="21"/>
      <c r="DD4" s="21"/>
      <c r="DE4" s="21"/>
      <c r="DF4" s="21"/>
      <c r="DG4" s="21"/>
      <c r="DH4" s="21"/>
      <c r="DI4" s="21"/>
      <c r="DJ4" s="21"/>
      <c r="DK4" s="21"/>
      <c r="DL4" s="21"/>
      <c r="DM4" s="21"/>
      <c r="DN4" s="21"/>
      <c r="DO4" s="21"/>
      <c r="DP4" s="21"/>
      <c r="DQ4" s="21"/>
      <c r="DR4" s="21"/>
      <c r="DS4" s="21"/>
      <c r="DT4" s="21"/>
      <c r="DU4" s="21"/>
      <c r="DV4" s="21"/>
      <c r="DW4" s="21"/>
      <c r="DX4" s="21"/>
      <c r="DY4" s="21"/>
      <c r="DZ4" s="21"/>
      <c r="EA4" s="21"/>
      <c r="EB4" s="21"/>
      <c r="EC4" s="21"/>
      <c r="ED4" s="21"/>
      <c r="EE4" s="21"/>
      <c r="EF4" s="21"/>
      <c r="EG4" s="21"/>
      <c r="EH4" s="21"/>
      <c r="EI4" s="21"/>
      <c r="EJ4" s="21"/>
      <c r="EK4" s="21"/>
      <c r="EL4" s="21"/>
      <c r="EM4" s="21"/>
      <c r="EN4" s="21"/>
      <c r="EO4" s="21"/>
      <c r="EP4" s="21"/>
      <c r="EQ4" s="21"/>
      <c r="ER4" s="21"/>
      <c r="ES4" s="21"/>
      <c r="ET4" s="21"/>
      <c r="EU4" s="21"/>
      <c r="EV4" s="21"/>
      <c r="EW4" s="21"/>
      <c r="EX4" s="21"/>
      <c r="EY4" s="21"/>
      <c r="EZ4" s="21"/>
      <c r="FA4" s="21"/>
      <c r="FB4" s="21"/>
      <c r="FC4" s="21"/>
      <c r="FD4" s="21"/>
      <c r="FE4" s="21"/>
      <c r="FF4" s="21"/>
      <c r="FG4" s="21"/>
      <c r="FH4" s="21"/>
      <c r="FI4" s="21"/>
      <c r="FJ4" s="21"/>
      <c r="FK4" s="21"/>
      <c r="FL4" s="21"/>
      <c r="FM4" s="21"/>
      <c r="FN4" s="21"/>
      <c r="FO4" s="21"/>
    </row>
    <row r="5" spans="1:171" s="5" customFormat="1">
      <c r="A5" s="18" t="s">
        <v>29</v>
      </c>
      <c r="B5" s="35" t="s">
        <v>45</v>
      </c>
      <c r="C5" s="157" t="s">
        <v>160</v>
      </c>
      <c r="D5" s="85">
        <v>8</v>
      </c>
      <c r="E5" s="132">
        <v>14.2</v>
      </c>
      <c r="F5" s="132">
        <v>27.3</v>
      </c>
      <c r="G5" s="132">
        <v>43.3</v>
      </c>
      <c r="H5" s="132">
        <v>60.2</v>
      </c>
      <c r="I5" s="132">
        <v>79.599999999999994</v>
      </c>
      <c r="J5" s="138" t="s">
        <v>127</v>
      </c>
      <c r="K5" s="69"/>
      <c r="L5" s="69"/>
      <c r="M5" s="69"/>
      <c r="N5" s="69"/>
      <c r="O5" s="69"/>
      <c r="P5" s="69"/>
      <c r="Q5" s="69"/>
      <c r="R5" s="69"/>
      <c r="S5" s="69"/>
      <c r="T5" s="69"/>
      <c r="U5" s="69"/>
      <c r="V5" s="69"/>
      <c r="W5" s="69"/>
      <c r="X5" s="69"/>
      <c r="Y5" s="69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  <c r="AN5" s="21"/>
      <c r="AO5" s="21"/>
      <c r="AP5" s="21"/>
      <c r="AQ5" s="21"/>
      <c r="AR5" s="21"/>
      <c r="AS5" s="21"/>
      <c r="AT5" s="21"/>
      <c r="AU5" s="21"/>
      <c r="AV5" s="21"/>
      <c r="AW5" s="21"/>
      <c r="AX5" s="21"/>
      <c r="AY5" s="21"/>
      <c r="AZ5" s="21"/>
      <c r="BA5" s="21"/>
      <c r="BB5" s="21"/>
      <c r="BC5" s="21"/>
      <c r="BD5" s="21"/>
      <c r="BE5" s="21"/>
      <c r="BF5" s="21"/>
      <c r="BG5" s="21"/>
      <c r="BH5" s="21"/>
      <c r="BI5" s="21"/>
      <c r="BJ5" s="21"/>
      <c r="BK5" s="21"/>
      <c r="BL5" s="21"/>
      <c r="BM5" s="21"/>
      <c r="BN5" s="21"/>
      <c r="BO5" s="21"/>
      <c r="BP5" s="21"/>
      <c r="BQ5" s="21"/>
      <c r="BR5" s="21"/>
      <c r="BS5" s="21"/>
      <c r="BT5" s="21"/>
      <c r="BU5" s="21"/>
      <c r="BV5" s="21"/>
      <c r="BW5" s="21"/>
      <c r="BX5" s="21"/>
      <c r="BY5" s="21"/>
      <c r="BZ5" s="21"/>
      <c r="CA5" s="21"/>
      <c r="CB5" s="21"/>
      <c r="CC5" s="21"/>
      <c r="CD5" s="21"/>
      <c r="CE5" s="21"/>
      <c r="CF5" s="21"/>
      <c r="CG5" s="21"/>
      <c r="CH5" s="21"/>
      <c r="CI5" s="21"/>
      <c r="CJ5" s="21"/>
      <c r="CK5" s="21"/>
      <c r="CL5" s="21"/>
      <c r="CM5" s="21"/>
      <c r="CN5" s="21"/>
      <c r="CO5" s="21"/>
      <c r="CP5" s="21"/>
      <c r="CQ5" s="21"/>
      <c r="CR5" s="21"/>
      <c r="CS5" s="21"/>
      <c r="CT5" s="21"/>
      <c r="CU5" s="21"/>
      <c r="CV5" s="21"/>
      <c r="CW5" s="21"/>
      <c r="CX5" s="21"/>
      <c r="CY5" s="21"/>
      <c r="CZ5" s="21"/>
      <c r="DA5" s="21"/>
      <c r="DB5" s="21"/>
      <c r="DC5" s="21"/>
      <c r="DD5" s="21"/>
      <c r="DE5" s="21"/>
      <c r="DF5" s="21"/>
      <c r="DG5" s="21"/>
      <c r="DH5" s="21"/>
      <c r="DI5" s="21"/>
      <c r="DJ5" s="21"/>
      <c r="DK5" s="21"/>
      <c r="DL5" s="21"/>
      <c r="DM5" s="21"/>
      <c r="DN5" s="21"/>
      <c r="DO5" s="21"/>
      <c r="DP5" s="21"/>
      <c r="DQ5" s="21"/>
      <c r="DR5" s="21"/>
      <c r="DS5" s="21"/>
      <c r="DT5" s="21"/>
      <c r="DU5" s="21"/>
      <c r="DV5" s="21"/>
      <c r="DW5" s="21"/>
      <c r="DX5" s="21"/>
      <c r="DY5" s="21"/>
      <c r="DZ5" s="21"/>
      <c r="EA5" s="21"/>
      <c r="EB5" s="21"/>
      <c r="EC5" s="21"/>
      <c r="ED5" s="21"/>
      <c r="EE5" s="21"/>
      <c r="EF5" s="21"/>
      <c r="EG5" s="21"/>
      <c r="EH5" s="21"/>
      <c r="EI5" s="21"/>
      <c r="EJ5" s="21"/>
      <c r="EK5" s="21"/>
      <c r="EL5" s="21"/>
      <c r="EM5" s="21"/>
      <c r="EN5" s="21"/>
      <c r="EO5" s="21"/>
      <c r="EP5" s="21"/>
      <c r="EQ5" s="21"/>
      <c r="ER5" s="21"/>
      <c r="ES5" s="21"/>
      <c r="ET5" s="21"/>
      <c r="EU5" s="21"/>
      <c r="EV5" s="21"/>
      <c r="EW5" s="21"/>
      <c r="EX5" s="21"/>
      <c r="EY5" s="21"/>
      <c r="EZ5" s="21"/>
      <c r="FA5" s="21"/>
      <c r="FB5" s="21"/>
      <c r="FC5" s="21"/>
      <c r="FD5" s="21"/>
      <c r="FE5" s="21"/>
      <c r="FF5" s="21"/>
      <c r="FG5" s="21"/>
      <c r="FH5" s="21"/>
      <c r="FI5" s="21"/>
      <c r="FJ5" s="21"/>
      <c r="FK5" s="21"/>
      <c r="FL5" s="21"/>
      <c r="FM5" s="21"/>
      <c r="FN5" s="21"/>
      <c r="FO5" s="21"/>
    </row>
    <row r="6" spans="1:171" s="5" customFormat="1">
      <c r="A6" s="18" t="s">
        <v>29</v>
      </c>
      <c r="B6" s="35" t="s">
        <v>45</v>
      </c>
      <c r="C6" s="157" t="s">
        <v>160</v>
      </c>
      <c r="D6" s="85">
        <v>9</v>
      </c>
      <c r="E6" s="132">
        <v>14</v>
      </c>
      <c r="F6" s="132">
        <v>26.4</v>
      </c>
      <c r="G6" s="132">
        <v>41.5</v>
      </c>
      <c r="H6" s="132">
        <v>57.8</v>
      </c>
      <c r="I6" s="132">
        <v>76.900000000000006</v>
      </c>
      <c r="J6" s="138" t="s">
        <v>127</v>
      </c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  <c r="X6" s="69"/>
      <c r="Y6" s="69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  <c r="AW6" s="21"/>
      <c r="AX6" s="21"/>
      <c r="AY6" s="21"/>
      <c r="AZ6" s="21"/>
      <c r="BA6" s="21"/>
      <c r="BB6" s="21"/>
      <c r="BC6" s="21"/>
      <c r="BD6" s="21"/>
      <c r="BE6" s="21"/>
      <c r="BF6" s="21"/>
      <c r="BG6" s="21"/>
      <c r="BH6" s="21"/>
      <c r="BI6" s="21"/>
      <c r="BJ6" s="21"/>
      <c r="BK6" s="21"/>
      <c r="BL6" s="21"/>
      <c r="BM6" s="21"/>
      <c r="BN6" s="21"/>
      <c r="BO6" s="21"/>
      <c r="BP6" s="21"/>
      <c r="BQ6" s="21"/>
      <c r="BR6" s="21"/>
      <c r="BS6" s="21"/>
      <c r="BT6" s="21"/>
      <c r="BU6" s="21"/>
      <c r="BV6" s="21"/>
      <c r="BW6" s="21"/>
      <c r="BX6" s="21"/>
      <c r="BY6" s="21"/>
      <c r="BZ6" s="21"/>
      <c r="CA6" s="21"/>
      <c r="CB6" s="21"/>
      <c r="CC6" s="21"/>
      <c r="CD6" s="21"/>
      <c r="CE6" s="21"/>
      <c r="CF6" s="21"/>
      <c r="CG6" s="21"/>
      <c r="CH6" s="21"/>
      <c r="CI6" s="21"/>
      <c r="CJ6" s="21"/>
      <c r="CK6" s="21"/>
      <c r="CL6" s="21"/>
      <c r="CM6" s="21"/>
      <c r="CN6" s="21"/>
      <c r="CO6" s="21"/>
      <c r="CP6" s="21"/>
      <c r="CQ6" s="21"/>
      <c r="CR6" s="21"/>
      <c r="CS6" s="21"/>
      <c r="CT6" s="21"/>
      <c r="CU6" s="21"/>
      <c r="CV6" s="21"/>
      <c r="CW6" s="21"/>
      <c r="CX6" s="21"/>
      <c r="CY6" s="21"/>
      <c r="CZ6" s="21"/>
      <c r="DA6" s="21"/>
      <c r="DB6" s="21"/>
      <c r="DC6" s="21"/>
      <c r="DD6" s="21"/>
      <c r="DE6" s="21"/>
      <c r="DF6" s="21"/>
      <c r="DG6" s="21"/>
      <c r="DH6" s="21"/>
      <c r="DI6" s="21"/>
      <c r="DJ6" s="21"/>
      <c r="DK6" s="21"/>
      <c r="DL6" s="21"/>
      <c r="DM6" s="21"/>
      <c r="DN6" s="21"/>
      <c r="DO6" s="21"/>
      <c r="DP6" s="21"/>
      <c r="DQ6" s="21"/>
      <c r="DR6" s="21"/>
      <c r="DS6" s="21"/>
      <c r="DT6" s="21"/>
      <c r="DU6" s="21"/>
      <c r="DV6" s="21"/>
      <c r="DW6" s="21"/>
      <c r="DX6" s="21"/>
      <c r="DY6" s="21"/>
      <c r="DZ6" s="21"/>
      <c r="EA6" s="21"/>
      <c r="EB6" s="21"/>
      <c r="EC6" s="21"/>
      <c r="ED6" s="21"/>
      <c r="EE6" s="21"/>
      <c r="EF6" s="21"/>
      <c r="EG6" s="21"/>
      <c r="EH6" s="21"/>
      <c r="EI6" s="21"/>
      <c r="EJ6" s="21"/>
      <c r="EK6" s="21"/>
      <c r="EL6" s="21"/>
      <c r="EM6" s="21"/>
      <c r="EN6" s="21"/>
      <c r="EO6" s="21"/>
      <c r="EP6" s="21"/>
      <c r="EQ6" s="21"/>
      <c r="ER6" s="21"/>
      <c r="ES6" s="21"/>
      <c r="ET6" s="21"/>
      <c r="EU6" s="21"/>
      <c r="EV6" s="21"/>
      <c r="EW6" s="21"/>
      <c r="EX6" s="21"/>
      <c r="EY6" s="21"/>
      <c r="EZ6" s="21"/>
      <c r="FA6" s="21"/>
      <c r="FB6" s="21"/>
      <c r="FC6" s="21"/>
      <c r="FD6" s="21"/>
      <c r="FE6" s="21"/>
      <c r="FF6" s="21"/>
      <c r="FG6" s="21"/>
      <c r="FH6" s="21"/>
      <c r="FI6" s="21"/>
      <c r="FJ6" s="21"/>
      <c r="FK6" s="21"/>
      <c r="FL6" s="21"/>
      <c r="FM6" s="21"/>
      <c r="FN6" s="21"/>
      <c r="FO6" s="21"/>
    </row>
    <row r="7" spans="1:171" s="5" customFormat="1">
      <c r="A7" s="76" t="s">
        <v>78</v>
      </c>
      <c r="B7" s="78" t="s">
        <v>79</v>
      </c>
      <c r="C7" s="157" t="s">
        <v>164</v>
      </c>
      <c r="D7" s="116">
        <v>7</v>
      </c>
      <c r="E7" s="84">
        <v>7.5</v>
      </c>
      <c r="F7" s="84">
        <v>15.2</v>
      </c>
      <c r="G7" s="84">
        <v>25.3</v>
      </c>
      <c r="H7" s="84">
        <v>41.6</v>
      </c>
      <c r="I7" s="84">
        <v>63.3</v>
      </c>
      <c r="J7" s="139" t="s">
        <v>130</v>
      </c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  <c r="Y7" s="69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1"/>
      <c r="AL7" s="21"/>
      <c r="AM7" s="21"/>
      <c r="AN7" s="21"/>
      <c r="AO7" s="21"/>
      <c r="AP7" s="21"/>
      <c r="AQ7" s="21"/>
      <c r="AR7" s="21"/>
      <c r="AS7" s="21"/>
      <c r="AT7" s="21"/>
      <c r="AU7" s="21"/>
      <c r="AV7" s="21"/>
      <c r="AW7" s="21"/>
      <c r="AX7" s="21"/>
      <c r="AY7" s="21"/>
      <c r="AZ7" s="21"/>
      <c r="BA7" s="21"/>
      <c r="BB7" s="21"/>
      <c r="BC7" s="21"/>
      <c r="BD7" s="21"/>
      <c r="BE7" s="21"/>
      <c r="BF7" s="21"/>
      <c r="BG7" s="21"/>
      <c r="BH7" s="21"/>
      <c r="BI7" s="21"/>
      <c r="BJ7" s="21"/>
      <c r="BK7" s="21"/>
      <c r="BL7" s="21"/>
      <c r="BM7" s="21"/>
      <c r="BN7" s="21"/>
      <c r="BO7" s="21"/>
      <c r="BP7" s="21"/>
      <c r="BQ7" s="21"/>
      <c r="BR7" s="21"/>
      <c r="BS7" s="21"/>
      <c r="BT7" s="21"/>
      <c r="BU7" s="21"/>
      <c r="BV7" s="21"/>
      <c r="BW7" s="21"/>
      <c r="BX7" s="21"/>
      <c r="BY7" s="21"/>
      <c r="BZ7" s="21"/>
      <c r="CA7" s="21"/>
      <c r="CB7" s="21"/>
      <c r="CC7" s="21"/>
      <c r="CD7" s="21"/>
      <c r="CE7" s="21"/>
      <c r="CF7" s="21"/>
      <c r="CG7" s="21"/>
      <c r="CH7" s="21"/>
      <c r="CI7" s="21"/>
      <c r="CJ7" s="21"/>
      <c r="CK7" s="21"/>
      <c r="CL7" s="21"/>
      <c r="CM7" s="21"/>
      <c r="CN7" s="21"/>
      <c r="CO7" s="21"/>
      <c r="CP7" s="21"/>
      <c r="CQ7" s="21"/>
      <c r="CR7" s="21"/>
      <c r="CS7" s="21"/>
      <c r="CT7" s="21"/>
      <c r="CU7" s="21"/>
      <c r="CV7" s="21"/>
      <c r="CW7" s="21"/>
      <c r="CX7" s="21"/>
      <c r="CY7" s="21"/>
      <c r="CZ7" s="21"/>
      <c r="DA7" s="21"/>
      <c r="DB7" s="21"/>
      <c r="DC7" s="21"/>
      <c r="DD7" s="21"/>
      <c r="DE7" s="21"/>
      <c r="DF7" s="21"/>
      <c r="DG7" s="21"/>
      <c r="DH7" s="21"/>
      <c r="DI7" s="21"/>
      <c r="DJ7" s="21"/>
      <c r="DK7" s="21"/>
      <c r="DL7" s="21"/>
      <c r="DM7" s="21"/>
      <c r="DN7" s="21"/>
      <c r="DO7" s="21"/>
      <c r="DP7" s="21"/>
      <c r="DQ7" s="21"/>
      <c r="DR7" s="21"/>
      <c r="DS7" s="21"/>
      <c r="DT7" s="21"/>
      <c r="DU7" s="21"/>
      <c r="DV7" s="21"/>
      <c r="DW7" s="21"/>
      <c r="DX7" s="21"/>
      <c r="DY7" s="21"/>
      <c r="DZ7" s="21"/>
      <c r="EA7" s="21"/>
      <c r="EB7" s="21"/>
      <c r="EC7" s="21"/>
      <c r="ED7" s="21"/>
      <c r="EE7" s="21"/>
      <c r="EF7" s="21"/>
      <c r="EG7" s="21"/>
      <c r="EH7" s="21"/>
      <c r="EI7" s="21"/>
      <c r="EJ7" s="21"/>
      <c r="EK7" s="21"/>
      <c r="EL7" s="21"/>
      <c r="EM7" s="21"/>
      <c r="EN7" s="21"/>
      <c r="EO7" s="21"/>
      <c r="EP7" s="21"/>
      <c r="EQ7" s="21"/>
      <c r="ER7" s="21"/>
      <c r="ES7" s="21"/>
      <c r="ET7" s="21"/>
      <c r="EU7" s="21"/>
      <c r="EV7" s="21"/>
      <c r="EW7" s="21"/>
      <c r="EX7" s="21"/>
      <c r="EY7" s="21"/>
      <c r="EZ7" s="21"/>
      <c r="FA7" s="21"/>
      <c r="FB7" s="21"/>
      <c r="FC7" s="21"/>
      <c r="FD7" s="21"/>
      <c r="FE7" s="21"/>
      <c r="FF7" s="21"/>
      <c r="FG7" s="21"/>
      <c r="FH7" s="21"/>
      <c r="FI7" s="21"/>
      <c r="FJ7" s="21"/>
      <c r="FK7" s="21"/>
      <c r="FL7" s="21"/>
      <c r="FM7" s="21"/>
      <c r="FN7" s="21"/>
      <c r="FO7" s="21"/>
    </row>
    <row r="8" spans="1:171" s="5" customFormat="1">
      <c r="A8" s="76" t="s">
        <v>78</v>
      </c>
      <c r="B8" s="78" t="s">
        <v>79</v>
      </c>
      <c r="C8" s="157" t="s">
        <v>164</v>
      </c>
      <c r="D8" s="116">
        <v>8</v>
      </c>
      <c r="E8" s="84">
        <v>15</v>
      </c>
      <c r="F8" s="84">
        <v>17.8</v>
      </c>
      <c r="G8" s="84">
        <v>20.7</v>
      </c>
      <c r="H8" s="84">
        <v>41.5</v>
      </c>
      <c r="I8" s="84">
        <v>65.8</v>
      </c>
      <c r="J8" s="139" t="s">
        <v>130</v>
      </c>
      <c r="K8" s="69"/>
      <c r="L8" s="69"/>
      <c r="M8" s="69"/>
      <c r="N8" s="69"/>
      <c r="O8" s="69"/>
      <c r="P8" s="69"/>
      <c r="Q8" s="69"/>
      <c r="R8" s="69"/>
      <c r="S8" s="69"/>
      <c r="T8" s="69"/>
      <c r="U8" s="69"/>
      <c r="V8" s="69"/>
      <c r="W8" s="69"/>
      <c r="X8" s="69"/>
      <c r="Y8" s="69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1"/>
      <c r="AM8" s="21"/>
      <c r="AN8" s="21"/>
      <c r="AO8" s="21"/>
      <c r="AP8" s="21"/>
      <c r="AQ8" s="21"/>
      <c r="AR8" s="21"/>
      <c r="AS8" s="21"/>
      <c r="AT8" s="21"/>
      <c r="AU8" s="21"/>
      <c r="AV8" s="21"/>
      <c r="AW8" s="21"/>
      <c r="AX8" s="21"/>
      <c r="AY8" s="21"/>
      <c r="AZ8" s="21"/>
      <c r="BA8" s="21"/>
      <c r="BB8" s="21"/>
      <c r="BC8" s="21"/>
      <c r="BD8" s="21"/>
      <c r="BE8" s="21"/>
      <c r="BF8" s="21"/>
      <c r="BG8" s="21"/>
      <c r="BH8" s="21"/>
      <c r="BI8" s="21"/>
      <c r="BJ8" s="21"/>
      <c r="BK8" s="21"/>
      <c r="BL8" s="21"/>
      <c r="BM8" s="21"/>
      <c r="BN8" s="21"/>
      <c r="BO8" s="21"/>
      <c r="BP8" s="21"/>
      <c r="BQ8" s="21"/>
      <c r="BR8" s="21"/>
      <c r="BS8" s="21"/>
      <c r="BT8" s="21"/>
      <c r="BU8" s="21"/>
      <c r="BV8" s="21"/>
      <c r="BW8" s="21"/>
      <c r="BX8" s="21"/>
      <c r="BY8" s="21"/>
      <c r="BZ8" s="21"/>
      <c r="CA8" s="21"/>
      <c r="CB8" s="21"/>
      <c r="CC8" s="21"/>
      <c r="CD8" s="21"/>
      <c r="CE8" s="21"/>
      <c r="CF8" s="21"/>
      <c r="CG8" s="21"/>
      <c r="CH8" s="21"/>
      <c r="CI8" s="21"/>
      <c r="CJ8" s="21"/>
      <c r="CK8" s="21"/>
      <c r="CL8" s="21"/>
      <c r="CM8" s="21"/>
      <c r="CN8" s="21"/>
      <c r="CO8" s="21"/>
      <c r="CP8" s="21"/>
      <c r="CQ8" s="21"/>
      <c r="CR8" s="21"/>
      <c r="CS8" s="21"/>
      <c r="CT8" s="21"/>
      <c r="CU8" s="21"/>
      <c r="CV8" s="21"/>
      <c r="CW8" s="21"/>
      <c r="CX8" s="21"/>
      <c r="CY8" s="21"/>
      <c r="CZ8" s="21"/>
      <c r="DA8" s="21"/>
      <c r="DB8" s="21"/>
      <c r="DC8" s="21"/>
      <c r="DD8" s="21"/>
      <c r="DE8" s="21"/>
      <c r="DF8" s="21"/>
      <c r="DG8" s="21"/>
      <c r="DH8" s="21"/>
      <c r="DI8" s="21"/>
      <c r="DJ8" s="21"/>
      <c r="DK8" s="21"/>
      <c r="DL8" s="21"/>
      <c r="DM8" s="21"/>
      <c r="DN8" s="21"/>
      <c r="DO8" s="21"/>
      <c r="DP8" s="21"/>
      <c r="DQ8" s="21"/>
      <c r="DR8" s="21"/>
      <c r="DS8" s="21"/>
      <c r="DT8" s="21"/>
      <c r="DU8" s="21"/>
      <c r="DV8" s="21"/>
      <c r="DW8" s="21"/>
      <c r="DX8" s="21"/>
      <c r="DY8" s="21"/>
      <c r="DZ8" s="21"/>
      <c r="EA8" s="21"/>
      <c r="EB8" s="21"/>
      <c r="EC8" s="21"/>
      <c r="ED8" s="21"/>
      <c r="EE8" s="21"/>
      <c r="EF8" s="21"/>
      <c r="EG8" s="21"/>
      <c r="EH8" s="21"/>
      <c r="EI8" s="21"/>
      <c r="EJ8" s="21"/>
      <c r="EK8" s="21"/>
      <c r="EL8" s="21"/>
      <c r="EM8" s="21"/>
      <c r="EN8" s="21"/>
      <c r="EO8" s="21"/>
      <c r="EP8" s="21"/>
      <c r="EQ8" s="21"/>
      <c r="ER8" s="21"/>
      <c r="ES8" s="21"/>
      <c r="ET8" s="21"/>
      <c r="EU8" s="21"/>
      <c r="EV8" s="21"/>
      <c r="EW8" s="21"/>
      <c r="EX8" s="21"/>
      <c r="EY8" s="21"/>
      <c r="EZ8" s="21"/>
      <c r="FA8" s="21"/>
      <c r="FB8" s="21"/>
      <c r="FC8" s="21"/>
      <c r="FD8" s="21"/>
      <c r="FE8" s="21"/>
      <c r="FF8" s="21"/>
      <c r="FG8" s="21"/>
      <c r="FH8" s="21"/>
      <c r="FI8" s="21"/>
      <c r="FJ8" s="21"/>
      <c r="FK8" s="21"/>
      <c r="FL8" s="21"/>
      <c r="FM8" s="21"/>
      <c r="FN8" s="21"/>
      <c r="FO8" s="21"/>
    </row>
    <row r="9" spans="1:171" s="5" customFormat="1">
      <c r="A9" s="76" t="s">
        <v>78</v>
      </c>
      <c r="B9" s="78" t="s">
        <v>79</v>
      </c>
      <c r="C9" s="157" t="s">
        <v>164</v>
      </c>
      <c r="D9" s="116">
        <v>9</v>
      </c>
      <c r="E9" s="84">
        <v>12.6</v>
      </c>
      <c r="F9" s="84">
        <v>15.3</v>
      </c>
      <c r="G9" s="84">
        <v>24.2</v>
      </c>
      <c r="H9" s="84">
        <v>38.6</v>
      </c>
      <c r="I9" s="84">
        <v>61.9</v>
      </c>
      <c r="J9" s="139" t="s">
        <v>130</v>
      </c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69"/>
      <c r="X9" s="69"/>
      <c r="Y9" s="69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21"/>
      <c r="AS9" s="21"/>
      <c r="AT9" s="21"/>
      <c r="AU9" s="21"/>
      <c r="AV9" s="21"/>
      <c r="AW9" s="21"/>
      <c r="AX9" s="21"/>
      <c r="AY9" s="21"/>
      <c r="AZ9" s="21"/>
      <c r="BA9" s="21"/>
      <c r="BB9" s="21"/>
      <c r="BC9" s="21"/>
      <c r="BD9" s="21"/>
      <c r="BE9" s="21"/>
      <c r="BF9" s="21"/>
      <c r="BG9" s="21"/>
      <c r="BH9" s="21"/>
      <c r="BI9" s="21"/>
      <c r="BJ9" s="21"/>
      <c r="BK9" s="21"/>
      <c r="BL9" s="21"/>
      <c r="BM9" s="21"/>
      <c r="BN9" s="21"/>
      <c r="BO9" s="21"/>
      <c r="BP9" s="21"/>
      <c r="BQ9" s="21"/>
      <c r="BR9" s="21"/>
      <c r="BS9" s="21"/>
      <c r="BT9" s="21"/>
      <c r="BU9" s="21"/>
      <c r="BV9" s="21"/>
      <c r="BW9" s="21"/>
      <c r="BX9" s="21"/>
      <c r="BY9" s="21"/>
      <c r="BZ9" s="21"/>
      <c r="CA9" s="21"/>
      <c r="CB9" s="21"/>
      <c r="CC9" s="21"/>
      <c r="CD9" s="21"/>
      <c r="CE9" s="21"/>
      <c r="CF9" s="21"/>
      <c r="CG9" s="21"/>
      <c r="CH9" s="21"/>
      <c r="CI9" s="21"/>
      <c r="CJ9" s="21"/>
      <c r="CK9" s="21"/>
      <c r="CL9" s="21"/>
      <c r="CM9" s="21"/>
      <c r="CN9" s="21"/>
      <c r="CO9" s="21"/>
      <c r="CP9" s="21"/>
      <c r="CQ9" s="21"/>
      <c r="CR9" s="21"/>
      <c r="CS9" s="21"/>
      <c r="CT9" s="21"/>
      <c r="CU9" s="21"/>
      <c r="CV9" s="21"/>
      <c r="CW9" s="21"/>
      <c r="CX9" s="21"/>
      <c r="CY9" s="21"/>
      <c r="CZ9" s="21"/>
      <c r="DA9" s="21"/>
      <c r="DB9" s="21"/>
      <c r="DC9" s="21"/>
      <c r="DD9" s="21"/>
      <c r="DE9" s="21"/>
      <c r="DF9" s="21"/>
      <c r="DG9" s="21"/>
      <c r="DH9" s="21"/>
      <c r="DI9" s="21"/>
      <c r="DJ9" s="21"/>
      <c r="DK9" s="21"/>
      <c r="DL9" s="21"/>
      <c r="DM9" s="21"/>
      <c r="DN9" s="21"/>
      <c r="DO9" s="21"/>
      <c r="DP9" s="21"/>
      <c r="DQ9" s="21"/>
      <c r="DR9" s="21"/>
      <c r="DS9" s="21"/>
      <c r="DT9" s="21"/>
      <c r="DU9" s="21"/>
      <c r="DV9" s="21"/>
      <c r="DW9" s="21"/>
      <c r="DX9" s="21"/>
      <c r="DY9" s="21"/>
      <c r="DZ9" s="21"/>
      <c r="EA9" s="21"/>
      <c r="EB9" s="21"/>
      <c r="EC9" s="21"/>
      <c r="ED9" s="21"/>
      <c r="EE9" s="21"/>
      <c r="EF9" s="21"/>
      <c r="EG9" s="21"/>
      <c r="EH9" s="21"/>
      <c r="EI9" s="21"/>
      <c r="EJ9" s="21"/>
      <c r="EK9" s="21"/>
      <c r="EL9" s="21"/>
      <c r="EM9" s="21"/>
      <c r="EN9" s="21"/>
      <c r="EO9" s="21"/>
      <c r="EP9" s="21"/>
      <c r="EQ9" s="21"/>
      <c r="ER9" s="21"/>
      <c r="ES9" s="21"/>
      <c r="ET9" s="21"/>
      <c r="EU9" s="21"/>
      <c r="EV9" s="21"/>
      <c r="EW9" s="21"/>
      <c r="EX9" s="21"/>
      <c r="EY9" s="21"/>
      <c r="EZ9" s="21"/>
      <c r="FA9" s="21"/>
      <c r="FB9" s="21"/>
      <c r="FC9" s="21"/>
      <c r="FD9" s="21"/>
      <c r="FE9" s="21"/>
      <c r="FF9" s="21"/>
      <c r="FG9" s="21"/>
      <c r="FH9" s="21"/>
      <c r="FI9" s="21"/>
      <c r="FJ9" s="21"/>
      <c r="FK9" s="21"/>
      <c r="FL9" s="21"/>
      <c r="FM9" s="21"/>
      <c r="FN9" s="21"/>
      <c r="FO9" s="21"/>
    </row>
    <row r="10" spans="1:171" s="5" customFormat="1">
      <c r="A10" s="18" t="s">
        <v>14</v>
      </c>
      <c r="B10" s="35" t="s">
        <v>46</v>
      </c>
      <c r="C10" s="156" t="s">
        <v>135</v>
      </c>
      <c r="D10" s="117">
        <v>7</v>
      </c>
      <c r="E10" s="84">
        <v>8.5</v>
      </c>
      <c r="F10" s="84">
        <v>16.100000000000001</v>
      </c>
      <c r="G10" s="84">
        <v>30.9</v>
      </c>
      <c r="H10" s="84">
        <v>45.4</v>
      </c>
      <c r="I10" s="84">
        <v>67.2</v>
      </c>
      <c r="J10" s="139" t="s">
        <v>128</v>
      </c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69"/>
      <c r="V10" s="69"/>
      <c r="W10" s="69"/>
      <c r="X10" s="69"/>
      <c r="Y10" s="69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  <c r="AM10" s="21"/>
      <c r="AN10" s="21"/>
      <c r="AO10" s="21"/>
      <c r="AP10" s="21"/>
      <c r="AQ10" s="21"/>
      <c r="AR10" s="21"/>
      <c r="AS10" s="21"/>
      <c r="AT10" s="21"/>
      <c r="AU10" s="21"/>
      <c r="AV10" s="21"/>
      <c r="AW10" s="21"/>
      <c r="AX10" s="21"/>
      <c r="AY10" s="21"/>
      <c r="AZ10" s="21"/>
      <c r="BA10" s="21"/>
      <c r="BB10" s="21"/>
      <c r="BC10" s="21"/>
      <c r="BD10" s="21"/>
      <c r="BE10" s="21"/>
      <c r="BF10" s="21"/>
      <c r="BG10" s="21"/>
      <c r="BH10" s="21"/>
      <c r="BI10" s="21"/>
      <c r="BJ10" s="21"/>
      <c r="BK10" s="21"/>
      <c r="BL10" s="21"/>
      <c r="BM10" s="21"/>
      <c r="BN10" s="21"/>
      <c r="BO10" s="21"/>
      <c r="BP10" s="21"/>
      <c r="BQ10" s="21"/>
      <c r="BR10" s="21"/>
      <c r="BS10" s="21"/>
      <c r="BT10" s="21"/>
      <c r="BU10" s="21"/>
      <c r="BV10" s="21"/>
      <c r="BW10" s="21"/>
      <c r="BX10" s="21"/>
      <c r="BY10" s="21"/>
      <c r="BZ10" s="21"/>
      <c r="CA10" s="21"/>
      <c r="CB10" s="21"/>
      <c r="CC10" s="21"/>
      <c r="CD10" s="21"/>
      <c r="CE10" s="21"/>
      <c r="CF10" s="21"/>
      <c r="CG10" s="21"/>
      <c r="CH10" s="21"/>
      <c r="CI10" s="21"/>
      <c r="CJ10" s="21"/>
      <c r="CK10" s="21"/>
      <c r="CL10" s="21"/>
      <c r="CM10" s="21"/>
      <c r="CN10" s="21"/>
      <c r="CO10" s="21"/>
      <c r="CP10" s="21"/>
      <c r="CQ10" s="21"/>
      <c r="CR10" s="21"/>
      <c r="CS10" s="21"/>
      <c r="CT10" s="21"/>
      <c r="CU10" s="21"/>
      <c r="CV10" s="21"/>
      <c r="CW10" s="21"/>
      <c r="CX10" s="21"/>
      <c r="CY10" s="21"/>
      <c r="CZ10" s="21"/>
      <c r="DA10" s="21"/>
      <c r="DB10" s="21"/>
      <c r="DC10" s="21"/>
      <c r="DD10" s="21"/>
      <c r="DE10" s="21"/>
      <c r="DF10" s="21"/>
      <c r="DG10" s="21"/>
      <c r="DH10" s="21"/>
      <c r="DI10" s="21"/>
      <c r="DJ10" s="21"/>
      <c r="DK10" s="21"/>
      <c r="DL10" s="21"/>
      <c r="DM10" s="21"/>
      <c r="DN10" s="21"/>
      <c r="DO10" s="21"/>
      <c r="DP10" s="21"/>
      <c r="DQ10" s="21"/>
      <c r="DR10" s="21"/>
      <c r="DS10" s="21"/>
      <c r="DT10" s="21"/>
      <c r="DU10" s="21"/>
      <c r="DV10" s="21"/>
      <c r="DW10" s="21"/>
      <c r="DX10" s="21"/>
      <c r="DY10" s="21"/>
      <c r="DZ10" s="21"/>
      <c r="EA10" s="21"/>
      <c r="EB10" s="21"/>
      <c r="EC10" s="21"/>
      <c r="ED10" s="21"/>
      <c r="EE10" s="21"/>
      <c r="EF10" s="21"/>
      <c r="EG10" s="21"/>
      <c r="EH10" s="21"/>
      <c r="EI10" s="21"/>
      <c r="EJ10" s="21"/>
      <c r="EK10" s="21"/>
      <c r="EL10" s="21"/>
      <c r="EM10" s="21"/>
      <c r="EN10" s="21"/>
      <c r="EO10" s="21"/>
      <c r="EP10" s="21"/>
      <c r="EQ10" s="21"/>
      <c r="ER10" s="21"/>
      <c r="ES10" s="21"/>
      <c r="ET10" s="21"/>
      <c r="EU10" s="21"/>
      <c r="EV10" s="21"/>
      <c r="EW10" s="21"/>
      <c r="EX10" s="21"/>
      <c r="EY10" s="21"/>
      <c r="EZ10" s="21"/>
      <c r="FA10" s="21"/>
      <c r="FB10" s="21"/>
      <c r="FC10" s="21"/>
      <c r="FD10" s="21"/>
      <c r="FE10" s="21"/>
      <c r="FF10" s="21"/>
      <c r="FG10" s="21"/>
      <c r="FH10" s="21"/>
      <c r="FI10" s="21"/>
      <c r="FJ10" s="21"/>
      <c r="FK10" s="21"/>
      <c r="FL10" s="21"/>
      <c r="FM10" s="21"/>
      <c r="FN10" s="21"/>
      <c r="FO10" s="21"/>
    </row>
    <row r="11" spans="1:171" s="5" customFormat="1">
      <c r="A11" s="18" t="s">
        <v>14</v>
      </c>
      <c r="B11" s="35" t="s">
        <v>46</v>
      </c>
      <c r="C11" s="156" t="s">
        <v>135</v>
      </c>
      <c r="D11" s="117">
        <v>8</v>
      </c>
      <c r="E11" s="84">
        <v>9.6</v>
      </c>
      <c r="F11" s="84">
        <v>17.899999999999999</v>
      </c>
      <c r="G11" s="84">
        <v>30.5</v>
      </c>
      <c r="H11" s="84">
        <v>46.8</v>
      </c>
      <c r="I11" s="84">
        <v>66.7</v>
      </c>
      <c r="J11" s="139" t="s">
        <v>128</v>
      </c>
      <c r="K11" s="69"/>
      <c r="L11" s="69"/>
      <c r="M11" s="69"/>
      <c r="N11" s="69"/>
      <c r="O11" s="69"/>
      <c r="P11" s="69"/>
      <c r="Q11" s="69"/>
      <c r="R11" s="69"/>
      <c r="S11" s="69"/>
      <c r="T11" s="69"/>
      <c r="U11" s="69"/>
      <c r="V11" s="69"/>
      <c r="W11" s="69"/>
      <c r="X11" s="69"/>
      <c r="Y11" s="69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21"/>
      <c r="AO11" s="21"/>
      <c r="AP11" s="21"/>
      <c r="AQ11" s="21"/>
      <c r="AR11" s="21"/>
      <c r="AS11" s="21"/>
      <c r="AT11" s="21"/>
      <c r="AU11" s="21"/>
      <c r="AV11" s="21"/>
      <c r="AW11" s="21"/>
      <c r="AX11" s="21"/>
      <c r="AY11" s="21"/>
      <c r="AZ11" s="21"/>
      <c r="BA11" s="21"/>
      <c r="BB11" s="21"/>
      <c r="BC11" s="21"/>
      <c r="BD11" s="21"/>
      <c r="BE11" s="21"/>
      <c r="BF11" s="21"/>
      <c r="BG11" s="21"/>
      <c r="BH11" s="21"/>
      <c r="BI11" s="21"/>
      <c r="BJ11" s="21"/>
      <c r="BK11" s="21"/>
      <c r="BL11" s="21"/>
      <c r="BM11" s="21"/>
      <c r="BN11" s="21"/>
      <c r="BO11" s="21"/>
      <c r="BP11" s="21"/>
      <c r="BQ11" s="21"/>
      <c r="BR11" s="21"/>
      <c r="BS11" s="21"/>
      <c r="BT11" s="21"/>
      <c r="BU11" s="21"/>
      <c r="BV11" s="21"/>
      <c r="BW11" s="21"/>
      <c r="BX11" s="21"/>
      <c r="BY11" s="21"/>
      <c r="BZ11" s="21"/>
      <c r="CA11" s="21"/>
      <c r="CB11" s="21"/>
      <c r="CC11" s="21"/>
      <c r="CD11" s="21"/>
      <c r="CE11" s="21"/>
      <c r="CF11" s="21"/>
      <c r="CG11" s="21"/>
      <c r="CH11" s="21"/>
      <c r="CI11" s="21"/>
      <c r="CJ11" s="21"/>
      <c r="CK11" s="21"/>
      <c r="CL11" s="21"/>
      <c r="CM11" s="21"/>
      <c r="CN11" s="21"/>
      <c r="CO11" s="21"/>
      <c r="CP11" s="21"/>
      <c r="CQ11" s="21"/>
      <c r="CR11" s="21"/>
      <c r="CS11" s="21"/>
      <c r="CT11" s="21"/>
      <c r="CU11" s="21"/>
      <c r="CV11" s="21"/>
      <c r="CW11" s="21"/>
      <c r="CX11" s="21"/>
      <c r="CY11" s="21"/>
      <c r="CZ11" s="21"/>
      <c r="DA11" s="21"/>
      <c r="DB11" s="21"/>
      <c r="DC11" s="21"/>
      <c r="DD11" s="21"/>
      <c r="DE11" s="21"/>
      <c r="DF11" s="21"/>
      <c r="DG11" s="21"/>
      <c r="DH11" s="21"/>
      <c r="DI11" s="21"/>
      <c r="DJ11" s="21"/>
      <c r="DK11" s="21"/>
      <c r="DL11" s="21"/>
      <c r="DM11" s="21"/>
      <c r="DN11" s="21"/>
      <c r="DO11" s="21"/>
      <c r="DP11" s="21"/>
      <c r="DQ11" s="21"/>
      <c r="DR11" s="21"/>
      <c r="DS11" s="21"/>
      <c r="DT11" s="21"/>
      <c r="DU11" s="21"/>
      <c r="DV11" s="21"/>
      <c r="DW11" s="21"/>
      <c r="DX11" s="21"/>
      <c r="DY11" s="21"/>
      <c r="DZ11" s="21"/>
      <c r="EA11" s="21"/>
      <c r="EB11" s="21"/>
      <c r="EC11" s="21"/>
      <c r="ED11" s="21"/>
      <c r="EE11" s="21"/>
      <c r="EF11" s="21"/>
      <c r="EG11" s="21"/>
      <c r="EH11" s="21"/>
      <c r="EI11" s="21"/>
      <c r="EJ11" s="21"/>
      <c r="EK11" s="21"/>
      <c r="EL11" s="21"/>
      <c r="EM11" s="21"/>
      <c r="EN11" s="21"/>
      <c r="EO11" s="21"/>
      <c r="EP11" s="21"/>
      <c r="EQ11" s="21"/>
      <c r="ER11" s="21"/>
      <c r="ES11" s="21"/>
      <c r="ET11" s="21"/>
      <c r="EU11" s="21"/>
      <c r="EV11" s="21"/>
      <c r="EW11" s="21"/>
      <c r="EX11" s="21"/>
      <c r="EY11" s="21"/>
      <c r="EZ11" s="21"/>
      <c r="FA11" s="21"/>
      <c r="FB11" s="21"/>
      <c r="FC11" s="21"/>
      <c r="FD11" s="21"/>
      <c r="FE11" s="21"/>
      <c r="FF11" s="21"/>
      <c r="FG11" s="21"/>
      <c r="FH11" s="21"/>
      <c r="FI11" s="21"/>
      <c r="FJ11" s="21"/>
      <c r="FK11" s="21"/>
      <c r="FL11" s="21"/>
      <c r="FM11" s="21"/>
      <c r="FN11" s="21"/>
      <c r="FO11" s="21"/>
    </row>
    <row r="12" spans="1:171" s="5" customFormat="1">
      <c r="A12" s="18" t="s">
        <v>14</v>
      </c>
      <c r="B12" s="35" t="s">
        <v>46</v>
      </c>
      <c r="C12" s="156" t="s">
        <v>135</v>
      </c>
      <c r="D12" s="117">
        <v>9</v>
      </c>
      <c r="E12" s="84">
        <v>8.5</v>
      </c>
      <c r="F12" s="84">
        <v>17.399999999999999</v>
      </c>
      <c r="G12" s="84">
        <v>30.4</v>
      </c>
      <c r="H12" s="84">
        <v>44.8</v>
      </c>
      <c r="I12" s="84">
        <v>65.099999999999994</v>
      </c>
      <c r="J12" s="139" t="s">
        <v>128</v>
      </c>
      <c r="K12" s="69"/>
      <c r="L12" s="69"/>
      <c r="M12" s="69"/>
      <c r="N12" s="69"/>
      <c r="O12" s="69"/>
      <c r="P12" s="69"/>
      <c r="Q12" s="69"/>
      <c r="R12" s="69"/>
      <c r="S12" s="69"/>
      <c r="T12" s="69"/>
      <c r="U12" s="69"/>
      <c r="V12" s="69"/>
      <c r="W12" s="69"/>
      <c r="X12" s="69"/>
      <c r="Y12" s="69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21"/>
      <c r="AS12" s="21"/>
      <c r="AT12" s="21"/>
      <c r="AU12" s="21"/>
      <c r="AV12" s="21"/>
      <c r="AW12" s="21"/>
      <c r="AX12" s="21"/>
      <c r="AY12" s="21"/>
      <c r="AZ12" s="21"/>
      <c r="BA12" s="21"/>
      <c r="BB12" s="21"/>
      <c r="BC12" s="21"/>
      <c r="BD12" s="21"/>
      <c r="BE12" s="21"/>
      <c r="BF12" s="21"/>
      <c r="BG12" s="21"/>
      <c r="BH12" s="21"/>
      <c r="BI12" s="21"/>
      <c r="BJ12" s="21"/>
      <c r="BK12" s="21"/>
      <c r="BL12" s="21"/>
      <c r="BM12" s="21"/>
      <c r="BN12" s="21"/>
      <c r="BO12" s="21"/>
      <c r="BP12" s="21"/>
      <c r="BQ12" s="21"/>
      <c r="BR12" s="21"/>
      <c r="BS12" s="21"/>
      <c r="BT12" s="21"/>
      <c r="BU12" s="21"/>
      <c r="BV12" s="21"/>
      <c r="BW12" s="21"/>
      <c r="BX12" s="21"/>
      <c r="BY12" s="21"/>
      <c r="BZ12" s="21"/>
      <c r="CA12" s="21"/>
      <c r="CB12" s="21"/>
      <c r="CC12" s="21"/>
      <c r="CD12" s="21"/>
      <c r="CE12" s="21"/>
      <c r="CF12" s="21"/>
      <c r="CG12" s="21"/>
      <c r="CH12" s="21"/>
      <c r="CI12" s="21"/>
      <c r="CJ12" s="21"/>
      <c r="CK12" s="21"/>
      <c r="CL12" s="21"/>
      <c r="CM12" s="21"/>
      <c r="CN12" s="21"/>
      <c r="CO12" s="21"/>
      <c r="CP12" s="21"/>
      <c r="CQ12" s="21"/>
      <c r="CR12" s="21"/>
      <c r="CS12" s="21"/>
      <c r="CT12" s="21"/>
      <c r="CU12" s="21"/>
      <c r="CV12" s="21"/>
      <c r="CW12" s="21"/>
      <c r="CX12" s="21"/>
      <c r="CY12" s="21"/>
      <c r="CZ12" s="21"/>
      <c r="DA12" s="21"/>
      <c r="DB12" s="21"/>
      <c r="DC12" s="21"/>
      <c r="DD12" s="21"/>
      <c r="DE12" s="21"/>
      <c r="DF12" s="21"/>
      <c r="DG12" s="21"/>
      <c r="DH12" s="21"/>
      <c r="DI12" s="21"/>
      <c r="DJ12" s="21"/>
      <c r="DK12" s="21"/>
      <c r="DL12" s="21"/>
      <c r="DM12" s="21"/>
      <c r="DN12" s="21"/>
      <c r="DO12" s="21"/>
      <c r="DP12" s="21"/>
      <c r="DQ12" s="21"/>
      <c r="DR12" s="21"/>
      <c r="DS12" s="21"/>
      <c r="DT12" s="21"/>
      <c r="DU12" s="21"/>
      <c r="DV12" s="21"/>
      <c r="DW12" s="21"/>
      <c r="DX12" s="21"/>
      <c r="DY12" s="21"/>
      <c r="DZ12" s="21"/>
      <c r="EA12" s="21"/>
      <c r="EB12" s="21"/>
      <c r="EC12" s="21"/>
      <c r="ED12" s="21"/>
      <c r="EE12" s="21"/>
      <c r="EF12" s="21"/>
      <c r="EG12" s="21"/>
      <c r="EH12" s="21"/>
      <c r="EI12" s="21"/>
      <c r="EJ12" s="21"/>
      <c r="EK12" s="21"/>
      <c r="EL12" s="21"/>
      <c r="EM12" s="21"/>
      <c r="EN12" s="21"/>
      <c r="EO12" s="21"/>
      <c r="EP12" s="21"/>
      <c r="EQ12" s="21"/>
      <c r="ER12" s="21"/>
      <c r="ES12" s="21"/>
      <c r="ET12" s="21"/>
      <c r="EU12" s="21"/>
      <c r="EV12" s="21"/>
      <c r="EW12" s="21"/>
      <c r="EX12" s="21"/>
      <c r="EY12" s="21"/>
      <c r="EZ12" s="21"/>
      <c r="FA12" s="21"/>
      <c r="FB12" s="21"/>
      <c r="FC12" s="21"/>
      <c r="FD12" s="21"/>
      <c r="FE12" s="21"/>
      <c r="FF12" s="21"/>
      <c r="FG12" s="21"/>
      <c r="FH12" s="21"/>
      <c r="FI12" s="21"/>
      <c r="FJ12" s="21"/>
      <c r="FK12" s="21"/>
      <c r="FL12" s="21"/>
      <c r="FM12" s="21"/>
      <c r="FN12" s="21"/>
      <c r="FO12" s="21"/>
    </row>
    <row r="13" spans="1:171" s="5" customFormat="1">
      <c r="A13" s="18" t="s">
        <v>15</v>
      </c>
      <c r="B13" s="35" t="s">
        <v>47</v>
      </c>
      <c r="C13" s="157" t="s">
        <v>162</v>
      </c>
      <c r="D13" s="117">
        <v>7</v>
      </c>
      <c r="E13" s="84">
        <v>18.3</v>
      </c>
      <c r="F13" s="84">
        <v>25.8</v>
      </c>
      <c r="G13" s="84">
        <v>31.5</v>
      </c>
      <c r="H13" s="84">
        <v>41.6</v>
      </c>
      <c r="I13" s="84">
        <v>64.7</v>
      </c>
      <c r="J13" s="139" t="s">
        <v>130</v>
      </c>
      <c r="K13" s="69"/>
      <c r="L13" s="69"/>
      <c r="M13" s="69"/>
      <c r="N13" s="69"/>
      <c r="O13" s="69"/>
      <c r="P13" s="69"/>
      <c r="Q13" s="69"/>
      <c r="R13" s="69"/>
      <c r="S13" s="69"/>
      <c r="T13" s="69"/>
      <c r="U13" s="69"/>
      <c r="V13" s="69"/>
      <c r="W13" s="69"/>
      <c r="X13" s="69"/>
      <c r="Y13" s="69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O13" s="21"/>
      <c r="AP13" s="21"/>
      <c r="AQ13" s="21"/>
      <c r="AR13" s="21"/>
      <c r="AS13" s="21"/>
      <c r="AT13" s="21"/>
      <c r="AU13" s="21"/>
      <c r="AV13" s="21"/>
      <c r="AW13" s="21"/>
      <c r="AX13" s="21"/>
      <c r="AY13" s="21"/>
      <c r="AZ13" s="21"/>
      <c r="BA13" s="21"/>
      <c r="BB13" s="21"/>
      <c r="BC13" s="21"/>
      <c r="BD13" s="21"/>
      <c r="BE13" s="21"/>
      <c r="BF13" s="21"/>
      <c r="BG13" s="21"/>
      <c r="BH13" s="21"/>
      <c r="BI13" s="21"/>
      <c r="BJ13" s="21"/>
      <c r="BK13" s="21"/>
      <c r="BL13" s="21"/>
      <c r="BM13" s="21"/>
      <c r="BN13" s="21"/>
      <c r="BO13" s="21"/>
      <c r="BP13" s="21"/>
      <c r="BQ13" s="21"/>
      <c r="BR13" s="21"/>
      <c r="BS13" s="21"/>
      <c r="BT13" s="21"/>
      <c r="BU13" s="21"/>
      <c r="BV13" s="21"/>
      <c r="BW13" s="21"/>
      <c r="BX13" s="21"/>
      <c r="BY13" s="21"/>
      <c r="BZ13" s="21"/>
      <c r="CA13" s="21"/>
      <c r="CB13" s="21"/>
      <c r="CC13" s="21"/>
      <c r="CD13" s="21"/>
      <c r="CE13" s="21"/>
      <c r="CF13" s="21"/>
      <c r="CG13" s="21"/>
      <c r="CH13" s="21"/>
      <c r="CI13" s="21"/>
      <c r="CJ13" s="21"/>
      <c r="CK13" s="21"/>
      <c r="CL13" s="21"/>
      <c r="CM13" s="21"/>
      <c r="CN13" s="21"/>
      <c r="CO13" s="21"/>
      <c r="CP13" s="21"/>
      <c r="CQ13" s="21"/>
      <c r="CR13" s="21"/>
      <c r="CS13" s="21"/>
      <c r="CT13" s="21"/>
      <c r="CU13" s="21"/>
      <c r="CV13" s="21"/>
      <c r="CW13" s="21"/>
      <c r="CX13" s="21"/>
      <c r="CY13" s="21"/>
      <c r="CZ13" s="21"/>
      <c r="DA13" s="21"/>
      <c r="DB13" s="21"/>
      <c r="DC13" s="21"/>
      <c r="DD13" s="21"/>
      <c r="DE13" s="21"/>
      <c r="DF13" s="21"/>
      <c r="DG13" s="21"/>
      <c r="DH13" s="21"/>
      <c r="DI13" s="21"/>
      <c r="DJ13" s="21"/>
      <c r="DK13" s="21"/>
      <c r="DL13" s="21"/>
      <c r="DM13" s="21"/>
      <c r="DN13" s="21"/>
      <c r="DO13" s="21"/>
      <c r="DP13" s="21"/>
      <c r="DQ13" s="21"/>
      <c r="DR13" s="21"/>
      <c r="DS13" s="21"/>
      <c r="DT13" s="21"/>
      <c r="DU13" s="21"/>
      <c r="DV13" s="21"/>
      <c r="DW13" s="21"/>
      <c r="DX13" s="21"/>
      <c r="DY13" s="21"/>
      <c r="DZ13" s="21"/>
      <c r="EA13" s="21"/>
      <c r="EB13" s="21"/>
      <c r="EC13" s="21"/>
      <c r="ED13" s="21"/>
      <c r="EE13" s="21"/>
      <c r="EF13" s="21"/>
      <c r="EG13" s="21"/>
      <c r="EH13" s="21"/>
      <c r="EI13" s="21"/>
      <c r="EJ13" s="21"/>
      <c r="EK13" s="21"/>
      <c r="EL13" s="21"/>
      <c r="EM13" s="21"/>
      <c r="EN13" s="21"/>
      <c r="EO13" s="21"/>
      <c r="EP13" s="21"/>
      <c r="EQ13" s="21"/>
      <c r="ER13" s="21"/>
      <c r="ES13" s="21"/>
      <c r="ET13" s="21"/>
      <c r="EU13" s="21"/>
      <c r="EV13" s="21"/>
      <c r="EW13" s="21"/>
      <c r="EX13" s="21"/>
      <c r="EY13" s="21"/>
      <c r="EZ13" s="21"/>
      <c r="FA13" s="21"/>
      <c r="FB13" s="21"/>
      <c r="FC13" s="21"/>
      <c r="FD13" s="21"/>
      <c r="FE13" s="21"/>
      <c r="FF13" s="21"/>
      <c r="FG13" s="21"/>
      <c r="FH13" s="21"/>
      <c r="FI13" s="21"/>
      <c r="FJ13" s="21"/>
      <c r="FK13" s="21"/>
      <c r="FL13" s="21"/>
      <c r="FM13" s="21"/>
      <c r="FN13" s="21"/>
      <c r="FO13" s="21"/>
    </row>
    <row r="14" spans="1:171" s="5" customFormat="1">
      <c r="A14" s="18" t="s">
        <v>15</v>
      </c>
      <c r="B14" s="35" t="s">
        <v>47</v>
      </c>
      <c r="C14" s="157" t="s">
        <v>162</v>
      </c>
      <c r="D14" s="117">
        <v>8</v>
      </c>
      <c r="E14" s="84">
        <v>16.7</v>
      </c>
      <c r="F14" s="84">
        <v>22.5</v>
      </c>
      <c r="G14" s="84">
        <v>29</v>
      </c>
      <c r="H14" s="84">
        <v>41.6</v>
      </c>
      <c r="I14" s="84">
        <v>63.9</v>
      </c>
      <c r="J14" s="139" t="s">
        <v>130</v>
      </c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69"/>
      <c r="V14" s="69"/>
      <c r="W14" s="69"/>
      <c r="X14" s="69"/>
      <c r="Y14" s="69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21"/>
      <c r="AO14" s="21"/>
      <c r="AP14" s="21"/>
      <c r="AQ14" s="21"/>
      <c r="AR14" s="21"/>
      <c r="AS14" s="21"/>
      <c r="AT14" s="21"/>
      <c r="AU14" s="21"/>
      <c r="AV14" s="21"/>
      <c r="AW14" s="21"/>
      <c r="AX14" s="21"/>
      <c r="AY14" s="21"/>
      <c r="AZ14" s="21"/>
      <c r="BA14" s="21"/>
      <c r="BB14" s="21"/>
      <c r="BC14" s="21"/>
      <c r="BD14" s="21"/>
      <c r="BE14" s="21"/>
      <c r="BF14" s="21"/>
      <c r="BG14" s="21"/>
      <c r="BH14" s="21"/>
      <c r="BI14" s="21"/>
      <c r="BJ14" s="21"/>
      <c r="BK14" s="21"/>
      <c r="BL14" s="21"/>
      <c r="BM14" s="21"/>
      <c r="BN14" s="21"/>
      <c r="BO14" s="21"/>
      <c r="BP14" s="21"/>
      <c r="BQ14" s="21"/>
      <c r="BR14" s="21"/>
      <c r="BS14" s="21"/>
      <c r="BT14" s="21"/>
      <c r="BU14" s="21"/>
      <c r="BV14" s="21"/>
      <c r="BW14" s="21"/>
      <c r="BX14" s="21"/>
      <c r="BY14" s="21"/>
      <c r="BZ14" s="21"/>
      <c r="CA14" s="21"/>
      <c r="CB14" s="21"/>
      <c r="CC14" s="21"/>
      <c r="CD14" s="21"/>
      <c r="CE14" s="21"/>
      <c r="CF14" s="21"/>
      <c r="CG14" s="21"/>
      <c r="CH14" s="21"/>
      <c r="CI14" s="21"/>
      <c r="CJ14" s="21"/>
      <c r="CK14" s="21"/>
      <c r="CL14" s="21"/>
      <c r="CM14" s="21"/>
      <c r="CN14" s="21"/>
      <c r="CO14" s="21"/>
      <c r="CP14" s="21"/>
      <c r="CQ14" s="21"/>
      <c r="CR14" s="21"/>
      <c r="CS14" s="21"/>
      <c r="CT14" s="21"/>
      <c r="CU14" s="21"/>
      <c r="CV14" s="21"/>
      <c r="CW14" s="21"/>
      <c r="CX14" s="21"/>
      <c r="CY14" s="21"/>
      <c r="CZ14" s="21"/>
      <c r="DA14" s="21"/>
      <c r="DB14" s="21"/>
      <c r="DC14" s="21"/>
      <c r="DD14" s="21"/>
      <c r="DE14" s="21"/>
      <c r="DF14" s="21"/>
      <c r="DG14" s="21"/>
      <c r="DH14" s="21"/>
      <c r="DI14" s="21"/>
      <c r="DJ14" s="21"/>
      <c r="DK14" s="21"/>
      <c r="DL14" s="21"/>
      <c r="DM14" s="21"/>
      <c r="DN14" s="21"/>
      <c r="DO14" s="21"/>
      <c r="DP14" s="21"/>
      <c r="DQ14" s="21"/>
      <c r="DR14" s="21"/>
      <c r="DS14" s="21"/>
      <c r="DT14" s="21"/>
      <c r="DU14" s="21"/>
      <c r="DV14" s="21"/>
      <c r="DW14" s="21"/>
      <c r="DX14" s="21"/>
      <c r="DY14" s="21"/>
      <c r="DZ14" s="21"/>
      <c r="EA14" s="21"/>
      <c r="EB14" s="21"/>
      <c r="EC14" s="21"/>
      <c r="ED14" s="21"/>
      <c r="EE14" s="21"/>
      <c r="EF14" s="21"/>
      <c r="EG14" s="21"/>
      <c r="EH14" s="21"/>
      <c r="EI14" s="21"/>
      <c r="EJ14" s="21"/>
      <c r="EK14" s="21"/>
      <c r="EL14" s="21"/>
      <c r="EM14" s="21"/>
      <c r="EN14" s="21"/>
      <c r="EO14" s="21"/>
      <c r="EP14" s="21"/>
      <c r="EQ14" s="21"/>
      <c r="ER14" s="21"/>
      <c r="ES14" s="21"/>
      <c r="ET14" s="21"/>
      <c r="EU14" s="21"/>
      <c r="EV14" s="21"/>
      <c r="EW14" s="21"/>
      <c r="EX14" s="21"/>
      <c r="EY14" s="21"/>
      <c r="EZ14" s="21"/>
      <c r="FA14" s="21"/>
      <c r="FB14" s="21"/>
      <c r="FC14" s="21"/>
      <c r="FD14" s="21"/>
      <c r="FE14" s="21"/>
      <c r="FF14" s="21"/>
      <c r="FG14" s="21"/>
      <c r="FH14" s="21"/>
      <c r="FI14" s="21"/>
      <c r="FJ14" s="21"/>
      <c r="FK14" s="21"/>
      <c r="FL14" s="21"/>
      <c r="FM14" s="21"/>
      <c r="FN14" s="21"/>
      <c r="FO14" s="21"/>
    </row>
    <row r="15" spans="1:171" s="5" customFormat="1">
      <c r="A15" s="18" t="s">
        <v>15</v>
      </c>
      <c r="B15" s="35" t="s">
        <v>47</v>
      </c>
      <c r="C15" s="157" t="s">
        <v>162</v>
      </c>
      <c r="D15" s="117">
        <v>9</v>
      </c>
      <c r="E15" s="84">
        <v>20.100000000000001</v>
      </c>
      <c r="F15" s="84">
        <v>24.9</v>
      </c>
      <c r="G15" s="84">
        <v>33.299999999999997</v>
      </c>
      <c r="H15" s="84">
        <v>39.700000000000003</v>
      </c>
      <c r="I15" s="84">
        <v>61</v>
      </c>
      <c r="J15" s="139" t="s">
        <v>130</v>
      </c>
      <c r="K15" s="69"/>
      <c r="L15" s="69"/>
      <c r="M15" s="69"/>
      <c r="N15" s="69"/>
      <c r="O15" s="69"/>
      <c r="P15" s="69"/>
      <c r="Q15" s="69"/>
      <c r="R15" s="69"/>
      <c r="S15" s="69"/>
      <c r="T15" s="69"/>
      <c r="U15" s="69"/>
      <c r="V15" s="69"/>
      <c r="W15" s="69"/>
      <c r="X15" s="69"/>
      <c r="Y15" s="69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21"/>
      <c r="AS15" s="21"/>
      <c r="AT15" s="21"/>
      <c r="AU15" s="21"/>
      <c r="AV15" s="21"/>
      <c r="AW15" s="21"/>
      <c r="AX15" s="21"/>
      <c r="AY15" s="21"/>
      <c r="AZ15" s="21"/>
      <c r="BA15" s="21"/>
      <c r="BB15" s="21"/>
      <c r="BC15" s="21"/>
      <c r="BD15" s="21"/>
      <c r="BE15" s="21"/>
      <c r="BF15" s="21"/>
      <c r="BG15" s="21"/>
      <c r="BH15" s="21"/>
      <c r="BI15" s="21"/>
      <c r="BJ15" s="21"/>
      <c r="BK15" s="21"/>
      <c r="BL15" s="21"/>
      <c r="BM15" s="21"/>
      <c r="BN15" s="21"/>
      <c r="BO15" s="21"/>
      <c r="BP15" s="21"/>
      <c r="BQ15" s="21"/>
      <c r="BR15" s="21"/>
      <c r="BS15" s="21"/>
      <c r="BT15" s="21"/>
      <c r="BU15" s="21"/>
      <c r="BV15" s="21"/>
      <c r="BW15" s="21"/>
      <c r="BX15" s="21"/>
      <c r="BY15" s="21"/>
      <c r="BZ15" s="21"/>
      <c r="CA15" s="21"/>
      <c r="CB15" s="21"/>
      <c r="CC15" s="21"/>
      <c r="CD15" s="21"/>
      <c r="CE15" s="21"/>
      <c r="CF15" s="21"/>
      <c r="CG15" s="21"/>
      <c r="CH15" s="21"/>
      <c r="CI15" s="21"/>
      <c r="CJ15" s="21"/>
      <c r="CK15" s="21"/>
      <c r="CL15" s="21"/>
      <c r="CM15" s="21"/>
      <c r="CN15" s="21"/>
      <c r="CO15" s="21"/>
      <c r="CP15" s="21"/>
      <c r="CQ15" s="21"/>
      <c r="CR15" s="21"/>
      <c r="CS15" s="21"/>
      <c r="CT15" s="21"/>
      <c r="CU15" s="21"/>
      <c r="CV15" s="21"/>
      <c r="CW15" s="21"/>
      <c r="CX15" s="21"/>
      <c r="CY15" s="21"/>
      <c r="CZ15" s="21"/>
      <c r="DA15" s="21"/>
      <c r="DB15" s="21"/>
      <c r="DC15" s="21"/>
      <c r="DD15" s="21"/>
      <c r="DE15" s="21"/>
      <c r="DF15" s="21"/>
      <c r="DG15" s="21"/>
      <c r="DH15" s="21"/>
      <c r="DI15" s="21"/>
      <c r="DJ15" s="21"/>
      <c r="DK15" s="21"/>
      <c r="DL15" s="21"/>
      <c r="DM15" s="21"/>
      <c r="DN15" s="21"/>
      <c r="DO15" s="21"/>
      <c r="DP15" s="21"/>
      <c r="DQ15" s="21"/>
      <c r="DR15" s="21"/>
      <c r="DS15" s="21"/>
      <c r="DT15" s="21"/>
      <c r="DU15" s="21"/>
      <c r="DV15" s="21"/>
      <c r="DW15" s="21"/>
      <c r="DX15" s="21"/>
      <c r="DY15" s="21"/>
      <c r="DZ15" s="21"/>
      <c r="EA15" s="21"/>
      <c r="EB15" s="21"/>
      <c r="EC15" s="21"/>
      <c r="ED15" s="21"/>
      <c r="EE15" s="21"/>
      <c r="EF15" s="21"/>
      <c r="EG15" s="21"/>
      <c r="EH15" s="21"/>
      <c r="EI15" s="21"/>
      <c r="EJ15" s="21"/>
      <c r="EK15" s="21"/>
      <c r="EL15" s="21"/>
      <c r="EM15" s="21"/>
      <c r="EN15" s="21"/>
      <c r="EO15" s="21"/>
      <c r="EP15" s="21"/>
      <c r="EQ15" s="21"/>
      <c r="ER15" s="21"/>
      <c r="ES15" s="21"/>
      <c r="ET15" s="21"/>
      <c r="EU15" s="21"/>
      <c r="EV15" s="21"/>
      <c r="EW15" s="21"/>
      <c r="EX15" s="21"/>
      <c r="EY15" s="21"/>
      <c r="EZ15" s="21"/>
      <c r="FA15" s="21"/>
      <c r="FB15" s="21"/>
      <c r="FC15" s="21"/>
      <c r="FD15" s="21"/>
      <c r="FE15" s="21"/>
      <c r="FF15" s="21"/>
      <c r="FG15" s="21"/>
      <c r="FH15" s="21"/>
      <c r="FI15" s="21"/>
      <c r="FJ15" s="21"/>
      <c r="FK15" s="21"/>
      <c r="FL15" s="21"/>
      <c r="FM15" s="21"/>
      <c r="FN15" s="21"/>
      <c r="FO15" s="21"/>
    </row>
    <row r="16" spans="1:171" s="5" customFormat="1">
      <c r="A16" s="18" t="s">
        <v>16</v>
      </c>
      <c r="B16" s="35" t="s">
        <v>68</v>
      </c>
      <c r="C16" s="157" t="s">
        <v>129</v>
      </c>
      <c r="D16" s="117">
        <v>7</v>
      </c>
      <c r="E16" s="84">
        <v>7.76</v>
      </c>
      <c r="F16" s="84">
        <v>15.92</v>
      </c>
      <c r="G16" s="84">
        <v>29.45</v>
      </c>
      <c r="H16" s="84">
        <v>44.98</v>
      </c>
      <c r="I16" s="84">
        <v>70.25</v>
      </c>
      <c r="J16" s="139" t="s">
        <v>130</v>
      </c>
      <c r="K16" s="69"/>
      <c r="L16" s="69"/>
      <c r="M16" s="69"/>
      <c r="N16" s="69"/>
      <c r="O16" s="69"/>
      <c r="P16" s="69"/>
      <c r="Q16" s="69"/>
      <c r="R16" s="69"/>
      <c r="S16" s="69"/>
      <c r="T16" s="69"/>
      <c r="U16" s="69"/>
      <c r="V16" s="69"/>
      <c r="W16" s="69"/>
      <c r="X16" s="69"/>
      <c r="Y16" s="69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/>
      <c r="AO16" s="21"/>
      <c r="AP16" s="21"/>
      <c r="AQ16" s="21"/>
      <c r="AR16" s="21"/>
      <c r="AS16" s="21"/>
      <c r="AT16" s="21"/>
      <c r="AU16" s="21"/>
      <c r="AV16" s="21"/>
      <c r="AW16" s="21"/>
      <c r="AX16" s="21"/>
      <c r="AY16" s="21"/>
      <c r="AZ16" s="21"/>
      <c r="BA16" s="21"/>
      <c r="BB16" s="21"/>
      <c r="BC16" s="21"/>
      <c r="BD16" s="21"/>
      <c r="BE16" s="21"/>
      <c r="BF16" s="21"/>
      <c r="BG16" s="21"/>
      <c r="BH16" s="21"/>
      <c r="BI16" s="21"/>
      <c r="BJ16" s="21"/>
      <c r="BK16" s="21"/>
      <c r="BL16" s="21"/>
      <c r="BM16" s="21"/>
      <c r="BN16" s="21"/>
      <c r="BO16" s="21"/>
      <c r="BP16" s="21"/>
      <c r="BQ16" s="21"/>
      <c r="BR16" s="21"/>
      <c r="BS16" s="21"/>
      <c r="BT16" s="21"/>
      <c r="BU16" s="21"/>
      <c r="BV16" s="21"/>
      <c r="BW16" s="21"/>
      <c r="BX16" s="21"/>
      <c r="BY16" s="21"/>
      <c r="BZ16" s="21"/>
      <c r="CA16" s="21"/>
      <c r="CB16" s="21"/>
      <c r="CC16" s="21"/>
      <c r="CD16" s="21"/>
      <c r="CE16" s="21"/>
      <c r="CF16" s="21"/>
      <c r="CG16" s="21"/>
      <c r="CH16" s="21"/>
      <c r="CI16" s="21"/>
      <c r="CJ16" s="21"/>
      <c r="CK16" s="21"/>
      <c r="CL16" s="21"/>
      <c r="CM16" s="21"/>
      <c r="CN16" s="21"/>
      <c r="CO16" s="21"/>
      <c r="CP16" s="21"/>
      <c r="CQ16" s="21"/>
      <c r="CR16" s="21"/>
      <c r="CS16" s="21"/>
      <c r="CT16" s="21"/>
      <c r="CU16" s="21"/>
      <c r="CV16" s="21"/>
      <c r="CW16" s="21"/>
      <c r="CX16" s="21"/>
      <c r="CY16" s="21"/>
      <c r="CZ16" s="21"/>
      <c r="DA16" s="21"/>
      <c r="DB16" s="21"/>
      <c r="DC16" s="21"/>
      <c r="DD16" s="21"/>
      <c r="DE16" s="21"/>
      <c r="DF16" s="21"/>
      <c r="DG16" s="21"/>
      <c r="DH16" s="21"/>
      <c r="DI16" s="21"/>
      <c r="DJ16" s="21"/>
      <c r="DK16" s="21"/>
      <c r="DL16" s="21"/>
      <c r="DM16" s="21"/>
      <c r="DN16" s="21"/>
      <c r="DO16" s="21"/>
      <c r="DP16" s="21"/>
      <c r="DQ16" s="21"/>
      <c r="DR16" s="21"/>
      <c r="DS16" s="21"/>
      <c r="DT16" s="21"/>
      <c r="DU16" s="21"/>
      <c r="DV16" s="21"/>
      <c r="DW16" s="21"/>
      <c r="DX16" s="21"/>
      <c r="DY16" s="21"/>
      <c r="DZ16" s="21"/>
      <c r="EA16" s="21"/>
      <c r="EB16" s="21"/>
      <c r="EC16" s="21"/>
      <c r="ED16" s="21"/>
      <c r="EE16" s="21"/>
      <c r="EF16" s="21"/>
      <c r="EG16" s="21"/>
      <c r="EH16" s="21"/>
      <c r="EI16" s="21"/>
      <c r="EJ16" s="21"/>
      <c r="EK16" s="21"/>
      <c r="EL16" s="21"/>
      <c r="EM16" s="21"/>
      <c r="EN16" s="21"/>
      <c r="EO16" s="21"/>
      <c r="EP16" s="21"/>
      <c r="EQ16" s="21"/>
      <c r="ER16" s="21"/>
      <c r="ES16" s="21"/>
      <c r="ET16" s="21"/>
      <c r="EU16" s="21"/>
      <c r="EV16" s="21"/>
      <c r="EW16" s="21"/>
      <c r="EX16" s="21"/>
      <c r="EY16" s="21"/>
      <c r="EZ16" s="21"/>
      <c r="FA16" s="21"/>
      <c r="FB16" s="21"/>
      <c r="FC16" s="21"/>
      <c r="FD16" s="21"/>
      <c r="FE16" s="21"/>
      <c r="FF16" s="21"/>
      <c r="FG16" s="21"/>
      <c r="FH16" s="21"/>
      <c r="FI16" s="21"/>
      <c r="FJ16" s="21"/>
      <c r="FK16" s="21"/>
      <c r="FL16" s="21"/>
      <c r="FM16" s="21"/>
      <c r="FN16" s="21"/>
      <c r="FO16" s="21"/>
    </row>
    <row r="17" spans="1:171" s="5" customFormat="1">
      <c r="A17" s="18" t="s">
        <v>16</v>
      </c>
      <c r="B17" s="35" t="s">
        <v>68</v>
      </c>
      <c r="C17" s="157" t="s">
        <v>129</v>
      </c>
      <c r="D17" s="117">
        <v>8</v>
      </c>
      <c r="E17" s="84">
        <v>6.62</v>
      </c>
      <c r="F17" s="84">
        <v>17.98</v>
      </c>
      <c r="G17" s="84">
        <v>29.96</v>
      </c>
      <c r="H17" s="84">
        <v>45.57</v>
      </c>
      <c r="I17" s="84">
        <v>68.28</v>
      </c>
      <c r="J17" s="139" t="s">
        <v>130</v>
      </c>
      <c r="K17" s="69"/>
      <c r="L17" s="69"/>
      <c r="M17" s="69"/>
      <c r="N17" s="69"/>
      <c r="O17" s="69"/>
      <c r="P17" s="69"/>
      <c r="Q17" s="69"/>
      <c r="R17" s="69"/>
      <c r="S17" s="69"/>
      <c r="T17" s="69"/>
      <c r="U17" s="69"/>
      <c r="V17" s="69"/>
      <c r="W17" s="69"/>
      <c r="X17" s="69"/>
      <c r="Y17" s="69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1"/>
      <c r="AQ17" s="21"/>
      <c r="AR17" s="21"/>
      <c r="AS17" s="21"/>
      <c r="AT17" s="21"/>
      <c r="AU17" s="21"/>
      <c r="AV17" s="21"/>
      <c r="AW17" s="21"/>
      <c r="AX17" s="21"/>
      <c r="AY17" s="21"/>
      <c r="AZ17" s="21"/>
      <c r="BA17" s="21"/>
      <c r="BB17" s="21"/>
      <c r="BC17" s="21"/>
      <c r="BD17" s="21"/>
      <c r="BE17" s="21"/>
      <c r="BF17" s="21"/>
      <c r="BG17" s="21"/>
      <c r="BH17" s="21"/>
      <c r="BI17" s="21"/>
      <c r="BJ17" s="21"/>
      <c r="BK17" s="21"/>
      <c r="BL17" s="21"/>
      <c r="BM17" s="21"/>
      <c r="BN17" s="21"/>
      <c r="BO17" s="21"/>
      <c r="BP17" s="21"/>
      <c r="BQ17" s="21"/>
      <c r="BR17" s="21"/>
      <c r="BS17" s="21"/>
      <c r="BT17" s="21"/>
      <c r="BU17" s="21"/>
      <c r="BV17" s="21"/>
      <c r="BW17" s="21"/>
      <c r="BX17" s="21"/>
      <c r="BY17" s="21"/>
      <c r="BZ17" s="21"/>
      <c r="CA17" s="21"/>
      <c r="CB17" s="21"/>
      <c r="CC17" s="21"/>
      <c r="CD17" s="21"/>
      <c r="CE17" s="21"/>
      <c r="CF17" s="21"/>
      <c r="CG17" s="21"/>
      <c r="CH17" s="21"/>
      <c r="CI17" s="21"/>
      <c r="CJ17" s="21"/>
      <c r="CK17" s="21"/>
      <c r="CL17" s="21"/>
      <c r="CM17" s="21"/>
      <c r="CN17" s="21"/>
      <c r="CO17" s="21"/>
      <c r="CP17" s="21"/>
      <c r="CQ17" s="21"/>
      <c r="CR17" s="21"/>
      <c r="CS17" s="21"/>
      <c r="CT17" s="21"/>
      <c r="CU17" s="21"/>
      <c r="CV17" s="21"/>
      <c r="CW17" s="21"/>
      <c r="CX17" s="21"/>
      <c r="CY17" s="21"/>
      <c r="CZ17" s="21"/>
      <c r="DA17" s="21"/>
      <c r="DB17" s="21"/>
      <c r="DC17" s="21"/>
      <c r="DD17" s="21"/>
      <c r="DE17" s="21"/>
      <c r="DF17" s="21"/>
      <c r="DG17" s="21"/>
      <c r="DH17" s="21"/>
      <c r="DI17" s="21"/>
      <c r="DJ17" s="21"/>
      <c r="DK17" s="21"/>
      <c r="DL17" s="21"/>
      <c r="DM17" s="21"/>
      <c r="DN17" s="21"/>
      <c r="DO17" s="21"/>
      <c r="DP17" s="21"/>
      <c r="DQ17" s="21"/>
      <c r="DR17" s="21"/>
      <c r="DS17" s="21"/>
      <c r="DT17" s="21"/>
      <c r="DU17" s="21"/>
      <c r="DV17" s="21"/>
      <c r="DW17" s="21"/>
      <c r="DX17" s="21"/>
      <c r="DY17" s="21"/>
      <c r="DZ17" s="21"/>
      <c r="EA17" s="21"/>
      <c r="EB17" s="21"/>
      <c r="EC17" s="21"/>
      <c r="ED17" s="21"/>
      <c r="EE17" s="21"/>
      <c r="EF17" s="21"/>
      <c r="EG17" s="21"/>
      <c r="EH17" s="21"/>
      <c r="EI17" s="21"/>
      <c r="EJ17" s="21"/>
      <c r="EK17" s="21"/>
      <c r="EL17" s="21"/>
      <c r="EM17" s="21"/>
      <c r="EN17" s="21"/>
      <c r="EO17" s="21"/>
      <c r="EP17" s="21"/>
      <c r="EQ17" s="21"/>
      <c r="ER17" s="21"/>
      <c r="ES17" s="21"/>
      <c r="ET17" s="21"/>
      <c r="EU17" s="21"/>
      <c r="EV17" s="21"/>
      <c r="EW17" s="21"/>
      <c r="EX17" s="21"/>
      <c r="EY17" s="21"/>
      <c r="EZ17" s="21"/>
      <c r="FA17" s="21"/>
      <c r="FB17" s="21"/>
      <c r="FC17" s="21"/>
      <c r="FD17" s="21"/>
      <c r="FE17" s="21"/>
      <c r="FF17" s="21"/>
      <c r="FG17" s="21"/>
      <c r="FH17" s="21"/>
      <c r="FI17" s="21"/>
      <c r="FJ17" s="21"/>
      <c r="FK17" s="21"/>
      <c r="FL17" s="21"/>
      <c r="FM17" s="21"/>
      <c r="FN17" s="21"/>
      <c r="FO17" s="21"/>
    </row>
    <row r="18" spans="1:171" s="5" customFormat="1">
      <c r="A18" s="18" t="s">
        <v>16</v>
      </c>
      <c r="B18" s="35" t="s">
        <v>68</v>
      </c>
      <c r="C18" s="157" t="s">
        <v>129</v>
      </c>
      <c r="D18" s="117">
        <v>9</v>
      </c>
      <c r="E18" s="84">
        <v>8.7200000000000006</v>
      </c>
      <c r="F18" s="84">
        <v>15.33</v>
      </c>
      <c r="G18" s="84">
        <v>29.04</v>
      </c>
      <c r="H18" s="84">
        <v>44.12</v>
      </c>
      <c r="I18" s="84">
        <v>68.040000000000006</v>
      </c>
      <c r="J18" s="139" t="s">
        <v>130</v>
      </c>
      <c r="K18" s="69"/>
      <c r="L18" s="69"/>
      <c r="M18" s="69"/>
      <c r="N18" s="69"/>
      <c r="O18" s="69"/>
      <c r="P18" s="69"/>
      <c r="Q18" s="69"/>
      <c r="R18" s="69"/>
      <c r="S18" s="69"/>
      <c r="T18" s="69"/>
      <c r="U18" s="69"/>
      <c r="V18" s="69"/>
      <c r="W18" s="69"/>
      <c r="X18" s="69"/>
      <c r="Y18" s="69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21"/>
      <c r="AS18" s="21"/>
      <c r="AT18" s="21"/>
      <c r="AU18" s="21"/>
      <c r="AV18" s="21"/>
      <c r="AW18" s="21"/>
      <c r="AX18" s="21"/>
      <c r="AY18" s="21"/>
      <c r="AZ18" s="21"/>
      <c r="BA18" s="21"/>
      <c r="BB18" s="21"/>
      <c r="BC18" s="21"/>
      <c r="BD18" s="21"/>
      <c r="BE18" s="21"/>
      <c r="BF18" s="21"/>
      <c r="BG18" s="21"/>
      <c r="BH18" s="21"/>
      <c r="BI18" s="21"/>
      <c r="BJ18" s="21"/>
      <c r="BK18" s="21"/>
      <c r="BL18" s="21"/>
      <c r="BM18" s="21"/>
      <c r="BN18" s="21"/>
      <c r="BO18" s="21"/>
      <c r="BP18" s="21"/>
      <c r="BQ18" s="21"/>
      <c r="BR18" s="21"/>
      <c r="BS18" s="21"/>
      <c r="BT18" s="21"/>
      <c r="BU18" s="21"/>
      <c r="BV18" s="21"/>
      <c r="BW18" s="21"/>
      <c r="BX18" s="21"/>
      <c r="BY18" s="21"/>
      <c r="BZ18" s="21"/>
      <c r="CA18" s="21"/>
      <c r="CB18" s="21"/>
      <c r="CC18" s="21"/>
      <c r="CD18" s="21"/>
      <c r="CE18" s="21"/>
      <c r="CF18" s="21"/>
      <c r="CG18" s="21"/>
      <c r="CH18" s="21"/>
      <c r="CI18" s="21"/>
      <c r="CJ18" s="21"/>
      <c r="CK18" s="21"/>
      <c r="CL18" s="21"/>
      <c r="CM18" s="21"/>
      <c r="CN18" s="21"/>
      <c r="CO18" s="21"/>
      <c r="CP18" s="21"/>
      <c r="CQ18" s="21"/>
      <c r="CR18" s="21"/>
      <c r="CS18" s="21"/>
      <c r="CT18" s="21"/>
      <c r="CU18" s="21"/>
      <c r="CV18" s="21"/>
      <c r="CW18" s="21"/>
      <c r="CX18" s="21"/>
      <c r="CY18" s="21"/>
      <c r="CZ18" s="21"/>
      <c r="DA18" s="21"/>
      <c r="DB18" s="21"/>
      <c r="DC18" s="21"/>
      <c r="DD18" s="21"/>
      <c r="DE18" s="21"/>
      <c r="DF18" s="21"/>
      <c r="DG18" s="21"/>
      <c r="DH18" s="21"/>
      <c r="DI18" s="21"/>
      <c r="DJ18" s="21"/>
      <c r="DK18" s="21"/>
      <c r="DL18" s="21"/>
      <c r="DM18" s="21"/>
      <c r="DN18" s="21"/>
      <c r="DO18" s="21"/>
      <c r="DP18" s="21"/>
      <c r="DQ18" s="21"/>
      <c r="DR18" s="21"/>
      <c r="DS18" s="21"/>
      <c r="DT18" s="21"/>
      <c r="DU18" s="21"/>
      <c r="DV18" s="21"/>
      <c r="DW18" s="21"/>
      <c r="DX18" s="21"/>
      <c r="DY18" s="21"/>
      <c r="DZ18" s="21"/>
      <c r="EA18" s="21"/>
      <c r="EB18" s="21"/>
      <c r="EC18" s="21"/>
      <c r="ED18" s="21"/>
      <c r="EE18" s="21"/>
      <c r="EF18" s="21"/>
      <c r="EG18" s="21"/>
      <c r="EH18" s="21"/>
      <c r="EI18" s="21"/>
      <c r="EJ18" s="21"/>
      <c r="EK18" s="21"/>
      <c r="EL18" s="21"/>
      <c r="EM18" s="21"/>
      <c r="EN18" s="21"/>
      <c r="EO18" s="21"/>
      <c r="EP18" s="21"/>
      <c r="EQ18" s="21"/>
      <c r="ER18" s="21"/>
      <c r="ES18" s="21"/>
      <c r="ET18" s="21"/>
      <c r="EU18" s="21"/>
      <c r="EV18" s="21"/>
      <c r="EW18" s="21"/>
      <c r="EX18" s="21"/>
      <c r="EY18" s="21"/>
      <c r="EZ18" s="21"/>
      <c r="FA18" s="21"/>
      <c r="FB18" s="21"/>
      <c r="FC18" s="21"/>
      <c r="FD18" s="21"/>
      <c r="FE18" s="21"/>
      <c r="FF18" s="21"/>
      <c r="FG18" s="21"/>
      <c r="FH18" s="21"/>
      <c r="FI18" s="21"/>
      <c r="FJ18" s="21"/>
      <c r="FK18" s="21"/>
      <c r="FL18" s="21"/>
      <c r="FM18" s="21"/>
      <c r="FN18" s="21"/>
      <c r="FO18" s="21"/>
    </row>
    <row r="19" spans="1:171" s="5" customFormat="1">
      <c r="A19" s="76" t="s">
        <v>17</v>
      </c>
      <c r="B19" s="78" t="s">
        <v>48</v>
      </c>
      <c r="C19" s="157" t="s">
        <v>166</v>
      </c>
      <c r="D19" s="117">
        <v>7</v>
      </c>
      <c r="E19" s="84">
        <v>12.34</v>
      </c>
      <c r="F19" s="84">
        <v>23.78</v>
      </c>
      <c r="G19" s="84">
        <v>36.630000000000003</v>
      </c>
      <c r="H19" s="84">
        <v>53.05</v>
      </c>
      <c r="I19" s="84">
        <v>70.849999999999994</v>
      </c>
      <c r="J19" s="138" t="s">
        <v>127</v>
      </c>
      <c r="K19" s="69"/>
      <c r="L19" s="69"/>
      <c r="M19" s="69"/>
      <c r="N19" s="69"/>
      <c r="O19" s="69"/>
      <c r="P19" s="69"/>
      <c r="Q19" s="69"/>
      <c r="R19" s="69"/>
      <c r="S19" s="69"/>
      <c r="T19" s="69"/>
      <c r="U19" s="69"/>
      <c r="V19" s="69"/>
      <c r="W19" s="69"/>
      <c r="X19" s="69"/>
      <c r="Y19" s="69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21"/>
      <c r="AT19" s="21"/>
      <c r="AU19" s="21"/>
      <c r="AV19" s="21"/>
      <c r="AW19" s="21"/>
      <c r="AX19" s="21"/>
      <c r="AY19" s="21"/>
      <c r="AZ19" s="21"/>
      <c r="BA19" s="21"/>
      <c r="BB19" s="21"/>
      <c r="BC19" s="21"/>
      <c r="BD19" s="21"/>
      <c r="BE19" s="21"/>
      <c r="BF19" s="21"/>
      <c r="BG19" s="21"/>
      <c r="BH19" s="21"/>
      <c r="BI19" s="21"/>
      <c r="BJ19" s="21"/>
      <c r="BK19" s="21"/>
      <c r="BL19" s="21"/>
      <c r="BM19" s="21"/>
      <c r="BN19" s="21"/>
      <c r="BO19" s="21"/>
      <c r="BP19" s="21"/>
      <c r="BQ19" s="21"/>
      <c r="BR19" s="21"/>
      <c r="BS19" s="21"/>
      <c r="BT19" s="21"/>
      <c r="BU19" s="21"/>
      <c r="BV19" s="21"/>
      <c r="BW19" s="21"/>
      <c r="BX19" s="21"/>
      <c r="BY19" s="21"/>
      <c r="BZ19" s="21"/>
      <c r="CA19" s="21"/>
      <c r="CB19" s="21"/>
      <c r="CC19" s="21"/>
      <c r="CD19" s="21"/>
      <c r="CE19" s="21"/>
      <c r="CF19" s="21"/>
      <c r="CG19" s="21"/>
      <c r="CH19" s="21"/>
      <c r="CI19" s="21"/>
      <c r="CJ19" s="21"/>
      <c r="CK19" s="21"/>
      <c r="CL19" s="21"/>
      <c r="CM19" s="21"/>
      <c r="CN19" s="21"/>
      <c r="CO19" s="21"/>
      <c r="CP19" s="21"/>
      <c r="CQ19" s="21"/>
      <c r="CR19" s="21"/>
      <c r="CS19" s="21"/>
      <c r="CT19" s="21"/>
      <c r="CU19" s="21"/>
      <c r="CV19" s="21"/>
      <c r="CW19" s="21"/>
      <c r="CX19" s="21"/>
      <c r="CY19" s="21"/>
      <c r="CZ19" s="21"/>
      <c r="DA19" s="21"/>
      <c r="DB19" s="21"/>
      <c r="DC19" s="21"/>
      <c r="DD19" s="21"/>
      <c r="DE19" s="21"/>
      <c r="DF19" s="21"/>
      <c r="DG19" s="21"/>
      <c r="DH19" s="21"/>
      <c r="DI19" s="21"/>
      <c r="DJ19" s="21"/>
      <c r="DK19" s="21"/>
      <c r="DL19" s="21"/>
      <c r="DM19" s="21"/>
      <c r="DN19" s="21"/>
      <c r="DO19" s="21"/>
      <c r="DP19" s="21"/>
      <c r="DQ19" s="21"/>
      <c r="DR19" s="21"/>
      <c r="DS19" s="21"/>
      <c r="DT19" s="21"/>
      <c r="DU19" s="21"/>
      <c r="DV19" s="21"/>
      <c r="DW19" s="21"/>
      <c r="DX19" s="21"/>
      <c r="DY19" s="21"/>
      <c r="DZ19" s="21"/>
      <c r="EA19" s="21"/>
      <c r="EB19" s="21"/>
      <c r="EC19" s="21"/>
      <c r="ED19" s="21"/>
      <c r="EE19" s="21"/>
      <c r="EF19" s="21"/>
      <c r="EG19" s="21"/>
      <c r="EH19" s="21"/>
      <c r="EI19" s="21"/>
      <c r="EJ19" s="21"/>
      <c r="EK19" s="21"/>
      <c r="EL19" s="21"/>
      <c r="EM19" s="21"/>
      <c r="EN19" s="21"/>
      <c r="EO19" s="21"/>
      <c r="EP19" s="21"/>
      <c r="EQ19" s="21"/>
      <c r="ER19" s="21"/>
      <c r="ES19" s="21"/>
      <c r="ET19" s="21"/>
      <c r="EU19" s="21"/>
      <c r="EV19" s="21"/>
      <c r="EW19" s="21"/>
      <c r="EX19" s="21"/>
      <c r="EY19" s="21"/>
      <c r="EZ19" s="21"/>
      <c r="FA19" s="21"/>
      <c r="FB19" s="21"/>
      <c r="FC19" s="21"/>
      <c r="FD19" s="21"/>
      <c r="FE19" s="21"/>
      <c r="FF19" s="21"/>
      <c r="FG19" s="21"/>
      <c r="FH19" s="21"/>
      <c r="FI19" s="21"/>
      <c r="FJ19" s="21"/>
      <c r="FK19" s="21"/>
      <c r="FL19" s="21"/>
      <c r="FM19" s="21"/>
      <c r="FN19" s="21"/>
      <c r="FO19" s="21"/>
    </row>
    <row r="20" spans="1:171" s="5" customFormat="1">
      <c r="A20" s="76" t="s">
        <v>17</v>
      </c>
      <c r="B20" s="78" t="s">
        <v>48</v>
      </c>
      <c r="C20" s="157" t="s">
        <v>166</v>
      </c>
      <c r="D20" s="117">
        <v>8</v>
      </c>
      <c r="E20" s="84">
        <v>12.45</v>
      </c>
      <c r="F20" s="84">
        <v>24.01</v>
      </c>
      <c r="G20" s="84">
        <v>36.86</v>
      </c>
      <c r="H20" s="84">
        <v>55.44</v>
      </c>
      <c r="I20" s="84">
        <v>77.45</v>
      </c>
      <c r="J20" s="138" t="s">
        <v>127</v>
      </c>
      <c r="K20" s="69"/>
      <c r="L20" s="69"/>
      <c r="M20" s="69"/>
      <c r="N20" s="69"/>
      <c r="O20" s="69"/>
      <c r="P20" s="69"/>
      <c r="Q20" s="69"/>
      <c r="R20" s="69"/>
      <c r="S20" s="69"/>
      <c r="T20" s="69"/>
      <c r="U20" s="69"/>
      <c r="V20" s="69"/>
      <c r="W20" s="69"/>
      <c r="X20" s="69"/>
      <c r="Y20" s="69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1"/>
      <c r="AN20" s="21"/>
      <c r="AO20" s="21"/>
      <c r="AP20" s="21"/>
      <c r="AQ20" s="21"/>
      <c r="AR20" s="21"/>
      <c r="AS20" s="21"/>
      <c r="AT20" s="21"/>
      <c r="AU20" s="21"/>
      <c r="AV20" s="21"/>
      <c r="AW20" s="21"/>
      <c r="AX20" s="21"/>
      <c r="AY20" s="21"/>
      <c r="AZ20" s="21"/>
      <c r="BA20" s="21"/>
      <c r="BB20" s="21"/>
      <c r="BC20" s="21"/>
      <c r="BD20" s="21"/>
      <c r="BE20" s="21"/>
      <c r="BF20" s="21"/>
      <c r="BG20" s="21"/>
      <c r="BH20" s="21"/>
      <c r="BI20" s="21"/>
      <c r="BJ20" s="21"/>
      <c r="BK20" s="21"/>
      <c r="BL20" s="21"/>
      <c r="BM20" s="21"/>
      <c r="BN20" s="21"/>
      <c r="BO20" s="21"/>
      <c r="BP20" s="21"/>
      <c r="BQ20" s="21"/>
      <c r="BR20" s="21"/>
      <c r="BS20" s="21"/>
      <c r="BT20" s="21"/>
      <c r="BU20" s="21"/>
      <c r="BV20" s="21"/>
      <c r="BW20" s="21"/>
      <c r="BX20" s="21"/>
      <c r="BY20" s="21"/>
      <c r="BZ20" s="21"/>
      <c r="CA20" s="21"/>
      <c r="CB20" s="21"/>
      <c r="CC20" s="21"/>
      <c r="CD20" s="21"/>
      <c r="CE20" s="21"/>
      <c r="CF20" s="21"/>
      <c r="CG20" s="21"/>
      <c r="CH20" s="21"/>
      <c r="CI20" s="21"/>
      <c r="CJ20" s="21"/>
      <c r="CK20" s="21"/>
      <c r="CL20" s="21"/>
      <c r="CM20" s="21"/>
      <c r="CN20" s="21"/>
      <c r="CO20" s="21"/>
      <c r="CP20" s="21"/>
      <c r="CQ20" s="21"/>
      <c r="CR20" s="21"/>
      <c r="CS20" s="21"/>
      <c r="CT20" s="21"/>
      <c r="CU20" s="21"/>
      <c r="CV20" s="21"/>
      <c r="CW20" s="21"/>
      <c r="CX20" s="21"/>
      <c r="CY20" s="21"/>
      <c r="CZ20" s="21"/>
      <c r="DA20" s="21"/>
      <c r="DB20" s="21"/>
      <c r="DC20" s="21"/>
      <c r="DD20" s="21"/>
      <c r="DE20" s="21"/>
      <c r="DF20" s="21"/>
      <c r="DG20" s="21"/>
      <c r="DH20" s="21"/>
      <c r="DI20" s="21"/>
      <c r="DJ20" s="21"/>
      <c r="DK20" s="21"/>
      <c r="DL20" s="21"/>
      <c r="DM20" s="21"/>
      <c r="DN20" s="21"/>
      <c r="DO20" s="21"/>
      <c r="DP20" s="21"/>
      <c r="DQ20" s="21"/>
      <c r="DR20" s="21"/>
      <c r="DS20" s="21"/>
      <c r="DT20" s="21"/>
      <c r="DU20" s="21"/>
      <c r="DV20" s="21"/>
      <c r="DW20" s="21"/>
      <c r="DX20" s="21"/>
      <c r="DY20" s="21"/>
      <c r="DZ20" s="21"/>
      <c r="EA20" s="21"/>
      <c r="EB20" s="21"/>
      <c r="EC20" s="21"/>
      <c r="ED20" s="21"/>
      <c r="EE20" s="21"/>
      <c r="EF20" s="21"/>
      <c r="EG20" s="21"/>
      <c r="EH20" s="21"/>
      <c r="EI20" s="21"/>
      <c r="EJ20" s="21"/>
      <c r="EK20" s="21"/>
      <c r="EL20" s="21"/>
      <c r="EM20" s="21"/>
      <c r="EN20" s="21"/>
      <c r="EO20" s="21"/>
      <c r="EP20" s="21"/>
      <c r="EQ20" s="21"/>
      <c r="ER20" s="21"/>
      <c r="ES20" s="21"/>
      <c r="ET20" s="21"/>
      <c r="EU20" s="21"/>
      <c r="EV20" s="21"/>
      <c r="EW20" s="21"/>
      <c r="EX20" s="21"/>
      <c r="EY20" s="21"/>
      <c r="EZ20" s="21"/>
      <c r="FA20" s="21"/>
      <c r="FB20" s="21"/>
      <c r="FC20" s="21"/>
      <c r="FD20" s="21"/>
      <c r="FE20" s="21"/>
      <c r="FF20" s="21"/>
      <c r="FG20" s="21"/>
      <c r="FH20" s="21"/>
      <c r="FI20" s="21"/>
      <c r="FJ20" s="21"/>
      <c r="FK20" s="21"/>
      <c r="FL20" s="21"/>
      <c r="FM20" s="21"/>
      <c r="FN20" s="21"/>
      <c r="FO20" s="21"/>
    </row>
    <row r="21" spans="1:171" s="5" customFormat="1">
      <c r="A21" s="76" t="s">
        <v>17</v>
      </c>
      <c r="B21" s="78" t="s">
        <v>48</v>
      </c>
      <c r="C21" s="157" t="s">
        <v>167</v>
      </c>
      <c r="D21" s="117">
        <v>9</v>
      </c>
      <c r="E21" s="84">
        <v>14.35</v>
      </c>
      <c r="F21" s="84">
        <v>27.81</v>
      </c>
      <c r="G21" s="84">
        <v>42.54</v>
      </c>
      <c r="H21" s="84">
        <v>60.57</v>
      </c>
      <c r="I21" s="84">
        <v>80.52</v>
      </c>
      <c r="J21" s="138" t="s">
        <v>127</v>
      </c>
      <c r="K21" s="69"/>
      <c r="L21" s="69"/>
      <c r="M21" s="69"/>
      <c r="N21" s="69"/>
      <c r="O21" s="69"/>
      <c r="P21" s="69"/>
      <c r="Q21" s="69"/>
      <c r="R21" s="69"/>
      <c r="S21" s="69"/>
      <c r="T21" s="69"/>
      <c r="U21" s="69"/>
      <c r="V21" s="69"/>
      <c r="W21" s="69"/>
      <c r="X21" s="69"/>
      <c r="Y21" s="69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  <c r="AZ21" s="21"/>
      <c r="BA21" s="21"/>
      <c r="BB21" s="21"/>
      <c r="BC21" s="21"/>
      <c r="BD21" s="21"/>
      <c r="BE21" s="21"/>
      <c r="BF21" s="21"/>
      <c r="BG21" s="21"/>
      <c r="BH21" s="21"/>
      <c r="BI21" s="21"/>
      <c r="BJ21" s="21"/>
      <c r="BK21" s="21"/>
      <c r="BL21" s="21"/>
      <c r="BM21" s="21"/>
      <c r="BN21" s="21"/>
      <c r="BO21" s="21"/>
      <c r="BP21" s="21"/>
      <c r="BQ21" s="21"/>
      <c r="BR21" s="21"/>
      <c r="BS21" s="21"/>
      <c r="BT21" s="21"/>
      <c r="BU21" s="21"/>
      <c r="BV21" s="21"/>
      <c r="BW21" s="21"/>
      <c r="BX21" s="21"/>
      <c r="BY21" s="21"/>
      <c r="BZ21" s="21"/>
      <c r="CA21" s="21"/>
      <c r="CB21" s="21"/>
      <c r="CC21" s="21"/>
      <c r="CD21" s="21"/>
      <c r="CE21" s="21"/>
      <c r="CF21" s="21"/>
      <c r="CG21" s="21"/>
      <c r="CH21" s="21"/>
      <c r="CI21" s="21"/>
      <c r="CJ21" s="21"/>
      <c r="CK21" s="21"/>
      <c r="CL21" s="21"/>
      <c r="CM21" s="21"/>
      <c r="CN21" s="21"/>
      <c r="CO21" s="21"/>
      <c r="CP21" s="21"/>
      <c r="CQ21" s="21"/>
      <c r="CR21" s="21"/>
      <c r="CS21" s="21"/>
      <c r="CT21" s="21"/>
      <c r="CU21" s="21"/>
      <c r="CV21" s="21"/>
      <c r="CW21" s="21"/>
      <c r="CX21" s="21"/>
      <c r="CY21" s="21"/>
      <c r="CZ21" s="21"/>
      <c r="DA21" s="21"/>
      <c r="DB21" s="21"/>
      <c r="DC21" s="21"/>
      <c r="DD21" s="21"/>
      <c r="DE21" s="21"/>
      <c r="DF21" s="21"/>
      <c r="DG21" s="21"/>
      <c r="DH21" s="21"/>
      <c r="DI21" s="21"/>
      <c r="DJ21" s="21"/>
      <c r="DK21" s="21"/>
      <c r="DL21" s="21"/>
      <c r="DM21" s="21"/>
      <c r="DN21" s="21"/>
      <c r="DO21" s="21"/>
      <c r="DP21" s="21"/>
      <c r="DQ21" s="21"/>
      <c r="DR21" s="21"/>
      <c r="DS21" s="21"/>
      <c r="DT21" s="21"/>
      <c r="DU21" s="21"/>
      <c r="DV21" s="21"/>
      <c r="DW21" s="21"/>
      <c r="DX21" s="21"/>
      <c r="DY21" s="21"/>
      <c r="DZ21" s="21"/>
      <c r="EA21" s="21"/>
      <c r="EB21" s="21"/>
      <c r="EC21" s="21"/>
      <c r="ED21" s="21"/>
      <c r="EE21" s="21"/>
      <c r="EF21" s="21"/>
      <c r="EG21" s="21"/>
      <c r="EH21" s="21"/>
      <c r="EI21" s="21"/>
      <c r="EJ21" s="21"/>
      <c r="EK21" s="21"/>
      <c r="EL21" s="21"/>
      <c r="EM21" s="21"/>
      <c r="EN21" s="21"/>
      <c r="EO21" s="21"/>
      <c r="EP21" s="21"/>
      <c r="EQ21" s="21"/>
      <c r="ER21" s="21"/>
      <c r="ES21" s="21"/>
      <c r="ET21" s="21"/>
      <c r="EU21" s="21"/>
      <c r="EV21" s="21"/>
      <c r="EW21" s="21"/>
      <c r="EX21" s="21"/>
      <c r="EY21" s="21"/>
      <c r="EZ21" s="21"/>
      <c r="FA21" s="21"/>
      <c r="FB21" s="21"/>
      <c r="FC21" s="21"/>
      <c r="FD21" s="21"/>
      <c r="FE21" s="21"/>
      <c r="FF21" s="21"/>
      <c r="FG21" s="21"/>
      <c r="FH21" s="21"/>
      <c r="FI21" s="21"/>
      <c r="FJ21" s="21"/>
      <c r="FK21" s="21"/>
      <c r="FL21" s="21"/>
      <c r="FM21" s="21"/>
      <c r="FN21" s="21"/>
      <c r="FO21" s="21"/>
    </row>
    <row r="22" spans="1:171" s="5" customFormat="1">
      <c r="A22" s="18"/>
      <c r="B22" s="35"/>
      <c r="C22" s="156"/>
      <c r="D22" s="35"/>
      <c r="E22" s="35"/>
      <c r="F22" s="35"/>
      <c r="G22" s="35"/>
      <c r="H22" s="35"/>
      <c r="I22" s="35"/>
      <c r="J22" s="35"/>
      <c r="K22" s="69"/>
      <c r="L22" s="69"/>
      <c r="M22" s="69"/>
      <c r="N22" s="69"/>
      <c r="O22" s="69"/>
      <c r="P22" s="69"/>
      <c r="Q22" s="69"/>
      <c r="R22" s="69"/>
      <c r="S22" s="69"/>
      <c r="T22" s="69"/>
      <c r="U22" s="69"/>
      <c r="V22" s="69"/>
      <c r="W22" s="69"/>
      <c r="X22" s="69"/>
      <c r="Y22" s="69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21"/>
      <c r="AS22" s="21"/>
      <c r="AT22" s="21"/>
      <c r="AU22" s="21"/>
      <c r="AV22" s="21"/>
      <c r="AW22" s="21"/>
      <c r="AX22" s="21"/>
      <c r="AY22" s="21"/>
      <c r="AZ22" s="21"/>
      <c r="BA22" s="21"/>
      <c r="BB22" s="21"/>
      <c r="BC22" s="21"/>
      <c r="BD22" s="21"/>
      <c r="BE22" s="21"/>
      <c r="BF22" s="21"/>
      <c r="BG22" s="21"/>
      <c r="BH22" s="21"/>
      <c r="BI22" s="21"/>
      <c r="BJ22" s="21"/>
      <c r="BK22" s="21"/>
      <c r="BL22" s="21"/>
      <c r="BM22" s="21"/>
      <c r="BN22" s="21"/>
      <c r="BO22" s="21"/>
      <c r="BP22" s="21"/>
      <c r="BQ22" s="21"/>
      <c r="BR22" s="21"/>
      <c r="BS22" s="21"/>
      <c r="BT22" s="21"/>
      <c r="BU22" s="21"/>
      <c r="BV22" s="21"/>
      <c r="BW22" s="21"/>
      <c r="BX22" s="21"/>
      <c r="BY22" s="21"/>
      <c r="BZ22" s="21"/>
      <c r="CA22" s="21"/>
      <c r="CB22" s="21"/>
      <c r="CC22" s="21"/>
      <c r="CD22" s="21"/>
      <c r="CE22" s="21"/>
      <c r="CF22" s="21"/>
      <c r="CG22" s="21"/>
      <c r="CH22" s="21"/>
      <c r="CI22" s="21"/>
      <c r="CJ22" s="21"/>
      <c r="CK22" s="21"/>
      <c r="CL22" s="21"/>
      <c r="CM22" s="21"/>
      <c r="CN22" s="21"/>
      <c r="CO22" s="21"/>
      <c r="CP22" s="21"/>
      <c r="CQ22" s="21"/>
      <c r="CR22" s="21"/>
      <c r="CS22" s="21"/>
      <c r="CT22" s="21"/>
      <c r="CU22" s="21"/>
      <c r="CV22" s="21"/>
      <c r="CW22" s="21"/>
      <c r="CX22" s="21"/>
      <c r="CY22" s="21"/>
      <c r="CZ22" s="21"/>
      <c r="DA22" s="21"/>
      <c r="DB22" s="21"/>
      <c r="DC22" s="21"/>
      <c r="DD22" s="21"/>
      <c r="DE22" s="21"/>
      <c r="DF22" s="21"/>
      <c r="DG22" s="21"/>
      <c r="DH22" s="21"/>
      <c r="DI22" s="21"/>
      <c r="DJ22" s="21"/>
      <c r="DK22" s="21"/>
      <c r="DL22" s="21"/>
      <c r="DM22" s="21"/>
      <c r="DN22" s="21"/>
      <c r="DO22" s="21"/>
      <c r="DP22" s="21"/>
      <c r="DQ22" s="21"/>
      <c r="DR22" s="21"/>
      <c r="DS22" s="21"/>
      <c r="DT22" s="21"/>
      <c r="DU22" s="21"/>
      <c r="DV22" s="21"/>
      <c r="DW22" s="21"/>
      <c r="DX22" s="21"/>
      <c r="DY22" s="21"/>
      <c r="DZ22" s="21"/>
      <c r="EA22" s="21"/>
      <c r="EB22" s="21"/>
      <c r="EC22" s="21"/>
      <c r="ED22" s="21"/>
      <c r="EE22" s="21"/>
      <c r="EF22" s="21"/>
      <c r="EG22" s="21"/>
      <c r="EH22" s="21"/>
      <c r="EI22" s="21"/>
      <c r="EJ22" s="21"/>
      <c r="EK22" s="21"/>
      <c r="EL22" s="21"/>
      <c r="EM22" s="21"/>
      <c r="EN22" s="21"/>
      <c r="EO22" s="21"/>
      <c r="EP22" s="21"/>
      <c r="EQ22" s="21"/>
      <c r="ER22" s="21"/>
      <c r="ES22" s="21"/>
      <c r="ET22" s="21"/>
      <c r="EU22" s="21"/>
      <c r="EV22" s="21"/>
      <c r="EW22" s="21"/>
      <c r="EX22" s="21"/>
      <c r="EY22" s="21"/>
      <c r="EZ22" s="21"/>
      <c r="FA22" s="21"/>
      <c r="FB22" s="21"/>
      <c r="FC22" s="21"/>
      <c r="FD22" s="21"/>
      <c r="FE22" s="21"/>
      <c r="FF22" s="21"/>
      <c r="FG22" s="21"/>
      <c r="FH22" s="21"/>
      <c r="FI22" s="21"/>
      <c r="FJ22" s="21"/>
      <c r="FK22" s="21"/>
      <c r="FL22" s="21"/>
      <c r="FM22" s="21"/>
      <c r="FN22" s="21"/>
      <c r="FO22" s="21"/>
    </row>
    <row r="23" spans="1:171" s="5" customFormat="1">
      <c r="A23" s="18"/>
      <c r="B23" s="35"/>
      <c r="C23" s="156"/>
      <c r="D23" s="35"/>
      <c r="E23" s="35"/>
      <c r="F23" s="35"/>
      <c r="G23" s="35"/>
      <c r="H23" s="35"/>
      <c r="I23" s="35"/>
      <c r="J23" s="35"/>
      <c r="K23" s="69"/>
      <c r="L23" s="69"/>
      <c r="M23" s="69"/>
      <c r="N23" s="69"/>
      <c r="O23" s="69"/>
      <c r="P23" s="69"/>
      <c r="Q23" s="69"/>
      <c r="R23" s="69"/>
      <c r="S23" s="69"/>
      <c r="T23" s="69"/>
      <c r="U23" s="69"/>
      <c r="V23" s="69"/>
      <c r="W23" s="69"/>
      <c r="X23" s="69"/>
      <c r="Y23" s="69"/>
      <c r="Z23" s="21"/>
      <c r="AA23" s="21"/>
      <c r="AB23" s="21"/>
      <c r="AC23" s="21"/>
      <c r="AD23" s="21"/>
      <c r="AE23" s="21"/>
      <c r="AF23" s="21"/>
      <c r="AG23" s="21"/>
      <c r="AH23" s="21"/>
      <c r="AI23" s="21"/>
      <c r="AJ23" s="21"/>
      <c r="AK23" s="21"/>
      <c r="AL23" s="21"/>
      <c r="AM23" s="21"/>
      <c r="AN23" s="21"/>
      <c r="AO23" s="21"/>
      <c r="AP23" s="21"/>
      <c r="AQ23" s="21"/>
      <c r="AR23" s="21"/>
      <c r="AS23" s="21"/>
      <c r="AT23" s="21"/>
      <c r="AU23" s="21"/>
      <c r="AV23" s="21"/>
      <c r="AW23" s="21"/>
      <c r="AX23" s="21"/>
      <c r="AY23" s="21"/>
      <c r="AZ23" s="21"/>
      <c r="BA23" s="21"/>
      <c r="BB23" s="21"/>
      <c r="BC23" s="21"/>
      <c r="BD23" s="21"/>
      <c r="BE23" s="21"/>
      <c r="BF23" s="21"/>
      <c r="BG23" s="21"/>
      <c r="BH23" s="21"/>
      <c r="BI23" s="21"/>
      <c r="BJ23" s="21"/>
      <c r="BK23" s="21"/>
      <c r="BL23" s="21"/>
      <c r="BM23" s="21"/>
      <c r="BN23" s="21"/>
      <c r="BO23" s="21"/>
      <c r="BP23" s="21"/>
      <c r="BQ23" s="21"/>
      <c r="BR23" s="21"/>
      <c r="BS23" s="21"/>
      <c r="BT23" s="21"/>
      <c r="BU23" s="21"/>
      <c r="BV23" s="21"/>
      <c r="BW23" s="21"/>
      <c r="BX23" s="21"/>
      <c r="BY23" s="21"/>
      <c r="BZ23" s="21"/>
      <c r="CA23" s="21"/>
      <c r="CB23" s="21"/>
      <c r="CC23" s="21"/>
      <c r="CD23" s="21"/>
      <c r="CE23" s="21"/>
      <c r="CF23" s="21"/>
      <c r="CG23" s="21"/>
      <c r="CH23" s="21"/>
      <c r="CI23" s="21"/>
      <c r="CJ23" s="21"/>
      <c r="CK23" s="21"/>
      <c r="CL23" s="21"/>
      <c r="CM23" s="21"/>
      <c r="CN23" s="21"/>
      <c r="CO23" s="21"/>
      <c r="CP23" s="21"/>
      <c r="CQ23" s="21"/>
      <c r="CR23" s="21"/>
      <c r="CS23" s="21"/>
      <c r="CT23" s="21"/>
      <c r="CU23" s="21"/>
      <c r="CV23" s="21"/>
      <c r="CW23" s="21"/>
      <c r="CX23" s="21"/>
      <c r="CY23" s="21"/>
      <c r="CZ23" s="21"/>
      <c r="DA23" s="21"/>
      <c r="DB23" s="21"/>
      <c r="DC23" s="21"/>
      <c r="DD23" s="21"/>
      <c r="DE23" s="21"/>
      <c r="DF23" s="21"/>
      <c r="DG23" s="21"/>
      <c r="DH23" s="21"/>
      <c r="DI23" s="21"/>
      <c r="DJ23" s="21"/>
      <c r="DK23" s="21"/>
      <c r="DL23" s="21"/>
      <c r="DM23" s="21"/>
      <c r="DN23" s="21"/>
      <c r="DO23" s="21"/>
      <c r="DP23" s="21"/>
      <c r="DQ23" s="21"/>
      <c r="DR23" s="21"/>
      <c r="DS23" s="21"/>
      <c r="DT23" s="21"/>
      <c r="DU23" s="21"/>
      <c r="DV23" s="21"/>
      <c r="DW23" s="21"/>
      <c r="DX23" s="21"/>
      <c r="DY23" s="21"/>
      <c r="DZ23" s="21"/>
      <c r="EA23" s="21"/>
      <c r="EB23" s="21"/>
      <c r="EC23" s="21"/>
      <c r="ED23" s="21"/>
      <c r="EE23" s="21"/>
      <c r="EF23" s="21"/>
      <c r="EG23" s="21"/>
      <c r="EH23" s="21"/>
      <c r="EI23" s="21"/>
      <c r="EJ23" s="21"/>
      <c r="EK23" s="21"/>
      <c r="EL23" s="21"/>
      <c r="EM23" s="21"/>
      <c r="EN23" s="21"/>
      <c r="EO23" s="21"/>
      <c r="EP23" s="21"/>
      <c r="EQ23" s="21"/>
      <c r="ER23" s="21"/>
      <c r="ES23" s="21"/>
      <c r="ET23" s="21"/>
      <c r="EU23" s="21"/>
      <c r="EV23" s="21"/>
      <c r="EW23" s="21"/>
      <c r="EX23" s="21"/>
      <c r="EY23" s="21"/>
      <c r="EZ23" s="21"/>
      <c r="FA23" s="21"/>
      <c r="FB23" s="21"/>
      <c r="FC23" s="21"/>
      <c r="FD23" s="21"/>
      <c r="FE23" s="21"/>
      <c r="FF23" s="21"/>
      <c r="FG23" s="21"/>
      <c r="FH23" s="21"/>
      <c r="FI23" s="21"/>
      <c r="FJ23" s="21"/>
      <c r="FK23" s="21"/>
      <c r="FL23" s="21"/>
      <c r="FM23" s="21"/>
      <c r="FN23" s="21"/>
      <c r="FO23" s="21"/>
    </row>
    <row r="24" spans="1:171" s="5" customFormat="1">
      <c r="A24" s="18"/>
      <c r="B24" s="35"/>
      <c r="C24" s="156"/>
      <c r="D24" s="35"/>
      <c r="E24" s="35"/>
      <c r="F24" s="35"/>
      <c r="G24" s="35"/>
      <c r="H24" s="35"/>
      <c r="I24" s="35"/>
      <c r="J24" s="35"/>
      <c r="K24" s="69"/>
      <c r="L24" s="69"/>
      <c r="M24" s="69"/>
      <c r="N24" s="69"/>
      <c r="O24" s="69"/>
      <c r="P24" s="69"/>
      <c r="Q24" s="69"/>
      <c r="R24" s="69"/>
      <c r="S24" s="69"/>
      <c r="T24" s="69"/>
      <c r="U24" s="69"/>
      <c r="V24" s="69"/>
      <c r="W24" s="69"/>
      <c r="X24" s="69"/>
      <c r="Y24" s="69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21"/>
      <c r="AS24" s="21"/>
      <c r="AT24" s="21"/>
      <c r="AU24" s="21"/>
      <c r="AV24" s="21"/>
      <c r="AW24" s="21"/>
      <c r="AX24" s="21"/>
      <c r="AY24" s="21"/>
      <c r="AZ24" s="21"/>
      <c r="BA24" s="21"/>
      <c r="BB24" s="21"/>
      <c r="BC24" s="21"/>
      <c r="BD24" s="21"/>
      <c r="BE24" s="21"/>
      <c r="BF24" s="21"/>
      <c r="BG24" s="21"/>
      <c r="BH24" s="21"/>
      <c r="BI24" s="21"/>
      <c r="BJ24" s="21"/>
      <c r="BK24" s="21"/>
      <c r="BL24" s="21"/>
      <c r="BM24" s="21"/>
      <c r="BN24" s="21"/>
      <c r="BO24" s="21"/>
      <c r="BP24" s="21"/>
      <c r="BQ24" s="21"/>
      <c r="BR24" s="21"/>
      <c r="BS24" s="21"/>
      <c r="BT24" s="21"/>
      <c r="BU24" s="21"/>
      <c r="BV24" s="21"/>
      <c r="BW24" s="21"/>
      <c r="BX24" s="21"/>
      <c r="BY24" s="21"/>
      <c r="BZ24" s="21"/>
      <c r="CA24" s="21"/>
      <c r="CB24" s="21"/>
      <c r="CC24" s="21"/>
      <c r="CD24" s="21"/>
      <c r="CE24" s="21"/>
      <c r="CF24" s="21"/>
      <c r="CG24" s="21"/>
      <c r="CH24" s="21"/>
      <c r="CI24" s="21"/>
      <c r="CJ24" s="21"/>
      <c r="CK24" s="21"/>
      <c r="CL24" s="21"/>
      <c r="CM24" s="21"/>
      <c r="CN24" s="21"/>
      <c r="CO24" s="21"/>
      <c r="CP24" s="21"/>
      <c r="CQ24" s="21"/>
      <c r="CR24" s="21"/>
      <c r="CS24" s="21"/>
      <c r="CT24" s="21"/>
      <c r="CU24" s="21"/>
      <c r="CV24" s="21"/>
      <c r="CW24" s="21"/>
      <c r="CX24" s="21"/>
      <c r="CY24" s="21"/>
      <c r="CZ24" s="21"/>
      <c r="DA24" s="21"/>
      <c r="DB24" s="21"/>
      <c r="DC24" s="21"/>
      <c r="DD24" s="21"/>
      <c r="DE24" s="21"/>
      <c r="DF24" s="21"/>
      <c r="DG24" s="21"/>
      <c r="DH24" s="21"/>
      <c r="DI24" s="21"/>
      <c r="DJ24" s="21"/>
      <c r="DK24" s="21"/>
      <c r="DL24" s="21"/>
      <c r="DM24" s="21"/>
      <c r="DN24" s="21"/>
      <c r="DO24" s="21"/>
      <c r="DP24" s="21"/>
      <c r="DQ24" s="21"/>
      <c r="DR24" s="21"/>
      <c r="DS24" s="21"/>
      <c r="DT24" s="21"/>
      <c r="DU24" s="21"/>
      <c r="DV24" s="21"/>
      <c r="DW24" s="21"/>
      <c r="DX24" s="21"/>
      <c r="DY24" s="21"/>
      <c r="DZ24" s="21"/>
      <c r="EA24" s="21"/>
      <c r="EB24" s="21"/>
      <c r="EC24" s="21"/>
      <c r="ED24" s="21"/>
      <c r="EE24" s="21"/>
      <c r="EF24" s="21"/>
      <c r="EG24" s="21"/>
      <c r="EH24" s="21"/>
      <c r="EI24" s="21"/>
      <c r="EJ24" s="21"/>
      <c r="EK24" s="21"/>
      <c r="EL24" s="21"/>
      <c r="EM24" s="21"/>
      <c r="EN24" s="21"/>
      <c r="EO24" s="21"/>
      <c r="EP24" s="21"/>
      <c r="EQ24" s="21"/>
      <c r="ER24" s="21"/>
      <c r="ES24" s="21"/>
      <c r="ET24" s="21"/>
      <c r="EU24" s="21"/>
      <c r="EV24" s="21"/>
      <c r="EW24" s="21"/>
      <c r="EX24" s="21"/>
      <c r="EY24" s="21"/>
      <c r="EZ24" s="21"/>
      <c r="FA24" s="21"/>
      <c r="FB24" s="21"/>
      <c r="FC24" s="21"/>
      <c r="FD24" s="21"/>
      <c r="FE24" s="21"/>
      <c r="FF24" s="21"/>
      <c r="FG24" s="21"/>
      <c r="FH24" s="21"/>
      <c r="FI24" s="21"/>
      <c r="FJ24" s="21"/>
      <c r="FK24" s="21"/>
      <c r="FL24" s="21"/>
      <c r="FM24" s="21"/>
      <c r="FN24" s="21"/>
      <c r="FO24" s="21"/>
    </row>
    <row r="25" spans="1:171">
      <c r="J25" s="21"/>
    </row>
    <row r="26" spans="1:171">
      <c r="J26" s="21"/>
    </row>
    <row r="27" spans="1:171">
      <c r="J27" s="21"/>
    </row>
    <row r="28" spans="1:171">
      <c r="J28" s="21"/>
    </row>
    <row r="29" spans="1:171">
      <c r="J29" s="21"/>
    </row>
    <row r="30" spans="1:171">
      <c r="J30" s="21"/>
    </row>
    <row r="31" spans="1:171">
      <c r="J31" s="21"/>
    </row>
    <row r="32" spans="1:171">
      <c r="J32" s="21"/>
    </row>
    <row r="33" spans="10:10">
      <c r="J33" s="21"/>
    </row>
    <row r="34" spans="10:10">
      <c r="J34" s="21"/>
    </row>
    <row r="35" spans="10:10">
      <c r="J35" s="21"/>
    </row>
    <row r="36" spans="10:10">
      <c r="J36" s="21"/>
    </row>
    <row r="37" spans="10:10">
      <c r="J37" s="21"/>
    </row>
    <row r="38" spans="10:10">
      <c r="J38" s="21"/>
    </row>
    <row r="39" spans="10:10">
      <c r="J39" s="21"/>
    </row>
    <row r="40" spans="10:10">
      <c r="J40" s="21"/>
    </row>
    <row r="41" spans="10:10">
      <c r="J41" s="21"/>
    </row>
    <row r="42" spans="10:10">
      <c r="J42" s="21"/>
    </row>
    <row r="43" spans="10:10">
      <c r="J43" s="21"/>
    </row>
    <row r="44" spans="10:10">
      <c r="J44" s="21"/>
    </row>
    <row r="45" spans="10:10">
      <c r="J45" s="21"/>
    </row>
    <row r="46" spans="10:10">
      <c r="J46" s="21"/>
    </row>
    <row r="47" spans="10:10">
      <c r="J47" s="21"/>
    </row>
    <row r="48" spans="10:10">
      <c r="J48" s="21"/>
    </row>
    <row r="49" spans="10:10">
      <c r="J49" s="21"/>
    </row>
    <row r="50" spans="10:10">
      <c r="J50" s="21"/>
    </row>
    <row r="51" spans="10:10">
      <c r="J51" s="21"/>
    </row>
    <row r="52" spans="10:10">
      <c r="J52" s="21"/>
    </row>
    <row r="53" spans="10:10">
      <c r="J53" s="21"/>
    </row>
    <row r="54" spans="10:10">
      <c r="J54" s="21"/>
    </row>
    <row r="55" spans="10:10">
      <c r="J55" s="21"/>
    </row>
    <row r="56" spans="10:10">
      <c r="J56" s="21"/>
    </row>
    <row r="57" spans="10:10">
      <c r="J57" s="21"/>
    </row>
    <row r="58" spans="10:10">
      <c r="J58" s="21"/>
    </row>
    <row r="59" spans="10:10">
      <c r="J59" s="21"/>
    </row>
    <row r="60" spans="10:10">
      <c r="J60" s="21"/>
    </row>
    <row r="61" spans="10:10">
      <c r="J61" s="21"/>
    </row>
    <row r="62" spans="10:10">
      <c r="J62" s="21"/>
    </row>
    <row r="63" spans="10:10">
      <c r="J63" s="21"/>
    </row>
    <row r="64" spans="10:10">
      <c r="J64" s="21"/>
    </row>
    <row r="65" spans="10:10">
      <c r="J65" s="21"/>
    </row>
    <row r="66" spans="10:10">
      <c r="J66" s="21"/>
    </row>
    <row r="67" spans="10:10">
      <c r="J67" s="21"/>
    </row>
    <row r="68" spans="10:10">
      <c r="J68" s="21"/>
    </row>
    <row r="69" spans="10:10">
      <c r="J69" s="21"/>
    </row>
    <row r="70" spans="10:10">
      <c r="J70" s="21"/>
    </row>
    <row r="71" spans="10:10">
      <c r="J71" s="21"/>
    </row>
    <row r="72" spans="10:10">
      <c r="J72" s="21"/>
    </row>
    <row r="73" spans="10:10">
      <c r="J73" s="21"/>
    </row>
    <row r="74" spans="10:10">
      <c r="J74" s="21"/>
    </row>
    <row r="75" spans="10:10">
      <c r="J75" s="21"/>
    </row>
    <row r="76" spans="10:10">
      <c r="J76" s="21"/>
    </row>
    <row r="77" spans="10:10">
      <c r="J77" s="21"/>
    </row>
    <row r="78" spans="10:10">
      <c r="J78" s="21"/>
    </row>
    <row r="79" spans="10:10">
      <c r="J79" s="21"/>
    </row>
    <row r="80" spans="10:10">
      <c r="J80" s="21"/>
    </row>
    <row r="81" spans="10:10">
      <c r="J81" s="21"/>
    </row>
    <row r="82" spans="10:10">
      <c r="J82" s="21"/>
    </row>
    <row r="83" spans="10:10">
      <c r="J83" s="21"/>
    </row>
    <row r="84" spans="10:10">
      <c r="J84" s="21"/>
    </row>
    <row r="85" spans="10:10">
      <c r="J85" s="21"/>
    </row>
    <row r="86" spans="10:10">
      <c r="J86" s="21"/>
    </row>
    <row r="87" spans="10:10">
      <c r="J87" s="21"/>
    </row>
    <row r="88" spans="10:10">
      <c r="J88" s="21"/>
    </row>
    <row r="89" spans="10:10">
      <c r="J89" s="21"/>
    </row>
    <row r="90" spans="10:10">
      <c r="J90" s="21"/>
    </row>
    <row r="91" spans="10:10">
      <c r="J91" s="21"/>
    </row>
    <row r="92" spans="10:10">
      <c r="J92" s="21"/>
    </row>
    <row r="93" spans="10:10">
      <c r="J93" s="21"/>
    </row>
    <row r="94" spans="10:10">
      <c r="J94" s="21"/>
    </row>
    <row r="95" spans="10:10">
      <c r="J95" s="21"/>
    </row>
    <row r="96" spans="10:10">
      <c r="J96" s="21"/>
    </row>
    <row r="97" spans="10:10">
      <c r="J97" s="21"/>
    </row>
    <row r="98" spans="10:10">
      <c r="J98" s="21"/>
    </row>
    <row r="99" spans="10:10">
      <c r="J99" s="21"/>
    </row>
    <row r="100" spans="10:10">
      <c r="J100" s="21"/>
    </row>
    <row r="101" spans="10:10">
      <c r="J101" s="21"/>
    </row>
    <row r="102" spans="10:10">
      <c r="J102" s="21"/>
    </row>
    <row r="103" spans="10:10">
      <c r="J103" s="21"/>
    </row>
    <row r="104" spans="10:10">
      <c r="J104" s="21"/>
    </row>
    <row r="105" spans="10:10">
      <c r="J105" s="21"/>
    </row>
    <row r="106" spans="10:10">
      <c r="J106" s="21"/>
    </row>
    <row r="107" spans="10:10">
      <c r="J107" s="21"/>
    </row>
    <row r="108" spans="10:10">
      <c r="J108" s="21"/>
    </row>
    <row r="109" spans="10:10">
      <c r="J109" s="21"/>
    </row>
    <row r="110" spans="10:10">
      <c r="J110" s="21"/>
    </row>
    <row r="111" spans="10:10">
      <c r="J111" s="21"/>
    </row>
    <row r="112" spans="10:10">
      <c r="J112" s="21"/>
    </row>
    <row r="113" spans="10:10">
      <c r="J113" s="21"/>
    </row>
    <row r="114" spans="10:10">
      <c r="J114" s="21"/>
    </row>
    <row r="115" spans="10:10">
      <c r="J115" s="21"/>
    </row>
    <row r="116" spans="10:10">
      <c r="J116" s="21"/>
    </row>
    <row r="117" spans="10:10">
      <c r="J117" s="21"/>
    </row>
    <row r="118" spans="10:10">
      <c r="J118" s="21"/>
    </row>
    <row r="119" spans="10:10">
      <c r="J119" s="21"/>
    </row>
    <row r="120" spans="10:10">
      <c r="J120" s="21"/>
    </row>
    <row r="121" spans="10:10">
      <c r="J121" s="21"/>
    </row>
    <row r="122" spans="10:10">
      <c r="J122" s="21"/>
    </row>
    <row r="123" spans="10:10">
      <c r="J123" s="21"/>
    </row>
    <row r="124" spans="10:10">
      <c r="J124" s="21"/>
    </row>
    <row r="125" spans="10:10">
      <c r="J125" s="21"/>
    </row>
    <row r="126" spans="10:10">
      <c r="J126" s="21"/>
    </row>
    <row r="127" spans="10:10">
      <c r="J127" s="21"/>
    </row>
    <row r="128" spans="10:10">
      <c r="J128" s="21"/>
    </row>
    <row r="129" spans="10:10">
      <c r="J129" s="21"/>
    </row>
    <row r="130" spans="10:10">
      <c r="J130" s="21"/>
    </row>
    <row r="131" spans="10:10">
      <c r="J131" s="21"/>
    </row>
    <row r="132" spans="10:10">
      <c r="J132" s="21"/>
    </row>
    <row r="133" spans="10:10">
      <c r="J133" s="21"/>
    </row>
    <row r="134" spans="10:10">
      <c r="J134" s="21"/>
    </row>
    <row r="135" spans="10:10">
      <c r="J135" s="21"/>
    </row>
    <row r="136" spans="10:10">
      <c r="J136" s="21"/>
    </row>
    <row r="137" spans="10:10">
      <c r="J137" s="21"/>
    </row>
    <row r="138" spans="10:10">
      <c r="J138" s="21"/>
    </row>
    <row r="139" spans="10:10">
      <c r="J139" s="21"/>
    </row>
    <row r="140" spans="10:10">
      <c r="J140" s="21"/>
    </row>
    <row r="141" spans="10:10">
      <c r="J141" s="21"/>
    </row>
    <row r="142" spans="10:10">
      <c r="J142" s="21"/>
    </row>
    <row r="143" spans="10:10">
      <c r="J143" s="21"/>
    </row>
    <row r="144" spans="10:10">
      <c r="J144" s="21"/>
    </row>
    <row r="145" spans="10:10">
      <c r="J145" s="21"/>
    </row>
    <row r="146" spans="10:10">
      <c r="J146" s="21"/>
    </row>
    <row r="147" spans="10:10">
      <c r="J147" s="21"/>
    </row>
    <row r="148" spans="10:10">
      <c r="J148" s="21"/>
    </row>
    <row r="149" spans="10:10">
      <c r="J149" s="21"/>
    </row>
    <row r="150" spans="10:10">
      <c r="J150" s="21"/>
    </row>
    <row r="151" spans="10:10">
      <c r="J151" s="21"/>
    </row>
    <row r="152" spans="10:10">
      <c r="J152" s="21"/>
    </row>
    <row r="153" spans="10:10">
      <c r="J153" s="21"/>
    </row>
    <row r="154" spans="10:10">
      <c r="J154" s="21"/>
    </row>
    <row r="155" spans="10:10">
      <c r="J155" s="21"/>
    </row>
    <row r="156" spans="10:10">
      <c r="J156" s="21"/>
    </row>
    <row r="157" spans="10:10">
      <c r="J157" s="21"/>
    </row>
    <row r="158" spans="10:10">
      <c r="J158" s="21"/>
    </row>
    <row r="159" spans="10:10">
      <c r="J159" s="21"/>
    </row>
    <row r="160" spans="10:10">
      <c r="J160" s="21"/>
    </row>
    <row r="161" spans="10:10">
      <c r="J161" s="21"/>
    </row>
    <row r="162" spans="10:10">
      <c r="J162" s="21"/>
    </row>
    <row r="163" spans="10:10">
      <c r="J163" s="21"/>
    </row>
    <row r="164" spans="10:10">
      <c r="J164" s="21"/>
    </row>
    <row r="165" spans="10:10">
      <c r="J165" s="21"/>
    </row>
    <row r="166" spans="10:10">
      <c r="J166" s="21"/>
    </row>
    <row r="167" spans="10:10">
      <c r="J167" s="21"/>
    </row>
    <row r="168" spans="10:10">
      <c r="J168" s="21"/>
    </row>
    <row r="169" spans="10:10">
      <c r="J169" s="21"/>
    </row>
    <row r="170" spans="10:10">
      <c r="J170" s="21"/>
    </row>
    <row r="171" spans="10:10">
      <c r="J171" s="21"/>
    </row>
    <row r="172" spans="10:10">
      <c r="J172" s="21"/>
    </row>
    <row r="173" spans="10:10">
      <c r="J173" s="21"/>
    </row>
    <row r="174" spans="10:10">
      <c r="J174" s="21"/>
    </row>
    <row r="175" spans="10:10">
      <c r="J175" s="21"/>
    </row>
    <row r="176" spans="10:10">
      <c r="J176" s="21"/>
    </row>
    <row r="177" spans="10:10">
      <c r="J177" s="21"/>
    </row>
    <row r="178" spans="10:10">
      <c r="J178" s="21"/>
    </row>
    <row r="179" spans="10:10">
      <c r="J179" s="21"/>
    </row>
    <row r="180" spans="10:10">
      <c r="J180" s="21"/>
    </row>
    <row r="181" spans="10:10">
      <c r="J181" s="21"/>
    </row>
    <row r="182" spans="10:10">
      <c r="J182" s="21"/>
    </row>
    <row r="183" spans="10:10">
      <c r="J183" s="21"/>
    </row>
    <row r="184" spans="10:10">
      <c r="J184" s="21"/>
    </row>
    <row r="185" spans="10:10">
      <c r="J185" s="21"/>
    </row>
    <row r="186" spans="10:10">
      <c r="J186" s="21"/>
    </row>
    <row r="187" spans="10:10">
      <c r="J187" s="21"/>
    </row>
    <row r="188" spans="10:10">
      <c r="J188" s="21"/>
    </row>
    <row r="189" spans="10:10">
      <c r="J189" s="21"/>
    </row>
    <row r="190" spans="10:10">
      <c r="J190" s="21"/>
    </row>
    <row r="191" spans="10:10">
      <c r="J191" s="21"/>
    </row>
    <row r="192" spans="10:10">
      <c r="J192" s="21"/>
    </row>
    <row r="193" spans="10:10">
      <c r="J193" s="21"/>
    </row>
    <row r="194" spans="10:10">
      <c r="J194" s="21"/>
    </row>
    <row r="195" spans="10:10">
      <c r="J195" s="21"/>
    </row>
    <row r="196" spans="10:10">
      <c r="J196" s="21"/>
    </row>
    <row r="197" spans="10:10">
      <c r="J197" s="21"/>
    </row>
    <row r="198" spans="10:10">
      <c r="J198" s="21"/>
    </row>
    <row r="199" spans="10:10">
      <c r="J199" s="21"/>
    </row>
    <row r="200" spans="10:10">
      <c r="J200" s="21"/>
    </row>
    <row r="201" spans="10:10">
      <c r="J201" s="21"/>
    </row>
    <row r="202" spans="10:10">
      <c r="J202" s="21"/>
    </row>
    <row r="203" spans="10:10">
      <c r="J203" s="21"/>
    </row>
    <row r="204" spans="10:10">
      <c r="J204" s="21"/>
    </row>
    <row r="205" spans="10:10">
      <c r="J205" s="21"/>
    </row>
    <row r="206" spans="10:10">
      <c r="J206" s="21"/>
    </row>
    <row r="207" spans="10:10">
      <c r="J207" s="21"/>
    </row>
    <row r="208" spans="10:10">
      <c r="J208" s="21"/>
    </row>
    <row r="209" spans="10:10">
      <c r="J209" s="21"/>
    </row>
    <row r="210" spans="10:10">
      <c r="J210" s="21"/>
    </row>
    <row r="211" spans="10:10">
      <c r="J211" s="21"/>
    </row>
    <row r="212" spans="10:10">
      <c r="J212" s="21"/>
    </row>
    <row r="213" spans="10:10">
      <c r="J213" s="21"/>
    </row>
    <row r="214" spans="10:10">
      <c r="J214" s="21"/>
    </row>
    <row r="215" spans="10:10">
      <c r="J215" s="21"/>
    </row>
    <row r="216" spans="10:10">
      <c r="J216" s="21"/>
    </row>
    <row r="217" spans="10:10">
      <c r="J217" s="21"/>
    </row>
    <row r="218" spans="10:10">
      <c r="J218" s="21"/>
    </row>
    <row r="219" spans="10:10">
      <c r="J219" s="21"/>
    </row>
    <row r="220" spans="10:10">
      <c r="J220" s="21"/>
    </row>
    <row r="221" spans="10:10">
      <c r="J221" s="21"/>
    </row>
    <row r="222" spans="10:10">
      <c r="J222" s="21"/>
    </row>
    <row r="223" spans="10:10">
      <c r="J223" s="21"/>
    </row>
    <row r="224" spans="10:10">
      <c r="J224" s="21"/>
    </row>
    <row r="225" spans="10:10">
      <c r="J225" s="21"/>
    </row>
    <row r="226" spans="10:10">
      <c r="J226" s="21"/>
    </row>
    <row r="227" spans="10:10">
      <c r="J227" s="21"/>
    </row>
    <row r="228" spans="10:10">
      <c r="J228" s="21"/>
    </row>
    <row r="229" spans="10:10">
      <c r="J229" s="21"/>
    </row>
    <row r="230" spans="10:10">
      <c r="J230" s="21"/>
    </row>
    <row r="231" spans="10:10">
      <c r="J231" s="21"/>
    </row>
    <row r="232" spans="10:10">
      <c r="J232" s="21"/>
    </row>
    <row r="233" spans="10:10">
      <c r="J233" s="21"/>
    </row>
    <row r="234" spans="10:10">
      <c r="J234" s="21"/>
    </row>
    <row r="235" spans="10:10">
      <c r="J235" s="21"/>
    </row>
    <row r="236" spans="10:10">
      <c r="J236" s="21"/>
    </row>
    <row r="237" spans="10:10">
      <c r="J237" s="21"/>
    </row>
    <row r="238" spans="10:10">
      <c r="J238" s="21"/>
    </row>
    <row r="239" spans="10:10">
      <c r="J239" s="21"/>
    </row>
    <row r="240" spans="10:10">
      <c r="J240" s="21"/>
    </row>
    <row r="241" spans="10:10">
      <c r="J241" s="21"/>
    </row>
    <row r="242" spans="10:10">
      <c r="J242" s="21"/>
    </row>
    <row r="243" spans="10:10">
      <c r="J243" s="21"/>
    </row>
    <row r="244" spans="10:10">
      <c r="J244" s="21"/>
    </row>
    <row r="245" spans="10:10">
      <c r="J245" s="21"/>
    </row>
    <row r="246" spans="10:10">
      <c r="J246" s="21"/>
    </row>
    <row r="247" spans="10:10">
      <c r="J247" s="21"/>
    </row>
    <row r="248" spans="10:10">
      <c r="J248" s="21"/>
    </row>
    <row r="249" spans="10:10">
      <c r="J249" s="21"/>
    </row>
    <row r="250" spans="10:10">
      <c r="J250" s="21"/>
    </row>
    <row r="251" spans="10:10">
      <c r="J251" s="21"/>
    </row>
    <row r="252" spans="10:10">
      <c r="J252" s="21"/>
    </row>
    <row r="253" spans="10:10">
      <c r="J253" s="21"/>
    </row>
    <row r="254" spans="10:10">
      <c r="J254" s="21"/>
    </row>
    <row r="255" spans="10:10">
      <c r="J255" s="21"/>
    </row>
    <row r="256" spans="10:10">
      <c r="J256" s="21"/>
    </row>
    <row r="257" spans="10:10">
      <c r="J257" s="21"/>
    </row>
    <row r="258" spans="10:10">
      <c r="J258" s="21"/>
    </row>
    <row r="259" spans="10:10">
      <c r="J259" s="21"/>
    </row>
    <row r="260" spans="10:10">
      <c r="J260" s="21"/>
    </row>
    <row r="261" spans="10:10">
      <c r="J261" s="21"/>
    </row>
    <row r="262" spans="10:10">
      <c r="J262" s="21"/>
    </row>
    <row r="263" spans="10:10">
      <c r="J263" s="21"/>
    </row>
    <row r="264" spans="10:10">
      <c r="J264" s="21"/>
    </row>
    <row r="265" spans="10:10">
      <c r="J265" s="21"/>
    </row>
    <row r="266" spans="10:10">
      <c r="J266" s="21"/>
    </row>
    <row r="267" spans="10:10">
      <c r="J267" s="21"/>
    </row>
    <row r="268" spans="10:10">
      <c r="J268" s="21"/>
    </row>
    <row r="269" spans="10:10">
      <c r="J269" s="21"/>
    </row>
    <row r="270" spans="10:10">
      <c r="J270" s="21"/>
    </row>
    <row r="271" spans="10:10">
      <c r="J271" s="21"/>
    </row>
    <row r="272" spans="10:10">
      <c r="J272" s="21"/>
    </row>
    <row r="273" spans="10:10">
      <c r="J273" s="21"/>
    </row>
    <row r="274" spans="10:10">
      <c r="J274" s="21"/>
    </row>
    <row r="275" spans="10:10">
      <c r="J275" s="21"/>
    </row>
    <row r="276" spans="10:10">
      <c r="J276" s="21"/>
    </row>
    <row r="277" spans="10:10">
      <c r="J277" s="21"/>
    </row>
    <row r="278" spans="10:10">
      <c r="J278" s="21"/>
    </row>
    <row r="279" spans="10:10">
      <c r="J279" s="21"/>
    </row>
    <row r="280" spans="10:10">
      <c r="J280" s="21"/>
    </row>
    <row r="281" spans="10:10">
      <c r="J281" s="21"/>
    </row>
    <row r="282" spans="10:10">
      <c r="J282" s="21"/>
    </row>
    <row r="283" spans="10:10">
      <c r="J283" s="21"/>
    </row>
    <row r="284" spans="10:10">
      <c r="J284" s="21"/>
    </row>
    <row r="285" spans="10:10">
      <c r="J285" s="21"/>
    </row>
    <row r="286" spans="10:10">
      <c r="J286" s="21"/>
    </row>
    <row r="287" spans="10:10">
      <c r="J287" s="21"/>
    </row>
    <row r="288" spans="10:10">
      <c r="J288" s="21"/>
    </row>
    <row r="289" spans="10:10">
      <c r="J289" s="21"/>
    </row>
    <row r="290" spans="10:10">
      <c r="J290" s="21"/>
    </row>
    <row r="291" spans="10:10">
      <c r="J291" s="21"/>
    </row>
    <row r="292" spans="10:10">
      <c r="J292" s="21"/>
    </row>
    <row r="293" spans="10:10">
      <c r="J293" s="21"/>
    </row>
    <row r="294" spans="10:10">
      <c r="J294" s="21"/>
    </row>
    <row r="295" spans="10:10">
      <c r="J295" s="21"/>
    </row>
    <row r="296" spans="10:10">
      <c r="J296" s="21"/>
    </row>
    <row r="297" spans="10:10">
      <c r="J297" s="21"/>
    </row>
    <row r="298" spans="10:10">
      <c r="J298" s="21"/>
    </row>
    <row r="299" spans="10:10">
      <c r="J299" s="21"/>
    </row>
    <row r="300" spans="10:10">
      <c r="J300" s="21"/>
    </row>
    <row r="301" spans="10:10">
      <c r="J301" s="21"/>
    </row>
    <row r="302" spans="10:10">
      <c r="J302" s="21"/>
    </row>
    <row r="303" spans="10:10">
      <c r="J303" s="21"/>
    </row>
    <row r="304" spans="10:10">
      <c r="J304" s="21"/>
    </row>
    <row r="305" spans="10:10">
      <c r="J305" s="21"/>
    </row>
    <row r="306" spans="10:10">
      <c r="J306" s="21"/>
    </row>
    <row r="307" spans="10:10">
      <c r="J307" s="21"/>
    </row>
    <row r="308" spans="10:10">
      <c r="J308" s="21"/>
    </row>
    <row r="309" spans="10:10">
      <c r="J309" s="21"/>
    </row>
    <row r="310" spans="10:10">
      <c r="J310" s="21"/>
    </row>
    <row r="311" spans="10:10">
      <c r="J311" s="21"/>
    </row>
    <row r="312" spans="10:10">
      <c r="J312" s="21"/>
    </row>
    <row r="313" spans="10:10">
      <c r="J313" s="21"/>
    </row>
    <row r="314" spans="10:10">
      <c r="J314" s="21"/>
    </row>
    <row r="315" spans="10:10">
      <c r="J315" s="21"/>
    </row>
    <row r="316" spans="10:10">
      <c r="J316" s="21"/>
    </row>
    <row r="317" spans="10:10">
      <c r="J317" s="21"/>
    </row>
    <row r="318" spans="10:10">
      <c r="J318" s="21"/>
    </row>
    <row r="319" spans="10:10">
      <c r="J319" s="21"/>
    </row>
    <row r="320" spans="10:10">
      <c r="J320" s="21"/>
    </row>
    <row r="321" spans="10:10">
      <c r="J321" s="21"/>
    </row>
    <row r="322" spans="10:10">
      <c r="J322" s="21"/>
    </row>
    <row r="323" spans="10:10">
      <c r="J323" s="21"/>
    </row>
  </sheetData>
  <mergeCells count="5">
    <mergeCell ref="W2:Y2"/>
    <mergeCell ref="K2:M2"/>
    <mergeCell ref="N2:P2"/>
    <mergeCell ref="Q2:S2"/>
    <mergeCell ref="T2:V2"/>
  </mergeCells>
  <phoneticPr fontId="0" type="noConversion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5</vt:i4>
      </vt:variant>
      <vt:variant>
        <vt:lpstr>Charts</vt:lpstr>
      </vt:variant>
      <vt:variant>
        <vt:i4>8</vt:i4>
      </vt:variant>
      <vt:variant>
        <vt:lpstr>Named Ranges</vt:lpstr>
      </vt:variant>
      <vt:variant>
        <vt:i4>2</vt:i4>
      </vt:variant>
    </vt:vector>
  </HeadingPairs>
  <TitlesOfParts>
    <vt:vector size="15" baseType="lpstr">
      <vt:lpstr>Sample Specs</vt:lpstr>
      <vt:lpstr>Labs</vt:lpstr>
      <vt:lpstr>List of Labs</vt:lpstr>
      <vt:lpstr>Results</vt:lpstr>
      <vt:lpstr>PSD for Samples 7, 8, 9</vt:lpstr>
      <vt:lpstr>FineSplit Chart</vt:lpstr>
      <vt:lpstr>SandSplit Chart</vt:lpstr>
      <vt:lpstr>SedWeight Chart</vt:lpstr>
      <vt:lpstr>SSC Chart</vt:lpstr>
      <vt:lpstr>SSC vs %diff</vt:lpstr>
      <vt:lpstr>PSD-7 Chart</vt:lpstr>
      <vt:lpstr>PSD-8 Chart</vt:lpstr>
      <vt:lpstr>PSD-9 Chart</vt:lpstr>
      <vt:lpstr>'PSD for Samples 7, 8, 9'!_2222mg</vt:lpstr>
      <vt:lpstr>Results!_65mg</vt:lpstr>
    </vt:vector>
  </TitlesOfParts>
  <Company>BQS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p burke</dc:creator>
  <cp:lastModifiedBy>Hood, Robert W</cp:lastModifiedBy>
  <cp:lastPrinted>2025-06-09T17:12:01Z</cp:lastPrinted>
  <dcterms:created xsi:type="dcterms:W3CDTF">2003-01-15T21:42:02Z</dcterms:created>
  <dcterms:modified xsi:type="dcterms:W3CDTF">2025-06-12T15:14:26Z</dcterms:modified>
</cp:coreProperties>
</file>