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a\SLQA\SLQA STUDIES\SLQA 2-2024\"/>
    </mc:Choice>
  </mc:AlternateContent>
  <xr:revisionPtr revIDLastSave="0" documentId="13_ncr:1_{A3015987-4C27-4500-AEFD-A16CBA0C585E}" xr6:coauthVersionLast="47" xr6:coauthVersionMax="47" xr10:uidLastSave="{00000000-0000-0000-0000-000000000000}"/>
  <bookViews>
    <workbookView xWindow="-120" yWindow="-120" windowWidth="29040" windowHeight="15720" tabRatio="809" firstSheet="1" activeTab="3" xr2:uid="{00000000-000D-0000-FFFF-FFFF00000000}"/>
  </bookViews>
  <sheets>
    <sheet name="Sample Specs" sheetId="26" r:id="rId1"/>
    <sheet name="Labs" sheetId="4" r:id="rId2"/>
    <sheet name="List of Labs" sheetId="31" r:id="rId3"/>
    <sheet name="Results" sheetId="1" r:id="rId4"/>
    <sheet name="FineSplit Chart" sheetId="10" r:id="rId5"/>
    <sheet name="SandSplit Chart" sheetId="11" r:id="rId6"/>
    <sheet name="SedWeight Chart" sheetId="12" r:id="rId7"/>
    <sheet name="SSC Chart" sheetId="9" r:id="rId8"/>
    <sheet name="SSC vs %diff" sheetId="27" r:id="rId9"/>
    <sheet name="PSD for Samples 7, 8, 9" sheetId="8" r:id="rId10"/>
    <sheet name="PSD-7 Chart" sheetId="28" r:id="rId11"/>
    <sheet name="PSD-8 Chart" sheetId="29" r:id="rId12"/>
    <sheet name="PSD-9 Chart" sheetId="30" r:id="rId13"/>
  </sheets>
  <definedNames>
    <definedName name="_2222mg" localSheetId="9">'PSD for Samples 7, 8, 9'!$A$1:$K$220</definedName>
    <definedName name="_65mg" localSheetId="3">Results!$D$1:$AS$346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" i="1" l="1"/>
  <c r="U4" i="1"/>
  <c r="V55" i="1"/>
  <c r="V56" i="1"/>
  <c r="V57" i="1"/>
  <c r="U55" i="1"/>
  <c r="U56" i="1"/>
  <c r="U57" i="1"/>
  <c r="V16" i="1"/>
  <c r="U16" i="1"/>
  <c r="V13" i="1"/>
  <c r="U13" i="1"/>
  <c r="E14" i="26" l="1"/>
  <c r="D14" i="26"/>
  <c r="G14" i="26" s="1"/>
  <c r="D13" i="26"/>
  <c r="G13" i="26" s="1"/>
  <c r="D12" i="26"/>
  <c r="G12" i="26" s="1"/>
  <c r="D11" i="26"/>
  <c r="G11" i="26" s="1"/>
  <c r="G10" i="26"/>
  <c r="E10" i="26"/>
  <c r="D10" i="26"/>
  <c r="D9" i="26"/>
  <c r="G9" i="26" s="1"/>
  <c r="D8" i="26"/>
  <c r="E8" i="26" s="1"/>
  <c r="D7" i="26"/>
  <c r="E7" i="26" s="1"/>
  <c r="G6" i="26"/>
  <c r="E6" i="26"/>
  <c r="D6" i="26"/>
  <c r="E11" i="26" l="1"/>
  <c r="G7" i="26"/>
  <c r="E12" i="26"/>
  <c r="G8" i="26"/>
  <c r="E9" i="26"/>
  <c r="E13" i="26"/>
  <c r="O129" i="1"/>
  <c r="O128" i="1"/>
  <c r="O127" i="1"/>
  <c r="O126" i="1"/>
  <c r="O125" i="1"/>
  <c r="O124" i="1"/>
  <c r="O123" i="1"/>
  <c r="O122" i="1"/>
  <c r="O121" i="1"/>
  <c r="V49" i="1" l="1"/>
  <c r="V50" i="1"/>
  <c r="V51" i="1"/>
  <c r="V52" i="1"/>
  <c r="V53" i="1"/>
  <c r="V54" i="1"/>
  <c r="U49" i="1"/>
  <c r="U50" i="1"/>
  <c r="U51" i="1"/>
  <c r="U52" i="1"/>
  <c r="U53" i="1"/>
  <c r="U54" i="1"/>
  <c r="V18" i="1"/>
  <c r="U18" i="1"/>
  <c r="U121" i="1" l="1"/>
  <c r="V121" i="1"/>
  <c r="J121" i="1"/>
  <c r="V19" i="1"/>
  <c r="U28" i="1"/>
  <c r="V28" i="1"/>
  <c r="U29" i="1"/>
  <c r="V29" i="1"/>
  <c r="U30" i="1"/>
  <c r="V30" i="1"/>
  <c r="U31" i="1"/>
  <c r="V31" i="1"/>
  <c r="U15" i="1"/>
  <c r="U19" i="1"/>
  <c r="U20" i="1"/>
  <c r="U21" i="1"/>
  <c r="M7" i="1"/>
  <c r="J5" i="1"/>
  <c r="J4" i="1"/>
  <c r="J115" i="1"/>
  <c r="M40" i="1" l="1"/>
  <c r="U63" i="1" l="1"/>
  <c r="V63" i="1"/>
  <c r="U64" i="1"/>
  <c r="V64" i="1"/>
  <c r="V15" i="1"/>
  <c r="U85" i="1" l="1"/>
  <c r="V85" i="1"/>
  <c r="J82" i="1" l="1"/>
  <c r="J63" i="1"/>
  <c r="J62" i="1"/>
  <c r="J61" i="1"/>
  <c r="J60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W28" i="1" s="1"/>
  <c r="J29" i="1"/>
  <c r="M29" i="1"/>
  <c r="W29" i="1" s="1"/>
  <c r="J30" i="1"/>
  <c r="M30" i="1"/>
  <c r="W30" i="1" s="1"/>
  <c r="J31" i="1"/>
  <c r="M31" i="1"/>
  <c r="W31" i="1" s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N40" i="1" s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W49" i="1" s="1"/>
  <c r="J50" i="1"/>
  <c r="M50" i="1"/>
  <c r="W50" i="1" s="1"/>
  <c r="J51" i="1"/>
  <c r="M51" i="1"/>
  <c r="W51" i="1" s="1"/>
  <c r="J52" i="1"/>
  <c r="M52" i="1"/>
  <c r="W52" i="1" s="1"/>
  <c r="J53" i="1"/>
  <c r="M53" i="1"/>
  <c r="W53" i="1" s="1"/>
  <c r="J54" i="1"/>
  <c r="M54" i="1"/>
  <c r="W54" i="1" s="1"/>
  <c r="J55" i="1"/>
  <c r="M55" i="1"/>
  <c r="W55" i="1" s="1"/>
  <c r="J56" i="1"/>
  <c r="M56" i="1"/>
  <c r="W56" i="1" s="1"/>
  <c r="J57" i="1"/>
  <c r="M57" i="1"/>
  <c r="W57" i="1" s="1"/>
  <c r="J58" i="1"/>
  <c r="M58" i="1"/>
  <c r="J59" i="1"/>
  <c r="M59" i="1"/>
  <c r="M60" i="1"/>
  <c r="M61" i="1"/>
  <c r="M62" i="1"/>
  <c r="M63" i="1"/>
  <c r="W63" i="1" s="1"/>
  <c r="J64" i="1"/>
  <c r="M64" i="1"/>
  <c r="W64" i="1" s="1"/>
  <c r="J65" i="1"/>
  <c r="M65" i="1"/>
  <c r="J66" i="1"/>
  <c r="M66" i="1"/>
  <c r="J67" i="1"/>
  <c r="M67" i="1"/>
  <c r="J68" i="1"/>
  <c r="M68" i="1"/>
  <c r="J69" i="1"/>
  <c r="M69" i="1"/>
  <c r="J70" i="1"/>
  <c r="M70" i="1"/>
  <c r="J71" i="1"/>
  <c r="M71" i="1"/>
  <c r="J72" i="1"/>
  <c r="M72" i="1"/>
  <c r="J73" i="1"/>
  <c r="M73" i="1"/>
  <c r="J74" i="1"/>
  <c r="M74" i="1"/>
  <c r="J75" i="1"/>
  <c r="M75" i="1"/>
  <c r="J76" i="1"/>
  <c r="M76" i="1"/>
  <c r="J77" i="1"/>
  <c r="M77" i="1"/>
  <c r="J78" i="1"/>
  <c r="M78" i="1"/>
  <c r="J79" i="1"/>
  <c r="M79" i="1"/>
  <c r="J80" i="1"/>
  <c r="M80" i="1"/>
  <c r="J81" i="1"/>
  <c r="M81" i="1"/>
  <c r="M82" i="1"/>
  <c r="J83" i="1"/>
  <c r="M83" i="1"/>
  <c r="J84" i="1"/>
  <c r="M84" i="1"/>
  <c r="J85" i="1"/>
  <c r="M85" i="1"/>
  <c r="J86" i="1"/>
  <c r="M86" i="1"/>
  <c r="J87" i="1"/>
  <c r="M87" i="1"/>
  <c r="J88" i="1"/>
  <c r="M88" i="1"/>
  <c r="J89" i="1"/>
  <c r="M89" i="1"/>
  <c r="J90" i="1"/>
  <c r="M90" i="1"/>
  <c r="J91" i="1"/>
  <c r="M91" i="1"/>
  <c r="J92" i="1"/>
  <c r="M92" i="1"/>
  <c r="J93" i="1"/>
  <c r="M93" i="1"/>
  <c r="J94" i="1"/>
  <c r="M94" i="1"/>
  <c r="J95" i="1"/>
  <c r="M95" i="1"/>
  <c r="J96" i="1"/>
  <c r="M96" i="1"/>
  <c r="J97" i="1"/>
  <c r="M97" i="1"/>
  <c r="J98" i="1"/>
  <c r="M98" i="1"/>
  <c r="J99" i="1"/>
  <c r="M99" i="1"/>
  <c r="J100" i="1"/>
  <c r="M100" i="1"/>
  <c r="J101" i="1"/>
  <c r="M101" i="1"/>
  <c r="J102" i="1"/>
  <c r="M102" i="1"/>
  <c r="J103" i="1"/>
  <c r="M103" i="1"/>
  <c r="J104" i="1"/>
  <c r="M104" i="1"/>
  <c r="J105" i="1"/>
  <c r="M105" i="1"/>
  <c r="J106" i="1"/>
  <c r="M106" i="1"/>
  <c r="J107" i="1"/>
  <c r="M107" i="1"/>
  <c r="J108" i="1"/>
  <c r="M108" i="1"/>
  <c r="J109" i="1"/>
  <c r="M109" i="1"/>
  <c r="J110" i="1"/>
  <c r="M110" i="1"/>
  <c r="J111" i="1"/>
  <c r="M111" i="1"/>
  <c r="J112" i="1"/>
  <c r="M112" i="1"/>
  <c r="J113" i="1"/>
  <c r="M113" i="1"/>
  <c r="J114" i="1"/>
  <c r="M114" i="1"/>
  <c r="M115" i="1"/>
  <c r="J116" i="1"/>
  <c r="M116" i="1"/>
  <c r="J117" i="1"/>
  <c r="M117" i="1"/>
  <c r="J118" i="1"/>
  <c r="M118" i="1"/>
  <c r="J119" i="1"/>
  <c r="M119" i="1"/>
  <c r="J120" i="1"/>
  <c r="M120" i="1"/>
  <c r="M121" i="1"/>
  <c r="W121" i="1" s="1"/>
  <c r="J122" i="1"/>
  <c r="M122" i="1"/>
  <c r="J123" i="1"/>
  <c r="M123" i="1"/>
  <c r="J124" i="1"/>
  <c r="M124" i="1"/>
  <c r="J125" i="1"/>
  <c r="M125" i="1"/>
  <c r="J126" i="1"/>
  <c r="M126" i="1"/>
  <c r="J127" i="1"/>
  <c r="M127" i="1"/>
  <c r="J128" i="1"/>
  <c r="M128" i="1"/>
  <c r="J129" i="1"/>
  <c r="M129" i="1"/>
  <c r="N104" i="1" l="1"/>
  <c r="N91" i="1"/>
  <c r="N72" i="1"/>
  <c r="N85" i="1"/>
  <c r="X85" i="1" s="1"/>
  <c r="W85" i="1"/>
  <c r="N19" i="1"/>
  <c r="N36" i="1"/>
  <c r="N120" i="1"/>
  <c r="N37" i="1"/>
  <c r="N107" i="1"/>
  <c r="N88" i="1"/>
  <c r="N30" i="1"/>
  <c r="X30" i="1" s="1"/>
  <c r="N22" i="1"/>
  <c r="N70" i="1"/>
  <c r="N123" i="1"/>
  <c r="N110" i="1"/>
  <c r="N94" i="1"/>
  <c r="N98" i="1"/>
  <c r="N35" i="1"/>
  <c r="N118" i="1"/>
  <c r="N81" i="1"/>
  <c r="N124" i="1"/>
  <c r="N58" i="1"/>
  <c r="N103" i="1"/>
  <c r="N71" i="1"/>
  <c r="N78" i="1"/>
  <c r="N108" i="1"/>
  <c r="N109" i="1"/>
  <c r="N48" i="1"/>
  <c r="N77" i="1"/>
  <c r="N53" i="1"/>
  <c r="X53" i="1" s="1"/>
  <c r="N122" i="1"/>
  <c r="N115" i="1"/>
  <c r="N83" i="1"/>
  <c r="N97" i="1"/>
  <c r="N67" i="1"/>
  <c r="N74" i="1"/>
  <c r="N75" i="1"/>
  <c r="N73" i="1"/>
  <c r="N65" i="1"/>
  <c r="N60" i="1"/>
  <c r="N62" i="1"/>
  <c r="N63" i="1"/>
  <c r="X63" i="1" s="1"/>
  <c r="N51" i="1"/>
  <c r="X51" i="1" s="1"/>
  <c r="N56" i="1"/>
  <c r="X56" i="1" s="1"/>
  <c r="N52" i="1"/>
  <c r="X52" i="1" s="1"/>
  <c r="N44" i="1"/>
  <c r="N42" i="1"/>
  <c r="N46" i="1"/>
  <c r="N24" i="1"/>
  <c r="N26" i="1"/>
  <c r="N25" i="1"/>
  <c r="N16" i="1"/>
  <c r="N129" i="1"/>
  <c r="N49" i="1"/>
  <c r="X49" i="1" s="1"/>
  <c r="N127" i="1"/>
  <c r="N95" i="1"/>
  <c r="N114" i="1"/>
  <c r="N102" i="1"/>
  <c r="N80" i="1"/>
  <c r="N34" i="1"/>
  <c r="N113" i="1"/>
  <c r="N125" i="1"/>
  <c r="N47" i="1"/>
  <c r="N87" i="1"/>
  <c r="N79" i="1"/>
  <c r="N33" i="1"/>
  <c r="N18" i="1"/>
  <c r="N93" i="1"/>
  <c r="N86" i="1"/>
  <c r="N39" i="1"/>
  <c r="N32" i="1"/>
  <c r="N17" i="1"/>
  <c r="N106" i="1"/>
  <c r="N99" i="1"/>
  <c r="N92" i="1"/>
  <c r="N59" i="1"/>
  <c r="N38" i="1"/>
  <c r="N31" i="1"/>
  <c r="X31" i="1" s="1"/>
  <c r="N23" i="1"/>
  <c r="N66" i="1"/>
  <c r="N117" i="1"/>
  <c r="N111" i="1"/>
  <c r="N76" i="1"/>
  <c r="N29" i="1"/>
  <c r="X29" i="1" s="1"/>
  <c r="N15" i="1"/>
  <c r="N116" i="1"/>
  <c r="N90" i="1"/>
  <c r="N21" i="1"/>
  <c r="N121" i="1"/>
  <c r="X121" i="1" s="1"/>
  <c r="N64" i="1"/>
  <c r="X64" i="1" s="1"/>
  <c r="N57" i="1"/>
  <c r="X57" i="1" s="1"/>
  <c r="N28" i="1"/>
  <c r="X28" i="1" s="1"/>
  <c r="N50" i="1"/>
  <c r="X50" i="1" s="1"/>
  <c r="N119" i="1"/>
  <c r="N84" i="1"/>
  <c r="N45" i="1"/>
  <c r="N128" i="1"/>
  <c r="N112" i="1"/>
  <c r="N96" i="1"/>
  <c r="N89" i="1"/>
  <c r="N101" i="1"/>
  <c r="N82" i="1"/>
  <c r="N43" i="1"/>
  <c r="N126" i="1"/>
  <c r="N100" i="1"/>
  <c r="N69" i="1"/>
  <c r="N61" i="1"/>
  <c r="N55" i="1"/>
  <c r="X55" i="1" s="1"/>
  <c r="N68" i="1"/>
  <c r="N14" i="1"/>
  <c r="N105" i="1"/>
  <c r="N54" i="1"/>
  <c r="X54" i="1" s="1"/>
  <c r="N41" i="1"/>
  <c r="N27" i="1"/>
  <c r="N20" i="1"/>
  <c r="N13" i="1"/>
  <c r="U113" i="1" l="1"/>
  <c r="M4" i="1"/>
  <c r="N4" i="1" l="1"/>
  <c r="M5" i="1"/>
  <c r="N5" i="1" s="1"/>
  <c r="M6" i="1"/>
  <c r="M8" i="1"/>
  <c r="M9" i="1"/>
  <c r="M10" i="1"/>
  <c r="M11" i="1"/>
  <c r="M12" i="1"/>
  <c r="J6" i="1"/>
  <c r="N6" i="1" l="1"/>
  <c r="U112" i="1"/>
  <c r="V112" i="1"/>
  <c r="U76" i="1"/>
  <c r="V76" i="1"/>
  <c r="X22" i="1"/>
  <c r="X23" i="1"/>
  <c r="X24" i="1"/>
  <c r="X25" i="1"/>
  <c r="X26" i="1"/>
  <c r="X27" i="1"/>
  <c r="W17" i="1"/>
  <c r="W18" i="1"/>
  <c r="W19" i="1"/>
  <c r="V20" i="1"/>
  <c r="W20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32" i="1"/>
  <c r="V32" i="1"/>
  <c r="W32" i="1"/>
  <c r="U33" i="1"/>
  <c r="V33" i="1"/>
  <c r="W33" i="1"/>
  <c r="W103" i="1" l="1"/>
  <c r="W104" i="1"/>
  <c r="W105" i="1"/>
  <c r="W106" i="1"/>
  <c r="W107" i="1"/>
  <c r="W108" i="1"/>
  <c r="W109" i="1"/>
  <c r="W110" i="1"/>
  <c r="W111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W13" i="1"/>
  <c r="W14" i="1"/>
  <c r="W15" i="1"/>
  <c r="W16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5" i="1"/>
  <c r="V65" i="1"/>
  <c r="W65" i="1"/>
  <c r="U66" i="1"/>
  <c r="V66" i="1"/>
  <c r="W66" i="1"/>
  <c r="W67" i="1"/>
  <c r="W68" i="1"/>
  <c r="W69" i="1"/>
  <c r="W70" i="1"/>
  <c r="W71" i="1"/>
  <c r="W72" i="1"/>
  <c r="W73" i="1"/>
  <c r="W74" i="1"/>
  <c r="W75" i="1"/>
  <c r="W76" i="1"/>
  <c r="U77" i="1"/>
  <c r="V77" i="1"/>
  <c r="W77" i="1"/>
  <c r="U78" i="1"/>
  <c r="V78" i="1"/>
  <c r="W78" i="1"/>
  <c r="U79" i="1"/>
  <c r="V79" i="1"/>
  <c r="W79" i="1"/>
  <c r="U80" i="1"/>
  <c r="V80" i="1"/>
  <c r="W80" i="1"/>
  <c r="U81" i="1"/>
  <c r="V81" i="1"/>
  <c r="W81" i="1"/>
  <c r="U82" i="1"/>
  <c r="V82" i="1"/>
  <c r="W82" i="1"/>
  <c r="U83" i="1"/>
  <c r="V83" i="1"/>
  <c r="W83" i="1"/>
  <c r="U84" i="1"/>
  <c r="V84" i="1"/>
  <c r="W84" i="1"/>
  <c r="U86" i="1"/>
  <c r="V86" i="1"/>
  <c r="W86" i="1"/>
  <c r="U87" i="1"/>
  <c r="V87" i="1"/>
  <c r="W87" i="1"/>
  <c r="U88" i="1"/>
  <c r="V88" i="1"/>
  <c r="W88" i="1"/>
  <c r="U89" i="1"/>
  <c r="V89" i="1"/>
  <c r="W89" i="1"/>
  <c r="U90" i="1"/>
  <c r="V90" i="1"/>
  <c r="W90" i="1"/>
  <c r="U91" i="1"/>
  <c r="V91" i="1"/>
  <c r="W91" i="1"/>
  <c r="U92" i="1"/>
  <c r="V92" i="1"/>
  <c r="W92" i="1"/>
  <c r="U93" i="1"/>
  <c r="V93" i="1"/>
  <c r="W93" i="1"/>
  <c r="W94" i="1"/>
  <c r="W95" i="1"/>
  <c r="W96" i="1"/>
  <c r="W97" i="1"/>
  <c r="W98" i="1"/>
  <c r="W99" i="1"/>
  <c r="W100" i="1"/>
  <c r="W101" i="1"/>
  <c r="W102" i="1"/>
  <c r="W112" i="1"/>
  <c r="V113" i="1"/>
  <c r="W113" i="1"/>
  <c r="U114" i="1"/>
  <c r="V114" i="1"/>
  <c r="W114" i="1"/>
  <c r="U115" i="1"/>
  <c r="V115" i="1"/>
  <c r="W115" i="1"/>
  <c r="U116" i="1"/>
  <c r="V116" i="1"/>
  <c r="W116" i="1"/>
  <c r="U117" i="1"/>
  <c r="V117" i="1"/>
  <c r="W117" i="1"/>
  <c r="U118" i="1"/>
  <c r="V118" i="1"/>
  <c r="W118" i="1"/>
  <c r="U119" i="1"/>
  <c r="V119" i="1"/>
  <c r="W119" i="1"/>
  <c r="U120" i="1"/>
  <c r="V120" i="1"/>
  <c r="W120" i="1"/>
  <c r="U122" i="1"/>
  <c r="V122" i="1"/>
  <c r="W122" i="1"/>
  <c r="U123" i="1"/>
  <c r="V123" i="1"/>
  <c r="W123" i="1"/>
  <c r="U124" i="1"/>
  <c r="V124" i="1"/>
  <c r="W124" i="1"/>
  <c r="U125" i="1"/>
  <c r="V125" i="1"/>
  <c r="W125" i="1"/>
  <c r="U126" i="1"/>
  <c r="V126" i="1"/>
  <c r="W126" i="1"/>
  <c r="U127" i="1"/>
  <c r="V127" i="1"/>
  <c r="W127" i="1"/>
  <c r="U128" i="1"/>
  <c r="V128" i="1"/>
  <c r="W128" i="1"/>
  <c r="U129" i="1"/>
  <c r="V129" i="1"/>
  <c r="W129" i="1"/>
  <c r="X5" i="1"/>
  <c r="X6" i="1"/>
  <c r="J7" i="1"/>
  <c r="J8" i="1"/>
  <c r="N8" i="1" s="1"/>
  <c r="X8" i="1" s="1"/>
  <c r="J9" i="1"/>
  <c r="N9" i="1" s="1"/>
  <c r="X9" i="1" s="1"/>
  <c r="J10" i="1"/>
  <c r="N10" i="1" s="1"/>
  <c r="X10" i="1" s="1"/>
  <c r="J11" i="1"/>
  <c r="N11" i="1" s="1"/>
  <c r="X11" i="1" s="1"/>
  <c r="J12" i="1"/>
  <c r="N12" i="1" s="1"/>
  <c r="X12" i="1" s="1"/>
  <c r="X13" i="1"/>
  <c r="X14" i="1"/>
  <c r="X15" i="1"/>
  <c r="X16" i="1"/>
  <c r="X17" i="1"/>
  <c r="X18" i="1"/>
  <c r="X19" i="1"/>
  <c r="X20" i="1"/>
  <c r="X2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2" i="1"/>
  <c r="X123" i="1"/>
  <c r="X124" i="1"/>
  <c r="X125" i="1"/>
  <c r="X126" i="1"/>
  <c r="X127" i="1"/>
  <c r="X128" i="1"/>
  <c r="X129" i="1"/>
  <c r="N7" i="1" l="1"/>
  <c r="X7" i="1" s="1"/>
  <c r="X4" i="1"/>
  <c r="X138" i="1" s="1"/>
  <c r="W4" i="1"/>
  <c r="V131" i="1"/>
  <c r="U131" i="1"/>
  <c r="U133" i="1" l="1"/>
  <c r="U138" i="1"/>
  <c r="U137" i="1"/>
  <c r="U132" i="1"/>
  <c r="AG117" i="1"/>
  <c r="AF117" i="1"/>
  <c r="AE117" i="1"/>
  <c r="AE27" i="1"/>
  <c r="AF28" i="1"/>
  <c r="AG29" i="1"/>
  <c r="AG24" i="1"/>
  <c r="AE30" i="1"/>
  <c r="AE26" i="1"/>
  <c r="AF27" i="1"/>
  <c r="AG28" i="1"/>
  <c r="AF24" i="1"/>
  <c r="AF30" i="1"/>
  <c r="AE25" i="1"/>
  <c r="AF26" i="1"/>
  <c r="AG27" i="1"/>
  <c r="AF22" i="1"/>
  <c r="AE24" i="1"/>
  <c r="AF25" i="1"/>
  <c r="AG26" i="1"/>
  <c r="AE22" i="1"/>
  <c r="AE29" i="1"/>
  <c r="AG22" i="1"/>
  <c r="AE28" i="1"/>
  <c r="AF29" i="1"/>
  <c r="AG30" i="1"/>
  <c r="AE23" i="1"/>
  <c r="AG25" i="1"/>
  <c r="AF23" i="1"/>
  <c r="AG23" i="1"/>
  <c r="V138" i="1"/>
  <c r="V132" i="1"/>
  <c r="V133" i="1"/>
  <c r="V137" i="1"/>
  <c r="AA109" i="1" l="1"/>
  <c r="U134" i="1"/>
  <c r="V134" i="1"/>
  <c r="AB123" i="1"/>
  <c r="AA122" i="1"/>
  <c r="Z5" i="1"/>
  <c r="Z22" i="1"/>
  <c r="AA23" i="1"/>
  <c r="AB24" i="1"/>
  <c r="Z30" i="1"/>
  <c r="AA26" i="1"/>
  <c r="AA22" i="1"/>
  <c r="AB23" i="1"/>
  <c r="Z29" i="1"/>
  <c r="AA30" i="1"/>
  <c r="Z26" i="1"/>
  <c r="AA27" i="1"/>
  <c r="Z24" i="1"/>
  <c r="AB26" i="1"/>
  <c r="AB22" i="1"/>
  <c r="Z28" i="1"/>
  <c r="AA29" i="1"/>
  <c r="AB30" i="1"/>
  <c r="AB28" i="1"/>
  <c r="Z27" i="1"/>
  <c r="AA28" i="1"/>
  <c r="AB29" i="1"/>
  <c r="Z25" i="1"/>
  <c r="AB27" i="1"/>
  <c r="AA25" i="1"/>
  <c r="Z23" i="1"/>
  <c r="AA24" i="1"/>
  <c r="AB25" i="1"/>
  <c r="AG129" i="1"/>
  <c r="AF129" i="1"/>
  <c r="AG128" i="1"/>
  <c r="AE122" i="1"/>
  <c r="AF121" i="1"/>
  <c r="AF120" i="1"/>
  <c r="AG119" i="1"/>
  <c r="AE129" i="1"/>
  <c r="AF128" i="1"/>
  <c r="AG127" i="1"/>
  <c r="AE121" i="1"/>
  <c r="AE120" i="1"/>
  <c r="AE128" i="1"/>
  <c r="AF127" i="1"/>
  <c r="AG126" i="1"/>
  <c r="AE126" i="1"/>
  <c r="AF125" i="1"/>
  <c r="AG124" i="1"/>
  <c r="AF116" i="1"/>
  <c r="AG115" i="1"/>
  <c r="AE124" i="1"/>
  <c r="AE119" i="1"/>
  <c r="AG125" i="1"/>
  <c r="AE125" i="1"/>
  <c r="AG122" i="1"/>
  <c r="AG121" i="1"/>
  <c r="AG118" i="1"/>
  <c r="AG114" i="1"/>
  <c r="AF123" i="1"/>
  <c r="AG120" i="1"/>
  <c r="AE118" i="1"/>
  <c r="AG116" i="1"/>
  <c r="AE115" i="1"/>
  <c r="AE114" i="1"/>
  <c r="AF112" i="1"/>
  <c r="AE109" i="1"/>
  <c r="AG104" i="1"/>
  <c r="AF103" i="1"/>
  <c r="AE102" i="1"/>
  <c r="AG96" i="1"/>
  <c r="AF95" i="1"/>
  <c r="AE94" i="1"/>
  <c r="AE92" i="1"/>
  <c r="AF91" i="1"/>
  <c r="AF119" i="1"/>
  <c r="AE116" i="1"/>
  <c r="AG113" i="1"/>
  <c r="AE112" i="1"/>
  <c r="AG105" i="1"/>
  <c r="AF104" i="1"/>
  <c r="AE103" i="1"/>
  <c r="AG97" i="1"/>
  <c r="AF96" i="1"/>
  <c r="AE95" i="1"/>
  <c r="AE91" i="1"/>
  <c r="AF90" i="1"/>
  <c r="AE127" i="1"/>
  <c r="AF126" i="1"/>
  <c r="AG123" i="1"/>
  <c r="AF113" i="1"/>
  <c r="AG106" i="1"/>
  <c r="AF105" i="1"/>
  <c r="AE104" i="1"/>
  <c r="AG98" i="1"/>
  <c r="AF97" i="1"/>
  <c r="AE96" i="1"/>
  <c r="AE90" i="1"/>
  <c r="AG111" i="1"/>
  <c r="AG110" i="1"/>
  <c r="AF108" i="1"/>
  <c r="AE107" i="1"/>
  <c r="AG101" i="1"/>
  <c r="AF100" i="1"/>
  <c r="AE99" i="1"/>
  <c r="AG93" i="1"/>
  <c r="AF111" i="1"/>
  <c r="AF110" i="1"/>
  <c r="AG107" i="1"/>
  <c r="AG102" i="1"/>
  <c r="AG100" i="1"/>
  <c r="AG92" i="1"/>
  <c r="AG91" i="1"/>
  <c r="AG90" i="1"/>
  <c r="AF89" i="1"/>
  <c r="AG88" i="1"/>
  <c r="AE82" i="1"/>
  <c r="AF81" i="1"/>
  <c r="AG80" i="1"/>
  <c r="AG70" i="1"/>
  <c r="AF69" i="1"/>
  <c r="AF115" i="1"/>
  <c r="AF114" i="1"/>
  <c r="AE113" i="1"/>
  <c r="AE111" i="1"/>
  <c r="AE110" i="1"/>
  <c r="AG109" i="1"/>
  <c r="AF107" i="1"/>
  <c r="AE105" i="1"/>
  <c r="AF102" i="1"/>
  <c r="AE100" i="1"/>
  <c r="AF98" i="1"/>
  <c r="AF93" i="1"/>
  <c r="AF92" i="1"/>
  <c r="AE89" i="1"/>
  <c r="AF88" i="1"/>
  <c r="AG87" i="1"/>
  <c r="AE81" i="1"/>
  <c r="AF80" i="1"/>
  <c r="AG79" i="1"/>
  <c r="AG71" i="1"/>
  <c r="AF70" i="1"/>
  <c r="AE69" i="1"/>
  <c r="AG108" i="1"/>
  <c r="AG99" i="1"/>
  <c r="AG94" i="1"/>
  <c r="AE86" i="1"/>
  <c r="AF85" i="1"/>
  <c r="AG84" i="1"/>
  <c r="AE78" i="1"/>
  <c r="AF77" i="1"/>
  <c r="AG76" i="1"/>
  <c r="AG74" i="1"/>
  <c r="AF73" i="1"/>
  <c r="AE72" i="1"/>
  <c r="AF124" i="1"/>
  <c r="AE108" i="1"/>
  <c r="AF106" i="1"/>
  <c r="AF101" i="1"/>
  <c r="AF99" i="1"/>
  <c r="AE97" i="1"/>
  <c r="AF94" i="1"/>
  <c r="AE85" i="1"/>
  <c r="AF84" i="1"/>
  <c r="AG83" i="1"/>
  <c r="AE77" i="1"/>
  <c r="AF76" i="1"/>
  <c r="AG75" i="1"/>
  <c r="AF74" i="1"/>
  <c r="AE73" i="1"/>
  <c r="AF118" i="1"/>
  <c r="AE106" i="1"/>
  <c r="AE84" i="1"/>
  <c r="AF79" i="1"/>
  <c r="AG72" i="1"/>
  <c r="AG67" i="1"/>
  <c r="AF122" i="1"/>
  <c r="AG95" i="1"/>
  <c r="AG85" i="1"/>
  <c r="AE79" i="1"/>
  <c r="AF72" i="1"/>
  <c r="AG68" i="1"/>
  <c r="AF67" i="1"/>
  <c r="AG66" i="1"/>
  <c r="AE60" i="1"/>
  <c r="AF59" i="1"/>
  <c r="AG58" i="1"/>
  <c r="AE52" i="1"/>
  <c r="AF51" i="1"/>
  <c r="AE50" i="1"/>
  <c r="AE46" i="1"/>
  <c r="AF45" i="1"/>
  <c r="AG44" i="1"/>
  <c r="AE123" i="1"/>
  <c r="AF109" i="1"/>
  <c r="AE93" i="1"/>
  <c r="AG86" i="1"/>
  <c r="AE80" i="1"/>
  <c r="AE70" i="1"/>
  <c r="AF68" i="1"/>
  <c r="AE67" i="1"/>
  <c r="AF86" i="1"/>
  <c r="AG103" i="1"/>
  <c r="AE87" i="1"/>
  <c r="AF82" i="1"/>
  <c r="AG77" i="1"/>
  <c r="AF71" i="1"/>
  <c r="AE64" i="1"/>
  <c r="AF63" i="1"/>
  <c r="AG62" i="1"/>
  <c r="AE56" i="1"/>
  <c r="AF55" i="1"/>
  <c r="AG54" i="1"/>
  <c r="AG48" i="1"/>
  <c r="AG112" i="1"/>
  <c r="AE101" i="1"/>
  <c r="AE88" i="1"/>
  <c r="AF83" i="1"/>
  <c r="AG78" i="1"/>
  <c r="AE71" i="1"/>
  <c r="AE63" i="1"/>
  <c r="AF62" i="1"/>
  <c r="AG61" i="1"/>
  <c r="AE55" i="1"/>
  <c r="AF54" i="1"/>
  <c r="AG53" i="1"/>
  <c r="AG49" i="1"/>
  <c r="AF48" i="1"/>
  <c r="AG47" i="1"/>
  <c r="AF66" i="1"/>
  <c r="AG65" i="1"/>
  <c r="AE61" i="1"/>
  <c r="AF60" i="1"/>
  <c r="AG59" i="1"/>
  <c r="AF53" i="1"/>
  <c r="AG52" i="1"/>
  <c r="AG89" i="1"/>
  <c r="AE74" i="1"/>
  <c r="AE66" i="1"/>
  <c r="AF65" i="1"/>
  <c r="AE59" i="1"/>
  <c r="AF58" i="1"/>
  <c r="AG57" i="1"/>
  <c r="AE53" i="1"/>
  <c r="AF52" i="1"/>
  <c r="AG51" i="1"/>
  <c r="AF50" i="1"/>
  <c r="AE49" i="1"/>
  <c r="AG81" i="1"/>
  <c r="AE65" i="1"/>
  <c r="AG64" i="1"/>
  <c r="AE58" i="1"/>
  <c r="AF57" i="1"/>
  <c r="AE51" i="1"/>
  <c r="AG82" i="1"/>
  <c r="AF78" i="1"/>
  <c r="AE76" i="1"/>
  <c r="AF75" i="1"/>
  <c r="AG69" i="1"/>
  <c r="AF64" i="1"/>
  <c r="AE57" i="1"/>
  <c r="AG56" i="1"/>
  <c r="AF87" i="1"/>
  <c r="AG73" i="1"/>
  <c r="AG55" i="1"/>
  <c r="AE75" i="1"/>
  <c r="AG43" i="1"/>
  <c r="AE37" i="1"/>
  <c r="AF36" i="1"/>
  <c r="AG35" i="1"/>
  <c r="AE21" i="1"/>
  <c r="AF20" i="1"/>
  <c r="AG19" i="1"/>
  <c r="AE7" i="1"/>
  <c r="AF6" i="1"/>
  <c r="AG5" i="1"/>
  <c r="AF47" i="1"/>
  <c r="AG46" i="1"/>
  <c r="AF43" i="1"/>
  <c r="AG42" i="1"/>
  <c r="AE36" i="1"/>
  <c r="AE62" i="1"/>
  <c r="AG60" i="1"/>
  <c r="AF61" i="1"/>
  <c r="AG50" i="1"/>
  <c r="AE48" i="1"/>
  <c r="AE47" i="1"/>
  <c r="AF46" i="1"/>
  <c r="AG45" i="1"/>
  <c r="AE43" i="1"/>
  <c r="AF42" i="1"/>
  <c r="AG41" i="1"/>
  <c r="AE35" i="1"/>
  <c r="AF34" i="1"/>
  <c r="AG33" i="1"/>
  <c r="AE19" i="1"/>
  <c r="AF18" i="1"/>
  <c r="AG17" i="1"/>
  <c r="AG13" i="1"/>
  <c r="AF12" i="1"/>
  <c r="AG11" i="1"/>
  <c r="AE5" i="1"/>
  <c r="AF4" i="1"/>
  <c r="AE68" i="1"/>
  <c r="AE98" i="1"/>
  <c r="AE40" i="1"/>
  <c r="AF39" i="1"/>
  <c r="AG38" i="1"/>
  <c r="AE32" i="1"/>
  <c r="AF31" i="1"/>
  <c r="AE16" i="1"/>
  <c r="AF15" i="1"/>
  <c r="AE14" i="1"/>
  <c r="AE10" i="1"/>
  <c r="AF9" i="1"/>
  <c r="AG8" i="1"/>
  <c r="AG63" i="1"/>
  <c r="AE54" i="1"/>
  <c r="AF49" i="1"/>
  <c r="AE39" i="1"/>
  <c r="AF38" i="1"/>
  <c r="AG37" i="1"/>
  <c r="AE31" i="1"/>
  <c r="AG21" i="1"/>
  <c r="AE15" i="1"/>
  <c r="AE9" i="1"/>
  <c r="AF8" i="1"/>
  <c r="AG7" i="1"/>
  <c r="AE83" i="1"/>
  <c r="AE44" i="1"/>
  <c r="AF32" i="1"/>
  <c r="AF21" i="1"/>
  <c r="AE20" i="1"/>
  <c r="AG15" i="1"/>
  <c r="AF7" i="1"/>
  <c r="AE34" i="1"/>
  <c r="AF33" i="1"/>
  <c r="AG16" i="1"/>
  <c r="AF41" i="1"/>
  <c r="AG39" i="1"/>
  <c r="AG34" i="1"/>
  <c r="AE33" i="1"/>
  <c r="AF17" i="1"/>
  <c r="AF16" i="1"/>
  <c r="AF13" i="1"/>
  <c r="AG9" i="1"/>
  <c r="AE8" i="1"/>
  <c r="AG4" i="1"/>
  <c r="AE41" i="1"/>
  <c r="AF37" i="1"/>
  <c r="AG18" i="1"/>
  <c r="AE17" i="1"/>
  <c r="AE13" i="1"/>
  <c r="AG10" i="1"/>
  <c r="AE4" i="1"/>
  <c r="AF44" i="1"/>
  <c r="AF40" i="1"/>
  <c r="AE38" i="1"/>
  <c r="AG36" i="1"/>
  <c r="AG32" i="1"/>
  <c r="AF56" i="1"/>
  <c r="AE18" i="1"/>
  <c r="AF11" i="1"/>
  <c r="AF10" i="1"/>
  <c r="AF35" i="1"/>
  <c r="AG14" i="1"/>
  <c r="AG12" i="1"/>
  <c r="AE11" i="1"/>
  <c r="AF5" i="1"/>
  <c r="AE45" i="1"/>
  <c r="AE42" i="1"/>
  <c r="AG40" i="1"/>
  <c r="AG31" i="1"/>
  <c r="AF19" i="1"/>
  <c r="AF14" i="1"/>
  <c r="AE12" i="1"/>
  <c r="AG6" i="1"/>
  <c r="AE6" i="1"/>
  <c r="AG20" i="1"/>
  <c r="Z127" i="1"/>
  <c r="AA126" i="1"/>
  <c r="AB125" i="1"/>
  <c r="Z118" i="1"/>
  <c r="AA117" i="1"/>
  <c r="Z126" i="1"/>
  <c r="AA125" i="1"/>
  <c r="AB124" i="1"/>
  <c r="Z125" i="1"/>
  <c r="AA124" i="1"/>
  <c r="AB129" i="1"/>
  <c r="Z123" i="1"/>
  <c r="AB121" i="1"/>
  <c r="AB120" i="1"/>
  <c r="AA128" i="1"/>
  <c r="AB127" i="1"/>
  <c r="AA120" i="1"/>
  <c r="AA118" i="1"/>
  <c r="AB115" i="1"/>
  <c r="AB114" i="1"/>
  <c r="AA129" i="1"/>
  <c r="Z128" i="1"/>
  <c r="AA127" i="1"/>
  <c r="Z120" i="1"/>
  <c r="AB116" i="1"/>
  <c r="AA115" i="1"/>
  <c r="AA114" i="1"/>
  <c r="AB113" i="1"/>
  <c r="AB110" i="1"/>
  <c r="Z129" i="1"/>
  <c r="Z124" i="1"/>
  <c r="AB119" i="1"/>
  <c r="AA116" i="1"/>
  <c r="Z115" i="1"/>
  <c r="Z114" i="1"/>
  <c r="AA113" i="1"/>
  <c r="AB112" i="1"/>
  <c r="AB111" i="1"/>
  <c r="AA110" i="1"/>
  <c r="AA119" i="1"/>
  <c r="AB117" i="1"/>
  <c r="Z116" i="1"/>
  <c r="Z113" i="1"/>
  <c r="AA112" i="1"/>
  <c r="AA111" i="1"/>
  <c r="AB122" i="1"/>
  <c r="AA121" i="1"/>
  <c r="AB107" i="1"/>
  <c r="AA106" i="1"/>
  <c r="Z105" i="1"/>
  <c r="AB99" i="1"/>
  <c r="AA98" i="1"/>
  <c r="Z97" i="1"/>
  <c r="Z111" i="1"/>
  <c r="AB108" i="1"/>
  <c r="AA107" i="1"/>
  <c r="Z106" i="1"/>
  <c r="AB100" i="1"/>
  <c r="AA99" i="1"/>
  <c r="Z98" i="1"/>
  <c r="AB128" i="1"/>
  <c r="Z119" i="1"/>
  <c r="Z112" i="1"/>
  <c r="Z110" i="1"/>
  <c r="AA108" i="1"/>
  <c r="Z107" i="1"/>
  <c r="AB101" i="1"/>
  <c r="AA100" i="1"/>
  <c r="Z99" i="1"/>
  <c r="AB93" i="1"/>
  <c r="Z122" i="1"/>
  <c r="AB118" i="1"/>
  <c r="AB104" i="1"/>
  <c r="AA103" i="1"/>
  <c r="Z102" i="1"/>
  <c r="AB96" i="1"/>
  <c r="AA95" i="1"/>
  <c r="Z94" i="1"/>
  <c r="Z92" i="1"/>
  <c r="AA91" i="1"/>
  <c r="AB126" i="1"/>
  <c r="AB106" i="1"/>
  <c r="AA104" i="1"/>
  <c r="Z101" i="1"/>
  <c r="AA97" i="1"/>
  <c r="Z87" i="1"/>
  <c r="AA86" i="1"/>
  <c r="AB85" i="1"/>
  <c r="Z79" i="1"/>
  <c r="AA78" i="1"/>
  <c r="AB77" i="1"/>
  <c r="AB73" i="1"/>
  <c r="AA72" i="1"/>
  <c r="Z71" i="1"/>
  <c r="Z104" i="1"/>
  <c r="AB95" i="1"/>
  <c r="Z86" i="1"/>
  <c r="AA85" i="1"/>
  <c r="AB84" i="1"/>
  <c r="Z78" i="1"/>
  <c r="AA77" i="1"/>
  <c r="AB76" i="1"/>
  <c r="AB74" i="1"/>
  <c r="AA73" i="1"/>
  <c r="Z72" i="1"/>
  <c r="Z117" i="1"/>
  <c r="Z109" i="1"/>
  <c r="AA105" i="1"/>
  <c r="AB98" i="1"/>
  <c r="AA96" i="1"/>
  <c r="Z93" i="1"/>
  <c r="AA90" i="1"/>
  <c r="AB89" i="1"/>
  <c r="Z83" i="1"/>
  <c r="AA82" i="1"/>
  <c r="AB81" i="1"/>
  <c r="Z75" i="1"/>
  <c r="AB103" i="1"/>
  <c r="Z96" i="1"/>
  <c r="Z90" i="1"/>
  <c r="AA89" i="1"/>
  <c r="AB88" i="1"/>
  <c r="Z82" i="1"/>
  <c r="AA81" i="1"/>
  <c r="AB80" i="1"/>
  <c r="Z121" i="1"/>
  <c r="AB105" i="1"/>
  <c r="AB91" i="1"/>
  <c r="AA88" i="1"/>
  <c r="AB83" i="1"/>
  <c r="Z77" i="1"/>
  <c r="AA71" i="1"/>
  <c r="AA69" i="1"/>
  <c r="Z68" i="1"/>
  <c r="Z91" i="1"/>
  <c r="Z88" i="1"/>
  <c r="AA83" i="1"/>
  <c r="AB78" i="1"/>
  <c r="AA74" i="1"/>
  <c r="Z69" i="1"/>
  <c r="Z65" i="1"/>
  <c r="AA64" i="1"/>
  <c r="AB63" i="1"/>
  <c r="Z57" i="1"/>
  <c r="AA56" i="1"/>
  <c r="AB55" i="1"/>
  <c r="Z108" i="1"/>
  <c r="Z95" i="1"/>
  <c r="AB94" i="1"/>
  <c r="Z89" i="1"/>
  <c r="AA84" i="1"/>
  <c r="AB79" i="1"/>
  <c r="Z74" i="1"/>
  <c r="AA123" i="1"/>
  <c r="AB109" i="1"/>
  <c r="AA94" i="1"/>
  <c r="AA93" i="1"/>
  <c r="AB90" i="1"/>
  <c r="AB92" i="1"/>
  <c r="AB86" i="1"/>
  <c r="Z80" i="1"/>
  <c r="AB75" i="1"/>
  <c r="AB70" i="1"/>
  <c r="AB67" i="1"/>
  <c r="Z61" i="1"/>
  <c r="AA60" i="1"/>
  <c r="AB59" i="1"/>
  <c r="Z53" i="1"/>
  <c r="AA52" i="1"/>
  <c r="AB51" i="1"/>
  <c r="AA50" i="1"/>
  <c r="Z49" i="1"/>
  <c r="Z47" i="1"/>
  <c r="AA46" i="1"/>
  <c r="AB45" i="1"/>
  <c r="Z103" i="1"/>
  <c r="AB102" i="1"/>
  <c r="Z100" i="1"/>
  <c r="AA92" i="1"/>
  <c r="AB87" i="1"/>
  <c r="Z81" i="1"/>
  <c r="AA76" i="1"/>
  <c r="AA75" i="1"/>
  <c r="Z73" i="1"/>
  <c r="AA70" i="1"/>
  <c r="AB68" i="1"/>
  <c r="AA67" i="1"/>
  <c r="AB66" i="1"/>
  <c r="Z60" i="1"/>
  <c r="AA59" i="1"/>
  <c r="AB58" i="1"/>
  <c r="Z52" i="1"/>
  <c r="AA51" i="1"/>
  <c r="Z50" i="1"/>
  <c r="Z46" i="1"/>
  <c r="AA45" i="1"/>
  <c r="AB44" i="1"/>
  <c r="AA102" i="1"/>
  <c r="Z67" i="1"/>
  <c r="Z63" i="1"/>
  <c r="AB62" i="1"/>
  <c r="AA55" i="1"/>
  <c r="AA62" i="1"/>
  <c r="Z55" i="1"/>
  <c r="AB54" i="1"/>
  <c r="AB97" i="1"/>
  <c r="Z62" i="1"/>
  <c r="AB61" i="1"/>
  <c r="AA54" i="1"/>
  <c r="AA48" i="1"/>
  <c r="AA66" i="1"/>
  <c r="AB65" i="1"/>
  <c r="AA61" i="1"/>
  <c r="AB60" i="1"/>
  <c r="Z54" i="1"/>
  <c r="AB53" i="1"/>
  <c r="AA101" i="1"/>
  <c r="Z85" i="1"/>
  <c r="Z84" i="1"/>
  <c r="AB72" i="1"/>
  <c r="AB64" i="1"/>
  <c r="Z58" i="1"/>
  <c r="AA57" i="1"/>
  <c r="AA49" i="1"/>
  <c r="Z42" i="1"/>
  <c r="AA41" i="1"/>
  <c r="AB40" i="1"/>
  <c r="Z34" i="1"/>
  <c r="AA33" i="1"/>
  <c r="AB32" i="1"/>
  <c r="Z18" i="1"/>
  <c r="AA17" i="1"/>
  <c r="AB16" i="1"/>
  <c r="AB14" i="1"/>
  <c r="AA13" i="1"/>
  <c r="Z12" i="1"/>
  <c r="AA11" i="1"/>
  <c r="AB10" i="1"/>
  <c r="Z4" i="1"/>
  <c r="Z41" i="1"/>
  <c r="AA40" i="1"/>
  <c r="AB39" i="1"/>
  <c r="AA63" i="1"/>
  <c r="Z76" i="1"/>
  <c r="Z59" i="1"/>
  <c r="Z51" i="1"/>
  <c r="Z40" i="1"/>
  <c r="AA39" i="1"/>
  <c r="AB38" i="1"/>
  <c r="Z32" i="1"/>
  <c r="AA31" i="1"/>
  <c r="Z16" i="1"/>
  <c r="AA15" i="1"/>
  <c r="Z14" i="1"/>
  <c r="Z10" i="1"/>
  <c r="AA9" i="1"/>
  <c r="AB8" i="1"/>
  <c r="AA87" i="1"/>
  <c r="AA79" i="1"/>
  <c r="Z70" i="1"/>
  <c r="AB56" i="1"/>
  <c r="Z48" i="1"/>
  <c r="AA47" i="1"/>
  <c r="AB46" i="1"/>
  <c r="AB43" i="1"/>
  <c r="Z37" i="1"/>
  <c r="AA36" i="1"/>
  <c r="AB35" i="1"/>
  <c r="Z21" i="1"/>
  <c r="AA20" i="1"/>
  <c r="AB19" i="1"/>
  <c r="Z7" i="1"/>
  <c r="AA6" i="1"/>
  <c r="AB5" i="1"/>
  <c r="AB52" i="1"/>
  <c r="AB49" i="1"/>
  <c r="AA80" i="1"/>
  <c r="Z64" i="1"/>
  <c r="Z56" i="1"/>
  <c r="Z45" i="1"/>
  <c r="AA44" i="1"/>
  <c r="AA43" i="1"/>
  <c r="AB42" i="1"/>
  <c r="Z36" i="1"/>
  <c r="AA35" i="1"/>
  <c r="AB34" i="1"/>
  <c r="Z20" i="1"/>
  <c r="AA19" i="1"/>
  <c r="AB18" i="1"/>
  <c r="AB12" i="1"/>
  <c r="Z6" i="1"/>
  <c r="AA5" i="1"/>
  <c r="AB4" i="1"/>
  <c r="AB71" i="1"/>
  <c r="AB69" i="1"/>
  <c r="AA53" i="1"/>
  <c r="AA58" i="1"/>
  <c r="AA42" i="1"/>
  <c r="AA38" i="1"/>
  <c r="Z35" i="1"/>
  <c r="AB31" i="1"/>
  <c r="AA14" i="1"/>
  <c r="AA12" i="1"/>
  <c r="Z15" i="1"/>
  <c r="AB82" i="1"/>
  <c r="Z44" i="1"/>
  <c r="Z38" i="1"/>
  <c r="AB36" i="1"/>
  <c r="Z31" i="1"/>
  <c r="Z19" i="1"/>
  <c r="AB6" i="1"/>
  <c r="AA68" i="1"/>
  <c r="AA32" i="1"/>
  <c r="AB21" i="1"/>
  <c r="AB20" i="1"/>
  <c r="AB15" i="1"/>
  <c r="AB7" i="1"/>
  <c r="AA65" i="1"/>
  <c r="AB50" i="1"/>
  <c r="AB33" i="1"/>
  <c r="AA21" i="1"/>
  <c r="AA7" i="1"/>
  <c r="AB41" i="1"/>
  <c r="Z39" i="1"/>
  <c r="AB37" i="1"/>
  <c r="Z33" i="1"/>
  <c r="AB17" i="1"/>
  <c r="AA16" i="1"/>
  <c r="AB13" i="1"/>
  <c r="AB9" i="1"/>
  <c r="AA8" i="1"/>
  <c r="AB57" i="1"/>
  <c r="Z43" i="1"/>
  <c r="AA37" i="1"/>
  <c r="AA34" i="1"/>
  <c r="Z17" i="1"/>
  <c r="Z13" i="1"/>
  <c r="Z9" i="1"/>
  <c r="Z8" i="1"/>
  <c r="AA4" i="1"/>
  <c r="Z66" i="1"/>
  <c r="AB48" i="1"/>
  <c r="AB47" i="1"/>
  <c r="AA18" i="1"/>
  <c r="AB11" i="1"/>
  <c r="AA10" i="1"/>
  <c r="Z11" i="1"/>
  <c r="X132" i="1"/>
  <c r="X131" i="1"/>
  <c r="X133" i="1"/>
  <c r="X137" i="1"/>
  <c r="W131" i="1"/>
  <c r="W133" i="1"/>
  <c r="W137" i="1"/>
  <c r="W132" i="1"/>
  <c r="W138" i="1"/>
  <c r="AC109" i="1" l="1"/>
  <c r="AC113" i="1"/>
  <c r="AH117" i="1"/>
  <c r="AH110" i="1"/>
  <c r="AC64" i="1"/>
  <c r="AD14" i="1"/>
  <c r="AD29" i="1"/>
  <c r="AD22" i="1"/>
  <c r="AD26" i="1"/>
  <c r="AD80" i="1"/>
  <c r="AD30" i="1"/>
  <c r="AD24" i="1"/>
  <c r="AC25" i="1"/>
  <c r="AD8" i="1"/>
  <c r="AD67" i="1"/>
  <c r="AD23" i="1"/>
  <c r="AD28" i="1"/>
  <c r="AD25" i="1"/>
  <c r="AD73" i="1"/>
  <c r="AC22" i="1"/>
  <c r="AI117" i="1"/>
  <c r="AH22" i="1"/>
  <c r="AI22" i="1"/>
  <c r="AH23" i="1"/>
  <c r="AI27" i="1"/>
  <c r="AI23" i="1"/>
  <c r="AI24" i="1"/>
  <c r="AI26" i="1"/>
  <c r="AH28" i="1"/>
  <c r="AH27" i="1"/>
  <c r="AH24" i="1"/>
  <c r="AH26" i="1"/>
  <c r="AH29" i="1"/>
  <c r="AI29" i="1"/>
  <c r="AI28" i="1"/>
  <c r="AI25" i="1"/>
  <c r="AH30" i="1"/>
  <c r="AI30" i="1"/>
  <c r="AH25" i="1"/>
  <c r="AC27" i="1"/>
  <c r="AC23" i="1"/>
  <c r="AD27" i="1"/>
  <c r="AC24" i="1"/>
  <c r="AC26" i="1"/>
  <c r="AC29" i="1"/>
  <c r="AJ24" i="1"/>
  <c r="AK25" i="1"/>
  <c r="AL26" i="1"/>
  <c r="AJ23" i="1"/>
  <c r="AK24" i="1"/>
  <c r="AL25" i="1"/>
  <c r="AK29" i="1"/>
  <c r="AL30" i="1"/>
  <c r="AJ27" i="1"/>
  <c r="AJ22" i="1"/>
  <c r="AK23" i="1"/>
  <c r="AL24" i="1"/>
  <c r="AJ30" i="1"/>
  <c r="AL29" i="1"/>
  <c r="AJ26" i="1"/>
  <c r="AL28" i="1"/>
  <c r="AK22" i="1"/>
  <c r="AL23" i="1"/>
  <c r="AJ29" i="1"/>
  <c r="AK30" i="1"/>
  <c r="AL22" i="1"/>
  <c r="AK28" i="1"/>
  <c r="AJ25" i="1"/>
  <c r="AK26" i="1"/>
  <c r="AL27" i="1"/>
  <c r="AJ28" i="1"/>
  <c r="AK27" i="1"/>
  <c r="AC30" i="1"/>
  <c r="AC28" i="1"/>
  <c r="AP22" i="1"/>
  <c r="AP23" i="1"/>
  <c r="AQ23" i="1"/>
  <c r="AQ25" i="1"/>
  <c r="AQ27" i="1"/>
  <c r="AQ29" i="1"/>
  <c r="AO24" i="1"/>
  <c r="AO26" i="1"/>
  <c r="AO28" i="1"/>
  <c r="AO30" i="1"/>
  <c r="AP26" i="1"/>
  <c r="AP28" i="1"/>
  <c r="AP30" i="1"/>
  <c r="AQ22" i="1"/>
  <c r="AQ24" i="1"/>
  <c r="AQ26" i="1"/>
  <c r="AQ30" i="1"/>
  <c r="AO23" i="1"/>
  <c r="AO25" i="1"/>
  <c r="AP27" i="1"/>
  <c r="AP29" i="1"/>
  <c r="AP24" i="1"/>
  <c r="AQ28" i="1"/>
  <c r="AO27" i="1"/>
  <c r="AO29" i="1"/>
  <c r="AP25" i="1"/>
  <c r="AO22" i="1"/>
  <c r="AC78" i="1"/>
  <c r="AD88" i="1"/>
  <c r="AD54" i="1"/>
  <c r="AD19" i="1"/>
  <c r="AD59" i="1"/>
  <c r="AC20" i="1"/>
  <c r="AD32" i="1"/>
  <c r="AC74" i="1"/>
  <c r="AD42" i="1"/>
  <c r="AD21" i="1"/>
  <c r="AD10" i="1"/>
  <c r="AC12" i="1"/>
  <c r="AC21" i="1"/>
  <c r="AC82" i="1"/>
  <c r="AC43" i="1"/>
  <c r="AC17" i="1"/>
  <c r="AC41" i="1"/>
  <c r="AD81" i="1"/>
  <c r="AD69" i="1"/>
  <c r="AD85" i="1"/>
  <c r="AD108" i="1"/>
  <c r="AC103" i="1"/>
  <c r="AC75" i="1"/>
  <c r="AC100" i="1"/>
  <c r="AC58" i="1"/>
  <c r="AD76" i="1"/>
  <c r="AD83" i="1"/>
  <c r="AC72" i="1"/>
  <c r="AD96" i="1"/>
  <c r="AC118" i="1"/>
  <c r="AD93" i="1"/>
  <c r="AC117" i="1"/>
  <c r="AC111" i="1"/>
  <c r="AC94" i="1"/>
  <c r="AC114" i="1"/>
  <c r="AD12" i="1"/>
  <c r="AD46" i="1"/>
  <c r="AD15" i="1"/>
  <c r="AD17" i="1"/>
  <c r="AC34" i="1"/>
  <c r="AC7" i="1"/>
  <c r="AD38" i="1"/>
  <c r="AC61" i="1"/>
  <c r="AC89" i="1"/>
  <c r="AD87" i="1"/>
  <c r="AD48" i="1"/>
  <c r="AC55" i="1"/>
  <c r="AC121" i="1"/>
  <c r="AD113" i="1"/>
  <c r="AD77" i="1"/>
  <c r="AC44" i="1"/>
  <c r="AD61" i="1"/>
  <c r="AC125" i="1"/>
  <c r="AD116" i="1"/>
  <c r="AD39" i="1"/>
  <c r="AC36" i="1"/>
  <c r="AC11" i="1"/>
  <c r="AD41" i="1"/>
  <c r="AD58" i="1"/>
  <c r="AD70" i="1"/>
  <c r="AC57" i="1"/>
  <c r="AD79" i="1"/>
  <c r="AD92" i="1"/>
  <c r="AD101" i="1"/>
  <c r="AC122" i="1"/>
  <c r="AD43" i="1"/>
  <c r="AC6" i="1"/>
  <c r="AC59" i="1"/>
  <c r="AD52" i="1"/>
  <c r="AD49" i="1"/>
  <c r="AC87" i="1"/>
  <c r="AD90" i="1"/>
  <c r="AC120" i="1"/>
  <c r="AC5" i="1"/>
  <c r="AC10" i="1"/>
  <c r="AD4" i="1"/>
  <c r="AC35" i="1"/>
  <c r="AC50" i="1"/>
  <c r="AC8" i="1"/>
  <c r="AC67" i="1"/>
  <c r="AC63" i="1"/>
  <c r="AD63" i="1"/>
  <c r="AC86" i="1"/>
  <c r="AD99" i="1"/>
  <c r="AC60" i="1"/>
  <c r="AD64" i="1"/>
  <c r="AC81" i="1"/>
  <c r="AC96" i="1"/>
  <c r="AD47" i="1"/>
  <c r="AC62" i="1"/>
  <c r="AD74" i="1"/>
  <c r="AD107" i="1"/>
  <c r="AD71" i="1"/>
  <c r="AC88" i="1"/>
  <c r="AC91" i="1"/>
  <c r="AC84" i="1"/>
  <c r="AD91" i="1"/>
  <c r="AC101" i="1"/>
  <c r="AD120" i="1"/>
  <c r="AC116" i="1"/>
  <c r="AD35" i="1"/>
  <c r="AC14" i="1"/>
  <c r="AC46" i="1"/>
  <c r="AD5" i="1"/>
  <c r="AD9" i="1"/>
  <c r="AC13" i="1"/>
  <c r="AD40" i="1"/>
  <c r="AD11" i="1"/>
  <c r="AD6" i="1"/>
  <c r="AD20" i="1"/>
  <c r="AD62" i="1"/>
  <c r="AC38" i="1"/>
  <c r="AC68" i="1"/>
  <c r="AD97" i="1"/>
  <c r="AC48" i="1"/>
  <c r="AD86" i="1"/>
  <c r="AD119" i="1"/>
  <c r="AC119" i="1"/>
  <c r="AC123" i="1"/>
  <c r="AD18" i="1"/>
  <c r="AD34" i="1"/>
  <c r="AD7" i="1"/>
  <c r="AC32" i="1"/>
  <c r="AC16" i="1"/>
  <c r="AD16" i="1"/>
  <c r="AD13" i="1"/>
  <c r="AC42" i="1"/>
  <c r="AC77" i="1"/>
  <c r="AC37" i="1"/>
  <c r="AC39" i="1"/>
  <c r="AD51" i="1"/>
  <c r="AD50" i="1"/>
  <c r="AD66" i="1"/>
  <c r="AD60" i="1"/>
  <c r="AC104" i="1"/>
  <c r="AD56" i="1"/>
  <c r="AD65" i="1"/>
  <c r="AC98" i="1"/>
  <c r="AD115" i="1"/>
  <c r="AC54" i="1"/>
  <c r="AC71" i="1"/>
  <c r="AC80" i="1"/>
  <c r="AD82" i="1"/>
  <c r="AC76" i="1"/>
  <c r="AD95" i="1"/>
  <c r="AC93" i="1"/>
  <c r="AC108" i="1"/>
  <c r="AD129" i="1"/>
  <c r="AD123" i="1"/>
  <c r="AC99" i="1"/>
  <c r="AD72" i="1"/>
  <c r="AC110" i="1"/>
  <c r="AC112" i="1"/>
  <c r="AD112" i="1"/>
  <c r="AC124" i="1"/>
  <c r="AD104" i="1"/>
  <c r="AC66" i="1"/>
  <c r="AC73" i="1"/>
  <c r="AC106" i="1"/>
  <c r="AC95" i="1"/>
  <c r="AD94" i="1"/>
  <c r="AD31" i="1"/>
  <c r="AC47" i="1"/>
  <c r="AC33" i="1"/>
  <c r="AC4" i="1"/>
  <c r="AC18" i="1"/>
  <c r="AC45" i="1"/>
  <c r="AC51" i="1"/>
  <c r="AC15" i="1"/>
  <c r="AD105" i="1"/>
  <c r="AC70" i="1"/>
  <c r="AC53" i="1"/>
  <c r="AC127" i="1"/>
  <c r="AC126" i="1"/>
  <c r="AC107" i="1"/>
  <c r="AD89" i="1"/>
  <c r="AD78" i="1"/>
  <c r="AC97" i="1"/>
  <c r="AC128" i="1"/>
  <c r="AD45" i="1"/>
  <c r="AC19" i="1"/>
  <c r="AC40" i="1"/>
  <c r="AD55" i="1"/>
  <c r="AD33" i="1"/>
  <c r="AD44" i="1"/>
  <c r="AC85" i="1"/>
  <c r="AD36" i="1"/>
  <c r="AD37" i="1"/>
  <c r="AC9" i="1"/>
  <c r="AC31" i="1"/>
  <c r="AC56" i="1"/>
  <c r="AD68" i="1"/>
  <c r="AC52" i="1"/>
  <c r="AC49" i="1"/>
  <c r="AC65" i="1"/>
  <c r="AC69" i="1"/>
  <c r="AD57" i="1"/>
  <c r="AD100" i="1"/>
  <c r="AC90" i="1"/>
  <c r="AD53" i="1"/>
  <c r="AD84" i="1"/>
  <c r="AD114" i="1"/>
  <c r="AC79" i="1"/>
  <c r="AC83" i="1"/>
  <c r="AD75" i="1"/>
  <c r="AD106" i="1"/>
  <c r="AC102" i="1"/>
  <c r="AD111" i="1"/>
  <c r="AD117" i="1"/>
  <c r="AD98" i="1"/>
  <c r="AC115" i="1"/>
  <c r="AC92" i="1"/>
  <c r="AD103" i="1"/>
  <c r="AD109" i="1"/>
  <c r="AD128" i="1"/>
  <c r="AD126" i="1"/>
  <c r="AD127" i="1"/>
  <c r="AD122" i="1"/>
  <c r="AD124" i="1"/>
  <c r="AC129" i="1"/>
  <c r="AC105" i="1"/>
  <c r="AD102" i="1"/>
  <c r="AD110" i="1"/>
  <c r="AD125" i="1"/>
  <c r="AD118" i="1"/>
  <c r="AD121" i="1"/>
  <c r="AH123" i="1"/>
  <c r="AI12" i="1"/>
  <c r="AI61" i="1"/>
  <c r="AI33" i="1"/>
  <c r="AI54" i="1"/>
  <c r="AI47" i="1"/>
  <c r="AH102" i="1"/>
  <c r="AH40" i="1"/>
  <c r="AH5" i="1"/>
  <c r="AH33" i="1"/>
  <c r="AH36" i="1"/>
  <c r="AI71" i="1"/>
  <c r="AH85" i="1"/>
  <c r="AH124" i="1"/>
  <c r="AH15" i="1"/>
  <c r="AI84" i="1"/>
  <c r="AI91" i="1"/>
  <c r="AH99" i="1"/>
  <c r="AI96" i="1"/>
  <c r="AH105" i="1"/>
  <c r="AH38" i="1"/>
  <c r="AH19" i="1"/>
  <c r="AI111" i="1"/>
  <c r="AH59" i="1"/>
  <c r="AH6" i="1"/>
  <c r="AI15" i="1"/>
  <c r="AH46" i="1"/>
  <c r="AH75" i="1"/>
  <c r="AI86" i="1"/>
  <c r="AI36" i="1"/>
  <c r="AH125" i="1"/>
  <c r="AI119" i="1"/>
  <c r="AI8" i="1"/>
  <c r="AH63" i="1"/>
  <c r="AH119" i="1"/>
  <c r="AH118" i="1"/>
  <c r="AI114" i="1"/>
  <c r="AI10" i="1"/>
  <c r="AI4" i="1"/>
  <c r="AH37" i="1"/>
  <c r="AH16" i="1"/>
  <c r="AH34" i="1"/>
  <c r="AI48" i="1"/>
  <c r="AH67" i="1"/>
  <c r="AI46" i="1"/>
  <c r="AH88" i="1"/>
  <c r="AH73" i="1"/>
  <c r="AI56" i="1"/>
  <c r="AI90" i="1"/>
  <c r="AH71" i="1"/>
  <c r="AH87" i="1"/>
  <c r="AH92" i="1"/>
  <c r="AI103" i="1"/>
  <c r="AI100" i="1"/>
  <c r="AH106" i="1"/>
  <c r="AI106" i="1"/>
  <c r="AH115" i="1"/>
  <c r="AI123" i="1"/>
  <c r="AI125" i="1"/>
  <c r="AI7" i="1"/>
  <c r="AH35" i="1"/>
  <c r="AH8" i="1"/>
  <c r="AI16" i="1"/>
  <c r="AI88" i="1"/>
  <c r="AI65" i="1"/>
  <c r="AI9" i="1"/>
  <c r="AI31" i="1"/>
  <c r="AI58" i="1"/>
  <c r="AI44" i="1"/>
  <c r="AI62" i="1"/>
  <c r="AH62" i="1"/>
  <c r="AI59" i="1"/>
  <c r="AH89" i="1"/>
  <c r="AH47" i="1"/>
  <c r="AI101" i="1"/>
  <c r="AI75" i="1"/>
  <c r="AH57" i="1"/>
  <c r="AH80" i="1"/>
  <c r="AH68" i="1"/>
  <c r="AH95" i="1"/>
  <c r="AI89" i="1"/>
  <c r="AI97" i="1"/>
  <c r="AH96" i="1"/>
  <c r="AI72" i="1"/>
  <c r="AI107" i="1"/>
  <c r="AI128" i="1"/>
  <c r="AI116" i="1"/>
  <c r="AI109" i="1"/>
  <c r="AH126" i="1"/>
  <c r="AI34" i="1"/>
  <c r="AH45" i="1"/>
  <c r="AH51" i="1"/>
  <c r="AH60" i="1"/>
  <c r="AI67" i="1"/>
  <c r="AI87" i="1"/>
  <c r="AI78" i="1"/>
  <c r="AI105" i="1"/>
  <c r="AH97" i="1"/>
  <c r="AH121" i="1"/>
  <c r="AI21" i="1"/>
  <c r="AH31" i="1"/>
  <c r="AI14" i="1"/>
  <c r="AI37" i="1"/>
  <c r="AH13" i="1"/>
  <c r="AH39" i="1"/>
  <c r="AI43" i="1"/>
  <c r="AH44" i="1"/>
  <c r="AI66" i="1"/>
  <c r="AH12" i="1"/>
  <c r="AH91" i="1"/>
  <c r="AH69" i="1"/>
  <c r="AH50" i="1"/>
  <c r="AH49" i="1"/>
  <c r="AH61" i="1"/>
  <c r="AI74" i="1"/>
  <c r="AH90" i="1"/>
  <c r="AH108" i="1"/>
  <c r="AI82" i="1"/>
  <c r="AH101" i="1"/>
  <c r="AH72" i="1"/>
  <c r="AH86" i="1"/>
  <c r="AH79" i="1"/>
  <c r="AI95" i="1"/>
  <c r="AH98" i="1"/>
  <c r="AI98" i="1"/>
  <c r="AI120" i="1"/>
  <c r="AI113" i="1"/>
  <c r="AH122" i="1"/>
  <c r="AI121" i="1"/>
  <c r="AH127" i="1"/>
  <c r="AJ125" i="1"/>
  <c r="AK124" i="1"/>
  <c r="AL123" i="1"/>
  <c r="AJ124" i="1"/>
  <c r="AK123" i="1"/>
  <c r="AL122" i="1"/>
  <c r="AL129" i="1"/>
  <c r="AJ123" i="1"/>
  <c r="AK122" i="1"/>
  <c r="AL121" i="1"/>
  <c r="AL120" i="1"/>
  <c r="AJ129" i="1"/>
  <c r="AK128" i="1"/>
  <c r="AL127" i="1"/>
  <c r="AJ121" i="1"/>
  <c r="AJ120" i="1"/>
  <c r="AK119" i="1"/>
  <c r="AL118" i="1"/>
  <c r="AK125" i="1"/>
  <c r="AK121" i="1"/>
  <c r="AK118" i="1"/>
  <c r="AL116" i="1"/>
  <c r="AK115" i="1"/>
  <c r="AJ114" i="1"/>
  <c r="AK113" i="1"/>
  <c r="AL112" i="1"/>
  <c r="AL126" i="1"/>
  <c r="AJ122" i="1"/>
  <c r="AJ118" i="1"/>
  <c r="AK116" i="1"/>
  <c r="AJ115" i="1"/>
  <c r="AJ113" i="1"/>
  <c r="AK112" i="1"/>
  <c r="AK111" i="1"/>
  <c r="AJ110" i="1"/>
  <c r="AL128" i="1"/>
  <c r="AK126" i="1"/>
  <c r="AK120" i="1"/>
  <c r="AJ116" i="1"/>
  <c r="AJ112" i="1"/>
  <c r="AJ111" i="1"/>
  <c r="AJ128" i="1"/>
  <c r="AK127" i="1"/>
  <c r="AJ126" i="1"/>
  <c r="AL119" i="1"/>
  <c r="AL117" i="1"/>
  <c r="AK129" i="1"/>
  <c r="AL124" i="1"/>
  <c r="AJ117" i="1"/>
  <c r="AL113" i="1"/>
  <c r="AK108" i="1"/>
  <c r="AJ107" i="1"/>
  <c r="AL101" i="1"/>
  <c r="AK100" i="1"/>
  <c r="AJ99" i="1"/>
  <c r="AL93" i="1"/>
  <c r="AJ127" i="1"/>
  <c r="AJ108" i="1"/>
  <c r="AL102" i="1"/>
  <c r="AK101" i="1"/>
  <c r="AJ100" i="1"/>
  <c r="AL94" i="1"/>
  <c r="AK93" i="1"/>
  <c r="AL92" i="1"/>
  <c r="AL115" i="1"/>
  <c r="AL110" i="1"/>
  <c r="AL103" i="1"/>
  <c r="AK102" i="1"/>
  <c r="AJ101" i="1"/>
  <c r="AL95" i="1"/>
  <c r="AK94" i="1"/>
  <c r="AJ93" i="1"/>
  <c r="AK92" i="1"/>
  <c r="AL91" i="1"/>
  <c r="AK114" i="1"/>
  <c r="AJ109" i="1"/>
  <c r="AL106" i="1"/>
  <c r="AK105" i="1"/>
  <c r="AJ104" i="1"/>
  <c r="AL98" i="1"/>
  <c r="AK97" i="1"/>
  <c r="AJ96" i="1"/>
  <c r="AJ90" i="1"/>
  <c r="AL114" i="1"/>
  <c r="AK109" i="1"/>
  <c r="AK103" i="1"/>
  <c r="AJ98" i="1"/>
  <c r="AJ85" i="1"/>
  <c r="AK84" i="1"/>
  <c r="AL83" i="1"/>
  <c r="AJ77" i="1"/>
  <c r="AK76" i="1"/>
  <c r="AL75" i="1"/>
  <c r="AK74" i="1"/>
  <c r="AJ73" i="1"/>
  <c r="AJ103" i="1"/>
  <c r="AJ84" i="1"/>
  <c r="AK83" i="1"/>
  <c r="AL82" i="1"/>
  <c r="AJ76" i="1"/>
  <c r="AK75" i="1"/>
  <c r="AJ74" i="1"/>
  <c r="AJ106" i="1"/>
  <c r="AK95" i="1"/>
  <c r="AL90" i="1"/>
  <c r="AJ89" i="1"/>
  <c r="AK88" i="1"/>
  <c r="AL87" i="1"/>
  <c r="AJ81" i="1"/>
  <c r="AK80" i="1"/>
  <c r="AL79" i="1"/>
  <c r="AL71" i="1"/>
  <c r="AK70" i="1"/>
  <c r="AL125" i="1"/>
  <c r="AJ119" i="1"/>
  <c r="AJ95" i="1"/>
  <c r="AK91" i="1"/>
  <c r="AK90" i="1"/>
  <c r="AJ88" i="1"/>
  <c r="AK87" i="1"/>
  <c r="AL86" i="1"/>
  <c r="AJ80" i="1"/>
  <c r="AK79" i="1"/>
  <c r="AL78" i="1"/>
  <c r="AL72" i="1"/>
  <c r="AK71" i="1"/>
  <c r="AL96" i="1"/>
  <c r="AJ94" i="1"/>
  <c r="AK86" i="1"/>
  <c r="AL81" i="1"/>
  <c r="AL73" i="1"/>
  <c r="AK69" i="1"/>
  <c r="AL109" i="1"/>
  <c r="AL97" i="1"/>
  <c r="AK96" i="1"/>
  <c r="AJ86" i="1"/>
  <c r="AK81" i="1"/>
  <c r="AL76" i="1"/>
  <c r="AJ75" i="1"/>
  <c r="AK73" i="1"/>
  <c r="AJ69" i="1"/>
  <c r="AJ63" i="1"/>
  <c r="AK62" i="1"/>
  <c r="AL61" i="1"/>
  <c r="AJ55" i="1"/>
  <c r="AK54" i="1"/>
  <c r="AL53" i="1"/>
  <c r="AL49" i="1"/>
  <c r="AK48" i="1"/>
  <c r="AL47" i="1"/>
  <c r="AL99" i="1"/>
  <c r="AJ97" i="1"/>
  <c r="AJ87" i="1"/>
  <c r="AK82" i="1"/>
  <c r="AL77" i="1"/>
  <c r="AK110" i="1"/>
  <c r="AL100" i="1"/>
  <c r="AK99" i="1"/>
  <c r="AK98" i="1"/>
  <c r="AJ92" i="1"/>
  <c r="AL88" i="1"/>
  <c r="AK117" i="1"/>
  <c r="AL105" i="1"/>
  <c r="AK104" i="1"/>
  <c r="AK89" i="1"/>
  <c r="AL84" i="1"/>
  <c r="AJ78" i="1"/>
  <c r="AK68" i="1"/>
  <c r="AJ67" i="1"/>
  <c r="AK66" i="1"/>
  <c r="AL65" i="1"/>
  <c r="AJ59" i="1"/>
  <c r="AK58" i="1"/>
  <c r="AL57" i="1"/>
  <c r="AJ51" i="1"/>
  <c r="AJ45" i="1"/>
  <c r="AK44" i="1"/>
  <c r="AL107" i="1"/>
  <c r="AJ105" i="1"/>
  <c r="AJ91" i="1"/>
  <c r="AL85" i="1"/>
  <c r="AJ79" i="1"/>
  <c r="AK72" i="1"/>
  <c r="AL70" i="1"/>
  <c r="AJ68" i="1"/>
  <c r="AJ66" i="1"/>
  <c r="AK65" i="1"/>
  <c r="AL64" i="1"/>
  <c r="AJ58" i="1"/>
  <c r="AK57" i="1"/>
  <c r="AL56" i="1"/>
  <c r="AJ44" i="1"/>
  <c r="AL111" i="1"/>
  <c r="AK106" i="1"/>
  <c r="AL89" i="1"/>
  <c r="AL74" i="1"/>
  <c r="AJ64" i="1"/>
  <c r="AL63" i="1"/>
  <c r="AK56" i="1"/>
  <c r="AL108" i="1"/>
  <c r="AJ70" i="1"/>
  <c r="AL69" i="1"/>
  <c r="AK63" i="1"/>
  <c r="AJ56" i="1"/>
  <c r="AL55" i="1"/>
  <c r="AJ82" i="1"/>
  <c r="AL80" i="1"/>
  <c r="AK78" i="1"/>
  <c r="AK77" i="1"/>
  <c r="AJ71" i="1"/>
  <c r="AL68" i="1"/>
  <c r="AL62" i="1"/>
  <c r="AK55" i="1"/>
  <c r="AK85" i="1"/>
  <c r="AJ83" i="1"/>
  <c r="AL67" i="1"/>
  <c r="AJ62" i="1"/>
  <c r="AL54" i="1"/>
  <c r="AL66" i="1"/>
  <c r="AJ61" i="1"/>
  <c r="AK60" i="1"/>
  <c r="AL59" i="1"/>
  <c r="AK53" i="1"/>
  <c r="AL52" i="1"/>
  <c r="AK61" i="1"/>
  <c r="AJ60" i="1"/>
  <c r="AK59" i="1"/>
  <c r="AK51" i="1"/>
  <c r="AK50" i="1"/>
  <c r="AJ46" i="1"/>
  <c r="AK45" i="1"/>
  <c r="AL44" i="1"/>
  <c r="AJ40" i="1"/>
  <c r="AK39" i="1"/>
  <c r="AL38" i="1"/>
  <c r="AJ32" i="1"/>
  <c r="AK31" i="1"/>
  <c r="AJ16" i="1"/>
  <c r="AK15" i="1"/>
  <c r="AJ14" i="1"/>
  <c r="AJ10" i="1"/>
  <c r="AK9" i="1"/>
  <c r="AL8" i="1"/>
  <c r="AL58" i="1"/>
  <c r="AJ50" i="1"/>
  <c r="AJ39" i="1"/>
  <c r="AK38" i="1"/>
  <c r="AL37" i="1"/>
  <c r="AJ102" i="1"/>
  <c r="AK107" i="1"/>
  <c r="AJ65" i="1"/>
  <c r="AJ57" i="1"/>
  <c r="AJ38" i="1"/>
  <c r="AK37" i="1"/>
  <c r="AL36" i="1"/>
  <c r="AK21" i="1"/>
  <c r="AL20" i="1"/>
  <c r="AJ8" i="1"/>
  <c r="AK7" i="1"/>
  <c r="AL6" i="1"/>
  <c r="AL104" i="1"/>
  <c r="AJ72" i="1"/>
  <c r="AJ54" i="1"/>
  <c r="AJ53" i="1"/>
  <c r="AK52" i="1"/>
  <c r="AJ43" i="1"/>
  <c r="AK42" i="1"/>
  <c r="AL41" i="1"/>
  <c r="AJ35" i="1"/>
  <c r="AK34" i="1"/>
  <c r="AL33" i="1"/>
  <c r="AJ19" i="1"/>
  <c r="AK18" i="1"/>
  <c r="AL17" i="1"/>
  <c r="AL13" i="1"/>
  <c r="AK12" i="1"/>
  <c r="AL11" i="1"/>
  <c r="AJ5" i="1"/>
  <c r="AK4" i="1"/>
  <c r="AL50" i="1"/>
  <c r="AK46" i="1"/>
  <c r="AJ52" i="1"/>
  <c r="AL48" i="1"/>
  <c r="AK47" i="1"/>
  <c r="AL46" i="1"/>
  <c r="AJ42" i="1"/>
  <c r="AK41" i="1"/>
  <c r="AL40" i="1"/>
  <c r="AJ34" i="1"/>
  <c r="AK33" i="1"/>
  <c r="AL32" i="1"/>
  <c r="AJ18" i="1"/>
  <c r="AK17" i="1"/>
  <c r="AL16" i="1"/>
  <c r="AL14" i="1"/>
  <c r="AK13" i="1"/>
  <c r="AJ12" i="1"/>
  <c r="AK11" i="1"/>
  <c r="AL10" i="1"/>
  <c r="AJ4" i="1"/>
  <c r="AK67" i="1"/>
  <c r="AL60" i="1"/>
  <c r="AL51" i="1"/>
  <c r="AJ48" i="1"/>
  <c r="AJ47" i="1"/>
  <c r="AJ49" i="1"/>
  <c r="AL43" i="1"/>
  <c r="AL39" i="1"/>
  <c r="AL34" i="1"/>
  <c r="AJ17" i="1"/>
  <c r="AJ13" i="1"/>
  <c r="AJ9" i="1"/>
  <c r="AL4" i="1"/>
  <c r="AL19" i="1"/>
  <c r="AK43" i="1"/>
  <c r="AJ41" i="1"/>
  <c r="AJ37" i="1"/>
  <c r="AL18" i="1"/>
  <c r="AK10" i="1"/>
  <c r="AK64" i="1"/>
  <c r="AL35" i="1"/>
  <c r="AJ11" i="1"/>
  <c r="AL5" i="1"/>
  <c r="AK35" i="1"/>
  <c r="AL31" i="1"/>
  <c r="AK14" i="1"/>
  <c r="AL12" i="1"/>
  <c r="AK5" i="1"/>
  <c r="AL42" i="1"/>
  <c r="AJ31" i="1"/>
  <c r="AK19" i="1"/>
  <c r="AK6" i="1"/>
  <c r="AL45" i="1"/>
  <c r="AK40" i="1"/>
  <c r="AK36" i="1"/>
  <c r="AK32" i="1"/>
  <c r="AL21" i="1"/>
  <c r="AK20" i="1"/>
  <c r="AL15" i="1"/>
  <c r="AL7" i="1"/>
  <c r="AJ6" i="1"/>
  <c r="AJ36" i="1"/>
  <c r="AJ21" i="1"/>
  <c r="AJ20" i="1"/>
  <c r="AJ15" i="1"/>
  <c r="AJ7" i="1"/>
  <c r="AK49" i="1"/>
  <c r="AJ33" i="1"/>
  <c r="AK8" i="1"/>
  <c r="AL9" i="1"/>
  <c r="AK16" i="1"/>
  <c r="AH11" i="1"/>
  <c r="AI18" i="1"/>
  <c r="AI19" i="1"/>
  <c r="AI49" i="1"/>
  <c r="AI13" i="1"/>
  <c r="AI41" i="1"/>
  <c r="AI55" i="1"/>
  <c r="AI79" i="1"/>
  <c r="AH76" i="1"/>
  <c r="AH100" i="1"/>
  <c r="AI51" i="1"/>
  <c r="AH74" i="1"/>
  <c r="AI50" i="1"/>
  <c r="AH81" i="1"/>
  <c r="AI93" i="1"/>
  <c r="AH111" i="1"/>
  <c r="AI81" i="1"/>
  <c r="AH83" i="1"/>
  <c r="AI104" i="1"/>
  <c r="AI73" i="1"/>
  <c r="AH107" i="1"/>
  <c r="AI99" i="1"/>
  <c r="AI129" i="1"/>
  <c r="AH109" i="1"/>
  <c r="AH114" i="1"/>
  <c r="AO129" i="1"/>
  <c r="AO128" i="1"/>
  <c r="AP127" i="1"/>
  <c r="AQ126" i="1"/>
  <c r="AO119" i="1"/>
  <c r="AP118" i="1"/>
  <c r="AQ117" i="1"/>
  <c r="AO127" i="1"/>
  <c r="AP126" i="1"/>
  <c r="AQ125" i="1"/>
  <c r="AO126" i="1"/>
  <c r="AP125" i="1"/>
  <c r="AQ124" i="1"/>
  <c r="AO124" i="1"/>
  <c r="AP123" i="1"/>
  <c r="AQ122" i="1"/>
  <c r="AO115" i="1"/>
  <c r="AQ128" i="1"/>
  <c r="AO123" i="1"/>
  <c r="AP120" i="1"/>
  <c r="AQ119" i="1"/>
  <c r="AP117" i="1"/>
  <c r="AP128" i="1"/>
  <c r="AQ127" i="1"/>
  <c r="AO120" i="1"/>
  <c r="AP119" i="1"/>
  <c r="AO117" i="1"/>
  <c r="AQ114" i="1"/>
  <c r="AQ109" i="1"/>
  <c r="AP124" i="1"/>
  <c r="AP114" i="1"/>
  <c r="AQ113" i="1"/>
  <c r="AQ110" i="1"/>
  <c r="AP109" i="1"/>
  <c r="AQ129" i="1"/>
  <c r="AQ115" i="1"/>
  <c r="AO114" i="1"/>
  <c r="AP113" i="1"/>
  <c r="AQ112" i="1"/>
  <c r="AQ111" i="1"/>
  <c r="AO125" i="1"/>
  <c r="AQ121" i="1"/>
  <c r="AO118" i="1"/>
  <c r="AP116" i="1"/>
  <c r="AP129" i="1"/>
  <c r="AQ118" i="1"/>
  <c r="AP115" i="1"/>
  <c r="AO111" i="1"/>
  <c r="AO109" i="1"/>
  <c r="AQ106" i="1"/>
  <c r="AP105" i="1"/>
  <c r="AO104" i="1"/>
  <c r="AQ98" i="1"/>
  <c r="AP97" i="1"/>
  <c r="AO96" i="1"/>
  <c r="AO90" i="1"/>
  <c r="AQ123" i="1"/>
  <c r="AQ107" i="1"/>
  <c r="AP106" i="1"/>
  <c r="AO105" i="1"/>
  <c r="AQ99" i="1"/>
  <c r="AP98" i="1"/>
  <c r="AO97" i="1"/>
  <c r="AP122" i="1"/>
  <c r="AP112" i="1"/>
  <c r="AQ108" i="1"/>
  <c r="AP107" i="1"/>
  <c r="AO106" i="1"/>
  <c r="AQ100" i="1"/>
  <c r="AP99" i="1"/>
  <c r="AO98" i="1"/>
  <c r="AO121" i="1"/>
  <c r="AQ116" i="1"/>
  <c r="AO113" i="1"/>
  <c r="AQ103" i="1"/>
  <c r="AP102" i="1"/>
  <c r="AO101" i="1"/>
  <c r="AQ95" i="1"/>
  <c r="AP94" i="1"/>
  <c r="AO93" i="1"/>
  <c r="AP92" i="1"/>
  <c r="AQ91" i="1"/>
  <c r="AO112" i="1"/>
  <c r="AO108" i="1"/>
  <c r="AQ104" i="1"/>
  <c r="AP101" i="1"/>
  <c r="AO99" i="1"/>
  <c r="AQ97" i="1"/>
  <c r="AO94" i="1"/>
  <c r="AO88" i="1"/>
  <c r="AP87" i="1"/>
  <c r="AQ86" i="1"/>
  <c r="AO80" i="1"/>
  <c r="AP79" i="1"/>
  <c r="AQ78" i="1"/>
  <c r="AQ72" i="1"/>
  <c r="AP71" i="1"/>
  <c r="AO70" i="1"/>
  <c r="AO122" i="1"/>
  <c r="AP121" i="1"/>
  <c r="AP104" i="1"/>
  <c r="AO87" i="1"/>
  <c r="AP86" i="1"/>
  <c r="AQ85" i="1"/>
  <c r="AO79" i="1"/>
  <c r="AP78" i="1"/>
  <c r="AQ77" i="1"/>
  <c r="AQ73" i="1"/>
  <c r="AP72" i="1"/>
  <c r="AO71" i="1"/>
  <c r="AP110" i="1"/>
  <c r="AO107" i="1"/>
  <c r="AQ105" i="1"/>
  <c r="AO102" i="1"/>
  <c r="AO100" i="1"/>
  <c r="AQ96" i="1"/>
  <c r="AP93" i="1"/>
  <c r="AO92" i="1"/>
  <c r="AO91" i="1"/>
  <c r="AO84" i="1"/>
  <c r="AP83" i="1"/>
  <c r="AQ82" i="1"/>
  <c r="AO76" i="1"/>
  <c r="AP75" i="1"/>
  <c r="AO74" i="1"/>
  <c r="AP111" i="1"/>
  <c r="AO110" i="1"/>
  <c r="AP96" i="1"/>
  <c r="AQ89" i="1"/>
  <c r="AO83" i="1"/>
  <c r="AP82" i="1"/>
  <c r="AQ81" i="1"/>
  <c r="AO75" i="1"/>
  <c r="AQ88" i="1"/>
  <c r="AO82" i="1"/>
  <c r="AP77" i="1"/>
  <c r="AQ71" i="1"/>
  <c r="AP68" i="1"/>
  <c r="AO67" i="1"/>
  <c r="AP88" i="1"/>
  <c r="AQ83" i="1"/>
  <c r="AO77" i="1"/>
  <c r="AQ74" i="1"/>
  <c r="AO68" i="1"/>
  <c r="AO66" i="1"/>
  <c r="AP65" i="1"/>
  <c r="AQ64" i="1"/>
  <c r="AO58" i="1"/>
  <c r="AP57" i="1"/>
  <c r="AQ56" i="1"/>
  <c r="AO44" i="1"/>
  <c r="AP103" i="1"/>
  <c r="AP100" i="1"/>
  <c r="AQ92" i="1"/>
  <c r="AP89" i="1"/>
  <c r="AQ84" i="1"/>
  <c r="AO78" i="1"/>
  <c r="AP74" i="1"/>
  <c r="AO103" i="1"/>
  <c r="AQ102" i="1"/>
  <c r="AQ101" i="1"/>
  <c r="AO89" i="1"/>
  <c r="AQ120" i="1"/>
  <c r="AP91" i="1"/>
  <c r="AO85" i="1"/>
  <c r="AP80" i="1"/>
  <c r="AP69" i="1"/>
  <c r="AO62" i="1"/>
  <c r="AP61" i="1"/>
  <c r="AQ60" i="1"/>
  <c r="AO54" i="1"/>
  <c r="AP53" i="1"/>
  <c r="AQ52" i="1"/>
  <c r="AQ50" i="1"/>
  <c r="AP49" i="1"/>
  <c r="AO48" i="1"/>
  <c r="AP47" i="1"/>
  <c r="AQ46" i="1"/>
  <c r="AP108" i="1"/>
  <c r="AP95" i="1"/>
  <c r="AQ90" i="1"/>
  <c r="AO86" i="1"/>
  <c r="AP81" i="1"/>
  <c r="AQ76" i="1"/>
  <c r="AQ75" i="1"/>
  <c r="AP73" i="1"/>
  <c r="AO69" i="1"/>
  <c r="AQ67" i="1"/>
  <c r="AO61" i="1"/>
  <c r="AP60" i="1"/>
  <c r="AQ59" i="1"/>
  <c r="AO53" i="1"/>
  <c r="AP52" i="1"/>
  <c r="AQ51" i="1"/>
  <c r="AP50" i="1"/>
  <c r="AO49" i="1"/>
  <c r="AO47" i="1"/>
  <c r="AP46" i="1"/>
  <c r="AQ45" i="1"/>
  <c r="AO95" i="1"/>
  <c r="AQ93" i="1"/>
  <c r="AP70" i="1"/>
  <c r="AQ69" i="1"/>
  <c r="AQ68" i="1"/>
  <c r="AP62" i="1"/>
  <c r="AO55" i="1"/>
  <c r="AQ54" i="1"/>
  <c r="AO81" i="1"/>
  <c r="AQ80" i="1"/>
  <c r="AQ79" i="1"/>
  <c r="AP76" i="1"/>
  <c r="AQ66" i="1"/>
  <c r="AQ61" i="1"/>
  <c r="AP54" i="1"/>
  <c r="AP90" i="1"/>
  <c r="AP85" i="1"/>
  <c r="AP84" i="1"/>
  <c r="AP67" i="1"/>
  <c r="AP66" i="1"/>
  <c r="AQ65" i="1"/>
  <c r="AO60" i="1"/>
  <c r="AP59" i="1"/>
  <c r="AQ58" i="1"/>
  <c r="AQ53" i="1"/>
  <c r="AQ49" i="1"/>
  <c r="AQ47" i="1"/>
  <c r="AO116" i="1"/>
  <c r="AO72" i="1"/>
  <c r="AO65" i="1"/>
  <c r="AO59" i="1"/>
  <c r="AP58" i="1"/>
  <c r="AQ57" i="1"/>
  <c r="AO52" i="1"/>
  <c r="AP51" i="1"/>
  <c r="AO50" i="1"/>
  <c r="AO64" i="1"/>
  <c r="AQ63" i="1"/>
  <c r="AP56" i="1"/>
  <c r="AO57" i="1"/>
  <c r="AO43" i="1"/>
  <c r="AP42" i="1"/>
  <c r="AQ41" i="1"/>
  <c r="AO35" i="1"/>
  <c r="AP34" i="1"/>
  <c r="AQ33" i="1"/>
  <c r="AO19" i="1"/>
  <c r="AP18" i="1"/>
  <c r="AQ17" i="1"/>
  <c r="AQ13" i="1"/>
  <c r="AP12" i="1"/>
  <c r="AQ11" i="1"/>
  <c r="AO5" i="1"/>
  <c r="AP4" i="1"/>
  <c r="AO42" i="1"/>
  <c r="AP41" i="1"/>
  <c r="AQ40" i="1"/>
  <c r="AQ87" i="1"/>
  <c r="AQ70" i="1"/>
  <c r="AP64" i="1"/>
  <c r="AO56" i="1"/>
  <c r="AO41" i="1"/>
  <c r="AP40" i="1"/>
  <c r="AQ39" i="1"/>
  <c r="AO33" i="1"/>
  <c r="AP32" i="1"/>
  <c r="AQ31" i="1"/>
  <c r="AO17" i="1"/>
  <c r="AP16" i="1"/>
  <c r="AQ15" i="1"/>
  <c r="AP14" i="1"/>
  <c r="AO13" i="1"/>
  <c r="AO11" i="1"/>
  <c r="AP10" i="1"/>
  <c r="AQ9" i="1"/>
  <c r="AP63" i="1"/>
  <c r="AO51" i="1"/>
  <c r="AP48" i="1"/>
  <c r="AO45" i="1"/>
  <c r="AP44" i="1"/>
  <c r="AO38" i="1"/>
  <c r="AP37" i="1"/>
  <c r="AQ36" i="1"/>
  <c r="AP21" i="1"/>
  <c r="AQ20" i="1"/>
  <c r="AO8" i="1"/>
  <c r="AP7" i="1"/>
  <c r="AQ6" i="1"/>
  <c r="AO73" i="1"/>
  <c r="AO63" i="1"/>
  <c r="AQ43" i="1"/>
  <c r="AO37" i="1"/>
  <c r="AP36" i="1"/>
  <c r="AQ35" i="1"/>
  <c r="AO21" i="1"/>
  <c r="AP20" i="1"/>
  <c r="AQ19" i="1"/>
  <c r="AO7" i="1"/>
  <c r="AP6" i="1"/>
  <c r="AQ5" i="1"/>
  <c r="AQ94" i="1"/>
  <c r="AQ62" i="1"/>
  <c r="AP35" i="1"/>
  <c r="AQ14" i="1"/>
  <c r="AQ12" i="1"/>
  <c r="AP5" i="1"/>
  <c r="AQ21" i="1"/>
  <c r="AO20" i="1"/>
  <c r="AQ7" i="1"/>
  <c r="AO4" i="1"/>
  <c r="AQ55" i="1"/>
  <c r="AP31" i="1"/>
  <c r="AP19" i="1"/>
  <c r="AO14" i="1"/>
  <c r="AO12" i="1"/>
  <c r="AP55" i="1"/>
  <c r="AQ42" i="1"/>
  <c r="AQ38" i="1"/>
  <c r="AQ32" i="1"/>
  <c r="AO31" i="1"/>
  <c r="AO6" i="1"/>
  <c r="AO40" i="1"/>
  <c r="AP38" i="1"/>
  <c r="AO32" i="1"/>
  <c r="AP15" i="1"/>
  <c r="AO39" i="1"/>
  <c r="AQ48" i="1"/>
  <c r="AO46" i="1"/>
  <c r="AP45" i="1"/>
  <c r="AO36" i="1"/>
  <c r="AP33" i="1"/>
  <c r="AQ16" i="1"/>
  <c r="AO15" i="1"/>
  <c r="AQ8" i="1"/>
  <c r="AQ44" i="1"/>
  <c r="AQ34" i="1"/>
  <c r="AP17" i="1"/>
  <c r="AO16" i="1"/>
  <c r="AP13" i="1"/>
  <c r="AP9" i="1"/>
  <c r="AP8" i="1"/>
  <c r="AQ4" i="1"/>
  <c r="AP39" i="1"/>
  <c r="AO34" i="1"/>
  <c r="AQ18" i="1"/>
  <c r="AQ10" i="1"/>
  <c r="AO9" i="1"/>
  <c r="AP43" i="1"/>
  <c r="AQ37" i="1"/>
  <c r="AO18" i="1"/>
  <c r="AO10" i="1"/>
  <c r="AP11" i="1"/>
  <c r="AH9" i="1"/>
  <c r="AH66" i="1"/>
  <c r="AH10" i="1"/>
  <c r="AH32" i="1"/>
  <c r="AI11" i="1"/>
  <c r="AH77" i="1"/>
  <c r="AH56" i="1"/>
  <c r="AI60" i="1"/>
  <c r="AI102" i="1"/>
  <c r="AI76" i="1"/>
  <c r="AI70" i="1"/>
  <c r="AI85" i="1"/>
  <c r="AH94" i="1"/>
  <c r="AI126" i="1"/>
  <c r="AI38" i="1"/>
  <c r="AH17" i="1"/>
  <c r="AH20" i="1"/>
  <c r="AI53" i="1"/>
  <c r="AI6" i="1"/>
  <c r="AI20" i="1"/>
  <c r="AH55" i="1"/>
  <c r="AH84" i="1"/>
  <c r="AI40" i="1"/>
  <c r="AH48" i="1"/>
  <c r="AI17" i="1"/>
  <c r="AH42" i="1"/>
  <c r="AI92" i="1"/>
  <c r="AI68" i="1"/>
  <c r="AI63" i="1"/>
  <c r="AI57" i="1"/>
  <c r="AH52" i="1"/>
  <c r="AI52" i="1"/>
  <c r="AI64" i="1"/>
  <c r="AI94" i="1"/>
  <c r="AI80" i="1"/>
  <c r="AH82" i="1"/>
  <c r="AI77" i="1"/>
  <c r="AI108" i="1"/>
  <c r="AH129" i="1"/>
  <c r="AI127" i="1"/>
  <c r="AI112" i="1"/>
  <c r="AI110" i="1"/>
  <c r="AI115" i="1"/>
  <c r="AI32" i="1"/>
  <c r="AI42" i="1"/>
  <c r="AH43" i="1"/>
  <c r="AI5" i="1"/>
  <c r="AI35" i="1"/>
  <c r="AH54" i="1"/>
  <c r="AH7" i="1"/>
  <c r="AH21" i="1"/>
  <c r="AH14" i="1"/>
  <c r="AI39" i="1"/>
  <c r="AH41" i="1"/>
  <c r="AH4" i="1"/>
  <c r="AH18" i="1"/>
  <c r="AH103" i="1"/>
  <c r="AH64" i="1"/>
  <c r="AH58" i="1"/>
  <c r="AI45" i="1"/>
  <c r="AH120" i="1"/>
  <c r="AH53" i="1"/>
  <c r="AI83" i="1"/>
  <c r="AH112" i="1"/>
  <c r="AI69" i="1"/>
  <c r="AH65" i="1"/>
  <c r="AH70" i="1"/>
  <c r="AH104" i="1"/>
  <c r="AH78" i="1"/>
  <c r="AH93" i="1"/>
  <c r="AH116" i="1"/>
  <c r="AH128" i="1"/>
  <c r="AH113" i="1"/>
  <c r="AI118" i="1"/>
  <c r="AI122" i="1"/>
  <c r="AI124" i="1"/>
  <c r="W134" i="1"/>
  <c r="X134" i="1"/>
  <c r="AS119" i="1" s="1"/>
  <c r="AN25" i="1" l="1"/>
  <c r="AN23" i="1"/>
  <c r="AR25" i="1"/>
  <c r="AN26" i="1"/>
  <c r="AM22" i="1"/>
  <c r="AM29" i="1"/>
  <c r="AN30" i="1"/>
  <c r="AM25" i="1"/>
  <c r="AN28" i="1"/>
  <c r="AM24" i="1"/>
  <c r="AS26" i="1"/>
  <c r="AN22" i="1"/>
  <c r="AN24" i="1"/>
  <c r="AM27" i="1"/>
  <c r="AN27" i="1"/>
  <c r="AN29" i="1"/>
  <c r="AM26" i="1"/>
  <c r="AR28" i="1"/>
  <c r="AM28" i="1"/>
  <c r="AM30" i="1"/>
  <c r="AM23" i="1"/>
  <c r="AR26" i="1"/>
  <c r="AR30" i="1"/>
  <c r="AS27" i="1"/>
  <c r="AR24" i="1"/>
  <c r="AS23" i="1"/>
  <c r="AS22" i="1"/>
  <c r="AS30" i="1"/>
  <c r="AR22" i="1"/>
  <c r="AR29" i="1"/>
  <c r="AR23" i="1"/>
  <c r="AS25" i="1"/>
  <c r="AS24" i="1"/>
  <c r="AS28" i="1"/>
  <c r="AS29" i="1"/>
  <c r="AR27" i="1"/>
  <c r="AR36" i="1"/>
  <c r="AN70" i="1"/>
  <c r="AN6" i="1"/>
  <c r="AN44" i="1"/>
  <c r="AM75" i="1"/>
  <c r="AN107" i="1"/>
  <c r="AN18" i="1"/>
  <c r="AM62" i="1"/>
  <c r="AM36" i="1"/>
  <c r="AM61" i="1"/>
  <c r="AN75" i="1"/>
  <c r="AN17" i="1"/>
  <c r="AN56" i="1"/>
  <c r="AN9" i="1"/>
  <c r="AN46" i="1"/>
  <c r="AN58" i="1"/>
  <c r="AN57" i="1"/>
  <c r="AM88" i="1"/>
  <c r="AN118" i="1"/>
  <c r="AM128" i="1"/>
  <c r="AN116" i="1"/>
  <c r="AR88" i="1"/>
  <c r="AS106" i="1"/>
  <c r="AR112" i="1"/>
  <c r="AR59" i="1"/>
  <c r="AR49" i="1"/>
  <c r="AR119" i="1"/>
  <c r="AR39" i="1"/>
  <c r="AR104" i="1"/>
  <c r="AR4" i="1"/>
  <c r="AR58" i="1"/>
  <c r="AS91" i="1"/>
  <c r="AR121" i="1"/>
  <c r="AS42" i="1"/>
  <c r="AR57" i="1"/>
  <c r="AS68" i="1"/>
  <c r="AS71" i="1"/>
  <c r="AR20" i="1"/>
  <c r="AR17" i="1"/>
  <c r="AS88" i="1"/>
  <c r="AR18" i="1"/>
  <c r="AS69" i="1"/>
  <c r="AS70" i="1"/>
  <c r="AS101" i="1"/>
  <c r="AS129" i="1"/>
  <c r="AR10" i="1"/>
  <c r="AR61" i="1"/>
  <c r="AR33" i="1"/>
  <c r="AR15" i="1"/>
  <c r="AS40" i="1"/>
  <c r="AS8" i="1"/>
  <c r="AS17" i="1"/>
  <c r="AS38" i="1"/>
  <c r="AS9" i="1"/>
  <c r="AR71" i="1"/>
  <c r="AS60" i="1"/>
  <c r="AS57" i="1"/>
  <c r="AS82" i="1"/>
  <c r="AR67" i="1"/>
  <c r="AS104" i="1"/>
  <c r="AR92" i="1"/>
  <c r="AR70" i="1"/>
  <c r="AS87" i="1"/>
  <c r="AR76" i="1"/>
  <c r="AS90" i="1"/>
  <c r="AS120" i="1"/>
  <c r="AR100" i="1"/>
  <c r="AR123" i="1"/>
  <c r="AM13" i="1"/>
  <c r="AN16" i="1"/>
  <c r="AM44" i="1"/>
  <c r="AN33" i="1"/>
  <c r="AN21" i="1"/>
  <c r="AN41" i="1"/>
  <c r="AM6" i="1"/>
  <c r="AM31" i="1"/>
  <c r="AM16" i="1"/>
  <c r="AM32" i="1"/>
  <c r="AM49" i="1"/>
  <c r="AN20" i="1"/>
  <c r="AN60" i="1"/>
  <c r="AM56" i="1"/>
  <c r="AM46" i="1"/>
  <c r="AM60" i="1"/>
  <c r="AM105" i="1"/>
  <c r="AM86" i="1"/>
  <c r="AM69" i="1"/>
  <c r="AN69" i="1"/>
  <c r="AM95" i="1"/>
  <c r="AM115" i="1"/>
  <c r="AM127" i="1"/>
  <c r="AN127" i="1"/>
  <c r="AM129" i="1"/>
  <c r="AR21" i="1"/>
  <c r="AR31" i="1"/>
  <c r="AR43" i="1"/>
  <c r="AS46" i="1"/>
  <c r="AS86" i="1"/>
  <c r="AR53" i="1"/>
  <c r="AS77" i="1"/>
  <c r="AS107" i="1"/>
  <c r="AS72" i="1"/>
  <c r="AR102" i="1"/>
  <c r="AR89" i="1"/>
  <c r="AS103" i="1"/>
  <c r="AR128" i="1"/>
  <c r="AR85" i="1"/>
  <c r="AS105" i="1"/>
  <c r="AS126" i="1"/>
  <c r="AS115" i="1"/>
  <c r="AN35" i="1"/>
  <c r="AM9" i="1"/>
  <c r="AM45" i="1"/>
  <c r="AM10" i="1"/>
  <c r="AM74" i="1"/>
  <c r="AM19" i="1"/>
  <c r="AN34" i="1"/>
  <c r="AM58" i="1"/>
  <c r="AM76" i="1"/>
  <c r="AM77" i="1"/>
  <c r="AM72" i="1"/>
  <c r="AM97" i="1"/>
  <c r="AN89" i="1"/>
  <c r="AM118" i="1"/>
  <c r="AM102" i="1"/>
  <c r="AN117" i="1"/>
  <c r="AN123" i="1"/>
  <c r="AN120" i="1"/>
  <c r="AN129" i="1"/>
  <c r="AS14" i="1"/>
  <c r="AS10" i="1"/>
  <c r="AR6" i="1"/>
  <c r="AS32" i="1"/>
  <c r="AS12" i="1"/>
  <c r="AS47" i="1"/>
  <c r="AS39" i="1"/>
  <c r="AR105" i="1"/>
  <c r="AR94" i="1"/>
  <c r="AS73" i="1"/>
  <c r="AR63" i="1"/>
  <c r="AS78" i="1"/>
  <c r="AS79" i="1"/>
  <c r="AR117" i="1"/>
  <c r="AR73" i="1"/>
  <c r="AS110" i="1"/>
  <c r="AR101" i="1"/>
  <c r="AS127" i="1"/>
  <c r="AR122" i="1"/>
  <c r="AR116" i="1"/>
  <c r="AR111" i="1"/>
  <c r="AS111" i="1"/>
  <c r="AM4" i="1"/>
  <c r="AM38" i="1"/>
  <c r="AN5" i="1"/>
  <c r="AN37" i="1"/>
  <c r="AM35" i="1"/>
  <c r="AM63" i="1"/>
  <c r="AN113" i="1"/>
  <c r="AM79" i="1"/>
  <c r="AM67" i="1"/>
  <c r="AM98" i="1"/>
  <c r="AN73" i="1"/>
  <c r="AN99" i="1"/>
  <c r="AM90" i="1"/>
  <c r="AN115" i="1"/>
  <c r="AM119" i="1"/>
  <c r="AR125" i="1"/>
  <c r="AS113" i="1"/>
  <c r="AR113" i="1"/>
  <c r="AR110" i="1"/>
  <c r="AR115" i="1"/>
  <c r="AS108" i="1"/>
  <c r="AS114" i="1"/>
  <c r="AS92" i="1"/>
  <c r="AR90" i="1"/>
  <c r="AS84" i="1"/>
  <c r="AS83" i="1"/>
  <c r="AS80" i="1"/>
  <c r="AR109" i="1"/>
  <c r="AS99" i="1"/>
  <c r="AS62" i="1"/>
  <c r="AS81" i="1"/>
  <c r="AS58" i="1"/>
  <c r="AR87" i="1"/>
  <c r="AR68" i="1"/>
  <c r="AS53" i="1"/>
  <c r="AS67" i="1"/>
  <c r="AS52" i="1"/>
  <c r="AS51" i="1"/>
  <c r="AR64" i="1"/>
  <c r="AS96" i="1"/>
  <c r="AR16" i="1"/>
  <c r="AS7" i="1"/>
  <c r="AS34" i="1"/>
  <c r="AS4" i="1"/>
  <c r="AR34" i="1"/>
  <c r="AS63" i="1"/>
  <c r="AS6" i="1"/>
  <c r="AR48" i="1"/>
  <c r="AR54" i="1"/>
  <c r="AS124" i="1"/>
  <c r="AR120" i="1"/>
  <c r="AS112" i="1"/>
  <c r="AR107" i="1"/>
  <c r="AS102" i="1"/>
  <c r="AS97" i="1"/>
  <c r="AS121" i="1"/>
  <c r="AR95" i="1"/>
  <c r="AS109" i="1"/>
  <c r="AR97" i="1"/>
  <c r="AS98" i="1"/>
  <c r="AS85" i="1"/>
  <c r="AR82" i="1"/>
  <c r="AS50" i="1"/>
  <c r="AS64" i="1"/>
  <c r="AR50" i="1"/>
  <c r="AS55" i="1"/>
  <c r="AR40" i="1"/>
  <c r="AS15" i="1"/>
  <c r="AR19" i="1"/>
  <c r="AS61" i="1"/>
  <c r="AR62" i="1"/>
  <c r="AS33" i="1"/>
  <c r="AR47" i="1"/>
  <c r="AS5" i="1"/>
  <c r="AR37" i="1"/>
  <c r="AS45" i="1"/>
  <c r="AR69" i="1"/>
  <c r="AS18" i="1"/>
  <c r="AR8" i="1"/>
  <c r="AS59" i="1"/>
  <c r="AR75" i="1"/>
  <c r="AR78" i="1"/>
  <c r="AR80" i="1"/>
  <c r="AR103" i="1"/>
  <c r="AR84" i="1"/>
  <c r="AS74" i="1"/>
  <c r="AR106" i="1"/>
  <c r="AS117" i="1"/>
  <c r="AS93" i="1"/>
  <c r="AR99" i="1"/>
  <c r="AR118" i="1"/>
  <c r="AS116" i="1"/>
  <c r="AN40" i="1"/>
  <c r="AN38" i="1"/>
  <c r="AN39" i="1"/>
  <c r="AN4" i="1"/>
  <c r="AM84" i="1"/>
  <c r="AN79" i="1"/>
  <c r="AM80" i="1"/>
  <c r="AN63" i="1"/>
  <c r="AN68" i="1"/>
  <c r="AN82" i="1"/>
  <c r="AN92" i="1"/>
  <c r="AN101" i="1"/>
  <c r="AM104" i="1"/>
  <c r="AM91" i="1"/>
  <c r="AM103" i="1"/>
  <c r="AN91" i="1"/>
  <c r="AN125" i="1"/>
  <c r="AN121" i="1"/>
  <c r="AM121" i="1"/>
  <c r="AN119" i="1"/>
  <c r="AM114" i="1"/>
  <c r="AM94" i="1"/>
  <c r="AN90" i="1"/>
  <c r="AM111" i="1"/>
  <c r="AN97" i="1"/>
  <c r="AN81" i="1"/>
  <c r="AN94" i="1"/>
  <c r="AM100" i="1"/>
  <c r="AN76" i="1"/>
  <c r="AM93" i="1"/>
  <c r="AM52" i="1"/>
  <c r="AN55" i="1"/>
  <c r="AN62" i="1"/>
  <c r="AM68" i="1"/>
  <c r="AM37" i="1"/>
  <c r="AN43" i="1"/>
  <c r="AN65" i="1"/>
  <c r="AN42" i="1"/>
  <c r="AN12" i="1"/>
  <c r="AM51" i="1"/>
  <c r="AN8" i="1"/>
  <c r="AN11" i="1"/>
  <c r="AM42" i="1"/>
  <c r="AN32" i="1"/>
  <c r="AM34" i="1"/>
  <c r="AM17" i="1"/>
  <c r="AM117" i="1"/>
  <c r="AN103" i="1"/>
  <c r="AM92" i="1"/>
  <c r="AM110" i="1"/>
  <c r="AN96" i="1"/>
  <c r="AM124" i="1"/>
  <c r="AM109" i="1"/>
  <c r="AM108" i="1"/>
  <c r="AN88" i="1"/>
  <c r="AN77" i="1"/>
  <c r="AM85" i="1"/>
  <c r="AM73" i="1"/>
  <c r="AM87" i="1"/>
  <c r="AM50" i="1"/>
  <c r="AM116" i="1"/>
  <c r="AM70" i="1"/>
  <c r="AM64" i="1"/>
  <c r="AN61" i="1"/>
  <c r="AM7" i="1"/>
  <c r="AN122" i="1"/>
  <c r="AM123" i="1"/>
  <c r="AN111" i="1"/>
  <c r="AM125" i="1"/>
  <c r="AM96" i="1"/>
  <c r="AN108" i="1"/>
  <c r="AM89" i="1"/>
  <c r="AM78" i="1"/>
  <c r="AN98" i="1"/>
  <c r="AN74" i="1"/>
  <c r="AN87" i="1"/>
  <c r="AN71" i="1"/>
  <c r="AN51" i="1"/>
  <c r="AN83" i="1"/>
  <c r="AN72" i="1"/>
  <c r="AM106" i="1"/>
  <c r="AM83" i="1"/>
  <c r="AM65" i="1"/>
  <c r="AN86" i="1"/>
  <c r="AN36" i="1"/>
  <c r="AM101" i="1"/>
  <c r="AM47" i="1"/>
  <c r="AN50" i="1"/>
  <c r="AM15" i="1"/>
  <c r="AN10" i="1"/>
  <c r="AM11" i="1"/>
  <c r="AN19" i="1"/>
  <c r="AM8" i="1"/>
  <c r="AM107" i="1"/>
  <c r="AN66" i="1"/>
  <c r="AM21" i="1"/>
  <c r="AR11" i="1"/>
  <c r="AR9" i="1"/>
  <c r="AR46" i="1"/>
  <c r="AS11" i="1"/>
  <c r="AS41" i="1"/>
  <c r="AR35" i="1"/>
  <c r="AS21" i="1"/>
  <c r="AS37" i="1"/>
  <c r="AR56" i="1"/>
  <c r="AR14" i="1"/>
  <c r="AR72" i="1"/>
  <c r="AR60" i="1"/>
  <c r="AS65" i="1"/>
  <c r="AR51" i="1"/>
  <c r="AS66" i="1"/>
  <c r="AR79" i="1"/>
  <c r="AS48" i="1"/>
  <c r="AR83" i="1"/>
  <c r="AR81" i="1"/>
  <c r="AS76" i="1"/>
  <c r="AR96" i="1"/>
  <c r="AR108" i="1"/>
  <c r="AS125" i="1"/>
  <c r="AS100" i="1"/>
  <c r="AS118" i="1"/>
  <c r="AS128" i="1"/>
  <c r="AN7" i="1"/>
  <c r="AM12" i="1"/>
  <c r="AM41" i="1"/>
  <c r="AM39" i="1"/>
  <c r="AM40" i="1"/>
  <c r="AM5" i="1"/>
  <c r="AN49" i="1"/>
  <c r="AN48" i="1"/>
  <c r="AM71" i="1"/>
  <c r="AN93" i="1"/>
  <c r="AN80" i="1"/>
  <c r="AN105" i="1"/>
  <c r="AN104" i="1"/>
  <c r="AN110" i="1"/>
  <c r="AN124" i="1"/>
  <c r="AN126" i="1"/>
  <c r="AM126" i="1"/>
  <c r="AR41" i="1"/>
  <c r="AR13" i="1"/>
  <c r="AS16" i="1"/>
  <c r="AS36" i="1"/>
  <c r="AR12" i="1"/>
  <c r="AR42" i="1"/>
  <c r="AR91" i="1"/>
  <c r="AR38" i="1"/>
  <c r="AS31" i="1"/>
  <c r="AS56" i="1"/>
  <c r="AR66" i="1"/>
  <c r="AS44" i="1"/>
  <c r="AS54" i="1"/>
  <c r="AR74" i="1"/>
  <c r="AR77" i="1"/>
  <c r="AR93" i="1"/>
  <c r="AR126" i="1"/>
  <c r="AR114" i="1"/>
  <c r="AR127" i="1"/>
  <c r="AR129" i="1"/>
  <c r="AS123" i="1"/>
  <c r="AN13" i="1"/>
  <c r="AM33" i="1"/>
  <c r="AN47" i="1"/>
  <c r="AN14" i="1"/>
  <c r="AN52" i="1"/>
  <c r="AM18" i="1"/>
  <c r="AM59" i="1"/>
  <c r="AM14" i="1"/>
  <c r="AM66" i="1"/>
  <c r="AN53" i="1"/>
  <c r="AM48" i="1"/>
  <c r="AN54" i="1"/>
  <c r="AN67" i="1"/>
  <c r="AN84" i="1"/>
  <c r="AM81" i="1"/>
  <c r="AN106" i="1"/>
  <c r="AM82" i="1"/>
  <c r="AM99" i="1"/>
  <c r="AN95" i="1"/>
  <c r="AM122" i="1"/>
  <c r="AS35" i="1"/>
  <c r="AS43" i="1"/>
  <c r="AR7" i="1"/>
  <c r="AS20" i="1"/>
  <c r="AS19" i="1"/>
  <c r="AS13" i="1"/>
  <c r="AR5" i="1"/>
  <c r="AR32" i="1"/>
  <c r="AS49" i="1"/>
  <c r="AR52" i="1"/>
  <c r="AR65" i="1"/>
  <c r="AR44" i="1"/>
  <c r="AR45" i="1"/>
  <c r="AR86" i="1"/>
  <c r="AR55" i="1"/>
  <c r="AS89" i="1"/>
  <c r="AR98" i="1"/>
  <c r="AS75" i="1"/>
  <c r="AS95" i="1"/>
  <c r="AS94" i="1"/>
  <c r="AS122" i="1"/>
  <c r="AR124" i="1"/>
  <c r="AM20" i="1"/>
  <c r="AM53" i="1"/>
  <c r="AN64" i="1"/>
  <c r="AN15" i="1"/>
  <c r="AN31" i="1"/>
  <c r="AM43" i="1"/>
  <c r="AM57" i="1"/>
  <c r="AM54" i="1"/>
  <c r="AN78" i="1"/>
  <c r="AM55" i="1"/>
  <c r="AN45" i="1"/>
  <c r="AN59" i="1"/>
  <c r="AN114" i="1"/>
  <c r="AN102" i="1"/>
  <c r="AN85" i="1"/>
  <c r="AN112" i="1"/>
  <c r="AM113" i="1"/>
  <c r="AN100" i="1"/>
  <c r="AM112" i="1"/>
  <c r="AN109" i="1"/>
  <c r="AM120" i="1"/>
  <c r="AN1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<sst xmlns="http://schemas.openxmlformats.org/spreadsheetml/2006/main" count="879" uniqueCount="159">
  <si>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</si>
  <si>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</si>
  <si>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</si>
  <si>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</si>
  <si>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</si>
  <si>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</si>
  <si>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</si>
  <si>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</si>
  <si>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</si>
  <si>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</si>
  <si>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</si>
  <si>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</si>
  <si>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</si>
  <si>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</si>
  <si>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CVO</t>
  </si>
  <si>
    <t>IA</t>
  </si>
  <si>
    <t>IL</t>
  </si>
  <si>
    <t>KY</t>
  </si>
  <si>
    <t xml:space="preserve">LA </t>
  </si>
  <si>
    <t>%</t>
  </si>
  <si>
    <t>Median</t>
  </si>
  <si>
    <t>Name</t>
  </si>
  <si>
    <t>USACE</t>
  </si>
  <si>
    <t>USGS Laboratories</t>
  </si>
  <si>
    <t>USGS Sediment Laboratory Quality Assurance Project</t>
  </si>
  <si>
    <t>WSLH</t>
  </si>
  <si>
    <t>GCMRC</t>
  </si>
  <si>
    <t>VDCLS</t>
  </si>
  <si>
    <t>CA</t>
  </si>
  <si>
    <t>Weight (g)</t>
  </si>
  <si>
    <t>Sample ID</t>
  </si>
  <si>
    <t>Net Weight (g)</t>
  </si>
  <si>
    <t>Water</t>
  </si>
  <si>
    <t>Volume (mL)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</si>
  <si>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</si>
  <si>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</si>
  <si>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</si>
  <si>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</si>
  <si>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</si>
  <si>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</si>
  <si>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</si>
  <si>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</si>
  <si>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</si>
  <si>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</si>
  <si>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</si>
  <si>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</si>
  <si>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</si>
  <si>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</si>
  <si>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</si>
  <si>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</si>
  <si>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</si>
  <si>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</si>
  <si>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</si>
  <si>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</si>
  <si>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</si>
  <si>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</si>
  <si>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HRCEL</t>
  </si>
  <si>
    <t>Target Fines</t>
  </si>
  <si>
    <t>Weight (mg)</t>
  </si>
  <si>
    <t>Target</t>
  </si>
  <si>
    <t>Target Sand</t>
  </si>
  <si>
    <t>SSC (mg/L)</t>
  </si>
  <si>
    <t>0.125-0.250 mm</t>
  </si>
  <si>
    <t>SRWQL</t>
  </si>
  <si>
    <t>Comments</t>
  </si>
  <si>
    <t>Target Sed</t>
  </si>
  <si>
    <t>Analyst</t>
  </si>
  <si>
    <t>16-Other</t>
  </si>
  <si>
    <t>23-Other</t>
  </si>
  <si>
    <t>28-Other</t>
  </si>
  <si>
    <t>29-Other</t>
  </si>
  <si>
    <t>31-Other</t>
  </si>
  <si>
    <t>36-Other</t>
  </si>
  <si>
    <t>Contract/Volunteer Laboratories</t>
  </si>
  <si>
    <t>Arizona Test Dust</t>
  </si>
  <si>
    <t>&lt;0.063 mm</t>
  </si>
  <si>
    <t>NM</t>
  </si>
  <si>
    <t>12-USGS</t>
  </si>
  <si>
    <t>Volume (L)</t>
  </si>
  <si>
    <t>% Sand</t>
  </si>
  <si>
    <t>NY</t>
  </si>
  <si>
    <t>21-Other</t>
  </si>
  <si>
    <t>* 10 mg is the smallest mass I am confident in transferring to bottle</t>
  </si>
  <si>
    <t>&lt; 0.002 mm</t>
  </si>
  <si>
    <t>&lt; 0.004 mm</t>
  </si>
  <si>
    <t>&lt; 0.008 mm</t>
  </si>
  <si>
    <t>&lt; 0.016 mm</t>
  </si>
  <si>
    <t>&lt; 0.031 mm</t>
  </si>
  <si>
    <t>Method</t>
  </si>
  <si>
    <t>% Error</t>
  </si>
  <si>
    <t>11-California Water Science Center (CA)</t>
  </si>
  <si>
    <t>12-New Mexico Water Science Center (NM)</t>
  </si>
  <si>
    <t>14-Cascades Volcano Observatory (CVO)</t>
  </si>
  <si>
    <t>15-Iowa Water Science Center (IA)</t>
  </si>
  <si>
    <t>16-Illinois State Water Survey (IL)</t>
  </si>
  <si>
    <t>17-Kentucky Water Science Center (KY)</t>
  </si>
  <si>
    <t>18-Louisiana Water Science Center (LA)</t>
  </si>
  <si>
    <t>21-City of Ithaca Water Treatment Plant (NY)</t>
  </si>
  <si>
    <t>23-USACE - Coastal and Hydraulics Laboratory (USACE)</t>
  </si>
  <si>
    <t>25-Grand Canyon Monitoring and Research Center (GCMRC)</t>
  </si>
  <si>
    <t>28-Wisconsin State Lab of Hygiene (WSLH)</t>
  </si>
  <si>
    <t>29-Humboldt Redwood Company Environmental Lab (HRCEL)</t>
  </si>
  <si>
    <t>31-Virginia Divison of Consolidated Laboratory Services (VDCLS)</t>
  </si>
  <si>
    <t>36-Spraugue River Water Quality Laboratory (SRWQL)</t>
  </si>
  <si>
    <t>Lab#</t>
  </si>
  <si>
    <t>Lab Name</t>
  </si>
  <si>
    <t>California Water Science Center</t>
  </si>
  <si>
    <t>New Mexico Water Science Center</t>
  </si>
  <si>
    <t>Cascades Volcano Observatory</t>
  </si>
  <si>
    <t>Iowa Water Science Center</t>
  </si>
  <si>
    <t>Kentucky Water Science Center</t>
  </si>
  <si>
    <t>Louisiana Water Science Center</t>
  </si>
  <si>
    <t>Grand Canyon Monitoring and Research Center</t>
  </si>
  <si>
    <t>Illinois State Water Survey</t>
  </si>
  <si>
    <t>City of Ithaca Water Treatment Plant</t>
  </si>
  <si>
    <t>Coastal and Hydraulics Laboratory</t>
  </si>
  <si>
    <t>Wisconsin State Lab of Hygiene</t>
  </si>
  <si>
    <t>Humboldt Redwood Company Environmental Lab</t>
  </si>
  <si>
    <t>Virginia Divison of Consolidated Laboratory Services</t>
  </si>
  <si>
    <t>Spraugue River Water Quality Laboratory</t>
  </si>
  <si>
    <t>Season</t>
  </si>
  <si>
    <t>Year</t>
  </si>
  <si>
    <t xml:space="preserve">Laser Diffraction </t>
  </si>
  <si>
    <t>Erin Lysne</t>
  </si>
  <si>
    <t>Sedigraph</t>
  </si>
  <si>
    <t>Justin Wood</t>
  </si>
  <si>
    <t>Kimberly Attig</t>
  </si>
  <si>
    <t>Pipette</t>
  </si>
  <si>
    <t>Gabrielle Edens</t>
  </si>
  <si>
    <t>Morgan Genusa</t>
  </si>
  <si>
    <t>Marlon Johnson</t>
  </si>
  <si>
    <t>Taylor Roe</t>
  </si>
  <si>
    <t>Logan Young</t>
  </si>
  <si>
    <t>Ben Michels</t>
  </si>
  <si>
    <t>Rhys Henning</t>
  </si>
  <si>
    <t>Stephen Low</t>
  </si>
  <si>
    <t>Sierra Keller</t>
  </si>
  <si>
    <t>Sidney Wayne</t>
  </si>
  <si>
    <t>Tristan Joel Austring</t>
  </si>
  <si>
    <t>Renée Styles</t>
  </si>
  <si>
    <t>Elizabeth Steen</t>
  </si>
  <si>
    <t>Sample Specifications for SLQA Study 2-2024</t>
  </si>
  <si>
    <t>Emma Freerks</t>
  </si>
  <si>
    <t>Brogan Behrends</t>
  </si>
  <si>
    <t>Scott Strader</t>
  </si>
  <si>
    <t>Logan Stewart</t>
  </si>
  <si>
    <t>Tia Sever</t>
  </si>
  <si>
    <t>Maria Novichkov</t>
  </si>
  <si>
    <t>Stacy Giraldo</t>
  </si>
  <si>
    <t>Tessa Slaby</t>
  </si>
  <si>
    <t>Number of Labs: 14</t>
  </si>
  <si>
    <t>Participating Laboratories - Study 2, 2024</t>
  </si>
  <si>
    <t>(conducted September/December 2024)</t>
  </si>
  <si>
    <t>Fall</t>
  </si>
  <si>
    <t>Julie Nason</t>
  </si>
  <si>
    <t>Analyst Name</t>
  </si>
  <si>
    <t>Nadine Lepore</t>
  </si>
  <si>
    <t>Study No</t>
  </si>
  <si>
    <t>PSD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</si>
</sst>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"/>
    <numFmt numFmtId="167" formatCode="0.00000"/>
    <numFmt numFmtId="168" formatCode="#,##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2" fillId="0" borderId="0"/>
    <xf numFmtId="0" fontId="2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7" fillId="0" borderId="0"/>
    <xf numFmtId="0" fontId="7" fillId="0" borderId="0"/>
    <xf numFmtId="0" fontId="6" fillId="0" borderId="0"/>
    <xf numFmtId="0" fontId="5" fillId="0" borderId="0"/>
    <xf numFmtId="0" fontId="12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1" fillId="0" borderId="0"/>
    <xf numFmtId="0" fontId="12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Fill="1" applyBorder="1" applyAlignment="1"/>
    <xf numFmtId="0" fontId="15" fillId="0" borderId="0" xfId="0" applyFont="1" applyFill="1"/>
    <xf numFmtId="0" fontId="15" fillId="0" borderId="0" xfId="0" applyFont="1" applyFill="1" applyBorder="1"/>
    <xf numFmtId="1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0" fillId="0" borderId="0" xfId="0" applyFill="1"/>
    <xf numFmtId="0" fontId="13" fillId="4" borderId="0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2" applyFont="1"/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11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14" fillId="0" borderId="0" xfId="2" applyFont="1" applyBorder="1"/>
    <xf numFmtId="0" fontId="16" fillId="0" borderId="0" xfId="2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center"/>
    </xf>
    <xf numFmtId="1" fontId="15" fillId="0" borderId="0" xfId="1" applyNumberFormat="1" applyFont="1"/>
    <xf numFmtId="166" fontId="15" fillId="0" borderId="0" xfId="1" applyNumberFormat="1" applyFont="1"/>
    <xf numFmtId="1" fontId="16" fillId="0" borderId="0" xfId="1" applyNumberFormat="1" applyFont="1" applyAlignment="1">
      <alignment horizontal="center"/>
    </xf>
    <xf numFmtId="166" fontId="16" fillId="0" borderId="0" xfId="1" applyNumberFormat="1" applyFont="1" applyAlignment="1">
      <alignment horizontal="center"/>
    </xf>
    <xf numFmtId="166" fontId="16" fillId="0" borderId="11" xfId="1" applyNumberFormat="1" applyFont="1" applyBorder="1" applyAlignment="1">
      <alignment horizontal="center"/>
    </xf>
    <xf numFmtId="1" fontId="16" fillId="0" borderId="11" xfId="1" applyNumberFormat="1" applyFont="1" applyBorder="1" applyAlignment="1">
      <alignment horizontal="center"/>
    </xf>
    <xf numFmtId="166" fontId="15" fillId="0" borderId="0" xfId="1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2" applyFont="1" applyBorder="1"/>
    <xf numFmtId="2" fontId="24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NumberFormat="1" applyFont="1" applyAlignment="1">
      <alignment horizontal="right"/>
    </xf>
    <xf numFmtId="2" fontId="25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5" fillId="0" borderId="0" xfId="0" applyNumberFormat="1" applyFont="1" applyFill="1"/>
    <xf numFmtId="14" fontId="12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  <xf numFmtId="1" fontId="16" fillId="0" borderId="0" xfId="0" applyNumberFormat="1" applyFont="1" applyBorder="1"/>
    <xf numFmtId="1" fontId="15" fillId="0" borderId="0" xfId="0" applyNumberFormat="1" applyFont="1"/>
    <xf numFmtId="164" fontId="0" fillId="0" borderId="0" xfId="0" applyNumberForma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166" fontId="13" fillId="3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2" fontId="25" fillId="0" borderId="0" xfId="0" applyNumberFormat="1" applyFont="1" applyAlignment="1">
      <alignment horizontal="center"/>
    </xf>
    <xf numFmtId="1" fontId="12" fillId="5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17" fillId="0" borderId="0" xfId="0" applyFont="1"/>
    <xf numFmtId="0" fontId="19" fillId="0" borderId="0" xfId="1" applyFont="1"/>
    <xf numFmtId="166" fontId="20" fillId="0" borderId="0" xfId="1" applyNumberFormat="1" applyFont="1"/>
    <xf numFmtId="0" fontId="15" fillId="0" borderId="0" xfId="2" applyFont="1" applyAlignment="1">
      <alignment horizontal="center" vertical="center" wrapText="1"/>
    </xf>
    <xf numFmtId="0" fontId="15" fillId="0" borderId="0" xfId="2" quotePrefix="1" applyFont="1" applyAlignment="1">
      <alignment horizontal="left"/>
    </xf>
    <xf numFmtId="166" fontId="12" fillId="5" borderId="13" xfId="0" applyNumberFormat="1" applyFont="1" applyFill="1" applyBorder="1" applyAlignment="1">
      <alignment horizontal="center"/>
    </xf>
    <xf numFmtId="164" fontId="12" fillId="5" borderId="13" xfId="0" applyNumberFormat="1" applyFont="1" applyFill="1" applyBorder="1" applyAlignment="1">
      <alignment horizontal="center"/>
    </xf>
    <xf numFmtId="166" fontId="12" fillId="5" borderId="12" xfId="0" applyNumberFormat="1" applyFont="1" applyFill="1" applyBorder="1" applyAlignment="1">
      <alignment horizontal="center"/>
    </xf>
    <xf numFmtId="164" fontId="12" fillId="5" borderId="12" xfId="0" applyNumberFormat="1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12" fillId="5" borderId="12" xfId="0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2" fontId="12" fillId="5" borderId="12" xfId="0" applyNumberFormat="1" applyFon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28" fillId="0" borderId="0" xfId="0" applyFont="1"/>
    <xf numFmtId="0" fontId="12" fillId="0" borderId="0" xfId="0" applyFont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2" fontId="0" fillId="5" borderId="12" xfId="0" applyNumberFormat="1" applyFill="1" applyBorder="1" applyAlignment="1">
      <alignment horizontal="center"/>
    </xf>
    <xf numFmtId="166" fontId="12" fillId="5" borderId="13" xfId="3" applyNumberFormat="1" applyFont="1" applyFill="1" applyBorder="1" applyAlignment="1">
      <alignment horizontal="center"/>
    </xf>
    <xf numFmtId="164" fontId="12" fillId="5" borderId="13" xfId="3" applyNumberFormat="1" applyFont="1" applyFill="1" applyBorder="1" applyAlignment="1">
      <alignment horizontal="center"/>
    </xf>
    <xf numFmtId="1" fontId="12" fillId="5" borderId="13" xfId="3" applyNumberFormat="1" applyFont="1" applyFill="1" applyBorder="1" applyAlignment="1">
      <alignment horizontal="center"/>
    </xf>
    <xf numFmtId="166" fontId="12" fillId="5" borderId="12" xfId="3" applyNumberFormat="1" applyFont="1" applyFill="1" applyBorder="1" applyAlignment="1">
      <alignment horizontal="center"/>
    </xf>
    <xf numFmtId="164" fontId="12" fillId="5" borderId="12" xfId="3" applyNumberFormat="1" applyFont="1" applyFill="1" applyBorder="1" applyAlignment="1">
      <alignment horizontal="center"/>
    </xf>
    <xf numFmtId="1" fontId="12" fillId="5" borderId="12" xfId="3" applyNumberFormat="1" applyFont="1" applyFill="1" applyBorder="1" applyAlignment="1">
      <alignment horizontal="center"/>
    </xf>
    <xf numFmtId="14" fontId="0" fillId="5" borderId="12" xfId="3" applyNumberFormat="1" applyFont="1" applyFill="1" applyBorder="1" applyAlignment="1">
      <alignment horizontal="center"/>
    </xf>
    <xf numFmtId="164" fontId="27" fillId="5" borderId="12" xfId="0" applyNumberFormat="1" applyFon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31" fillId="5" borderId="12" xfId="0" applyNumberFormat="1" applyFont="1" applyFill="1" applyBorder="1" applyAlignment="1">
      <alignment horizontal="center"/>
    </xf>
    <xf numFmtId="168" fontId="31" fillId="5" borderId="12" xfId="0" applyNumberFormat="1" applyFont="1" applyFill="1" applyBorder="1" applyAlignment="1">
      <alignment horizontal="center"/>
    </xf>
    <xf numFmtId="3" fontId="31" fillId="5" borderId="12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14" xfId="0" applyFont="1" applyFill="1" applyBorder="1" applyAlignment="1">
      <alignment horizontal="center"/>
    </xf>
    <xf numFmtId="1" fontId="28" fillId="6" borderId="0" xfId="0" applyNumberFormat="1" applyFont="1" applyFill="1" applyAlignment="1">
      <alignment horizontal="center"/>
    </xf>
    <xf numFmtId="1" fontId="28" fillId="6" borderId="14" xfId="0" applyNumberFormat="1" applyFont="1" applyFill="1" applyBorder="1" applyAlignment="1">
      <alignment horizontal="center"/>
    </xf>
    <xf numFmtId="1" fontId="30" fillId="6" borderId="0" xfId="0" applyNumberFormat="1" applyFont="1" applyFill="1" applyAlignment="1">
      <alignment horizontal="center"/>
    </xf>
    <xf numFmtId="1" fontId="30" fillId="6" borderId="14" xfId="0" applyNumberFormat="1" applyFont="1" applyFill="1" applyBorder="1" applyAlignment="1">
      <alignment horizontal="center"/>
    </xf>
    <xf numFmtId="14" fontId="12" fillId="5" borderId="12" xfId="14" applyNumberFormat="1" applyFont="1" applyFill="1" applyBorder="1" applyAlignment="1">
      <alignment horizontal="center"/>
    </xf>
    <xf numFmtId="164" fontId="12" fillId="7" borderId="13" xfId="0" applyNumberFormat="1" applyFont="1" applyFill="1" applyBorder="1" applyAlignment="1">
      <alignment horizontal="center"/>
    </xf>
    <xf numFmtId="164" fontId="12" fillId="7" borderId="12" xfId="0" applyNumberFormat="1" applyFont="1" applyFill="1" applyBorder="1" applyAlignment="1">
      <alignment horizontal="center"/>
    </xf>
    <xf numFmtId="165" fontId="12" fillId="5" borderId="13" xfId="0" applyNumberFormat="1" applyFont="1" applyFill="1" applyBorder="1" applyAlignment="1">
      <alignment horizontal="center"/>
    </xf>
    <xf numFmtId="165" fontId="12" fillId="5" borderId="12" xfId="0" applyNumberFormat="1" applyFon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 vertical="center"/>
    </xf>
    <xf numFmtId="165" fontId="28" fillId="6" borderId="0" xfId="0" applyNumberFormat="1" applyFont="1" applyFill="1" applyAlignment="1">
      <alignment horizontal="center"/>
    </xf>
    <xf numFmtId="165" fontId="28" fillId="6" borderId="14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167" fontId="0" fillId="5" borderId="12" xfId="0" applyNumberForma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14" fontId="18" fillId="5" borderId="12" xfId="0" applyNumberFormat="1" applyFont="1" applyFill="1" applyBorder="1" applyAlignment="1">
      <alignment horizontal="center"/>
    </xf>
    <xf numFmtId="166" fontId="0" fillId="5" borderId="13" xfId="0" applyNumberFormat="1" applyFill="1" applyBorder="1" applyAlignment="1">
      <alignment horizontal="center"/>
    </xf>
    <xf numFmtId="0" fontId="0" fillId="5" borderId="13" xfId="0" applyFill="1" applyBorder="1"/>
    <xf numFmtId="165" fontId="0" fillId="5" borderId="12" xfId="0" applyNumberFormat="1" applyFill="1" applyBorder="1" applyAlignment="1">
      <alignment horizontal="center"/>
    </xf>
    <xf numFmtId="14" fontId="12" fillId="5" borderId="13" xfId="0" applyNumberFormat="1" applyFont="1" applyFill="1" applyBorder="1" applyAlignment="1">
      <alignment horizontal="center"/>
    </xf>
  </cellXfs>
  <cellStyles count="28">
    <cellStyle name="Hyperlink 2" xfId="25" xr:uid="{6F910A24-08B9-4D29-9FBA-A5918B872C90}"/>
    <cellStyle name="Normal" xfId="0" builtinId="0"/>
    <cellStyle name="Normal 10" xfId="14" xr:uid="{54C5A81C-6BFF-48EB-AC54-2139679BCC35}"/>
    <cellStyle name="Normal 11" xfId="23" xr:uid="{5DE9743E-3690-44EB-865A-63F9589D40DF}"/>
    <cellStyle name="Normal 12" xfId="10" xr:uid="{CCCB66A4-02E7-46ED-8748-807004F112D8}"/>
    <cellStyle name="Normal 12 2" xfId="21" xr:uid="{18C75D20-7F2C-4919-8C7E-440802634EBB}"/>
    <cellStyle name="Normal 13" xfId="11" xr:uid="{4D6A52D4-2815-4823-B300-D5DBE4865949}"/>
    <cellStyle name="Normal 14" xfId="26" xr:uid="{167C9E17-3151-4C33-94CE-9FEA907A8A23}"/>
    <cellStyle name="Normal 2" xfId="3" xr:uid="{E1FD7AC1-3A5C-490A-ACAA-F4C4C7C4808D}"/>
    <cellStyle name="Normal 2 2" xfId="15" xr:uid="{E08DF46E-112B-407B-8C61-BE6EDEE275BF}"/>
    <cellStyle name="Normal 2 3" xfId="24" xr:uid="{4AC36C74-C3CB-4542-A7AC-87F1D62AB1E8}"/>
    <cellStyle name="Normal 2 4" xfId="27" xr:uid="{495C27F0-C928-444B-8991-BE312C99234C}"/>
    <cellStyle name="Normal 3" xfId="4" xr:uid="{812DD7B1-480C-48C9-9E30-178F8A327DAD}"/>
    <cellStyle name="Normal 3 2" xfId="7" xr:uid="{34CF07E4-575F-4D82-9278-84FD51DA0947}"/>
    <cellStyle name="Normal 3 3" xfId="16" xr:uid="{6F3A3A80-6DD5-4F15-BEB5-FC3066014074}"/>
    <cellStyle name="Normal 4" xfId="5" xr:uid="{DA386F94-3BF7-4FF6-B4CD-AE3EE1D6E4E0}"/>
    <cellStyle name="Normal 4 2" xfId="17" xr:uid="{3C0439A2-7D52-4881-96CF-503C4CA57587}"/>
    <cellStyle name="Normal 5" xfId="6" xr:uid="{7ECC9E2C-5BEA-468D-9849-F5A164B63E3D}"/>
    <cellStyle name="Normal 5 2" xfId="18" xr:uid="{5E2C9722-F36A-4A6D-BE96-6D59779ECFCA}"/>
    <cellStyle name="Normal 6" xfId="8" xr:uid="{FE802735-3BC2-42EE-AB48-EF11F05D1B74}"/>
    <cellStyle name="Normal 6 2" xfId="19" xr:uid="{4043CBEB-FD8D-462D-B944-56552542FD42}"/>
    <cellStyle name="Normal 7" xfId="9" xr:uid="{53741C7B-38AF-43A9-90D0-40A8FDE64C5D}"/>
    <cellStyle name="Normal 7 2" xfId="20" xr:uid="{D8028F53-F9BD-4BE4-8559-04D0A80F79C5}"/>
    <cellStyle name="Normal 8" xfId="12" xr:uid="{754C0DBF-638F-464A-BACF-F510FD654B77}"/>
    <cellStyle name="Normal 8 2" xfId="22" xr:uid="{D1FD3561-D8BF-4DD9-9B95-105F931C7010}"/>
    <cellStyle name="Normal 9" xfId="13" xr:uid="{B20A1B3F-01EA-4D93-A381-71677D26C777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onnections" Target="connection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2024
Fine Material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898804316125E-2"/>
          <c:y val="0.18924758244942749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Results!$U$4:$U$129</c:f>
              <c:numCache>
                <c:formatCode>0.00</c:formatCode>
                <c:ptCount val="126"/>
                <c:pt idx="0">
                  <c:v>-5.4373522458628765</c:v>
                </c:pt>
                <c:pt idx="1">
                  <c:v>-7.3060830383006152</c:v>
                </c:pt>
                <c:pt idx="2">
                  <c:v>-5.9865695099299892</c:v>
                </c:pt>
                <c:pt idx="3">
                  <c:v>-2.9619308732976695</c:v>
                </c:pt>
                <c:pt idx="4">
                  <c:v>-3.4947275437531067</c:v>
                </c:pt>
                <c:pt idx="5">
                  <c:v>-16.164798787540384</c:v>
                </c:pt>
                <c:pt idx="6">
                  <c:v>-4.1850701884812107</c:v>
                </c:pt>
                <c:pt idx="7">
                  <c:v>-4.8054222831467586</c:v>
                </c:pt>
                <c:pt idx="8">
                  <c:v>-1.8680630043558626</c:v>
                </c:pt>
                <c:pt idx="9">
                  <c:v>-18.771669143140159</c:v>
                </c:pt>
                <c:pt idx="11">
                  <c:v>-29.216018048505354</c:v>
                </c:pt>
                <c:pt idx="12">
                  <c:v>5.7013574660633486</c:v>
                </c:pt>
                <c:pt idx="14">
                  <c:v>-1.9380387607752108</c:v>
                </c:pt>
                <c:pt idx="15">
                  <c:v>-1.6705817672930821</c:v>
                </c:pt>
                <c:pt idx="16">
                  <c:v>-1.4982770765511153</c:v>
                </c:pt>
                <c:pt idx="17">
                  <c:v>0.14268289876417992</c:v>
                </c:pt>
                <c:pt idx="18">
                  <c:v>-18.667319941205296</c:v>
                </c:pt>
                <c:pt idx="19">
                  <c:v>-6.4250411861614403</c:v>
                </c:pt>
                <c:pt idx="20">
                  <c:v>-4.8966883668270658</c:v>
                </c:pt>
                <c:pt idx="21">
                  <c:v>-3.9019963702359455</c:v>
                </c:pt>
                <c:pt idx="22">
                  <c:v>-3.0474761785704461</c:v>
                </c:pt>
                <c:pt idx="23">
                  <c:v>-2.4336768252576189</c:v>
                </c:pt>
                <c:pt idx="24">
                  <c:v>-0.64574954410332086</c:v>
                </c:pt>
                <c:pt idx="25">
                  <c:v>-5.2610907458667047</c:v>
                </c:pt>
                <c:pt idx="26">
                  <c:v>-2.2042378547877473</c:v>
                </c:pt>
                <c:pt idx="27">
                  <c:v>-9.1358024691358057</c:v>
                </c:pt>
                <c:pt idx="28">
                  <c:v>-6.8066157760814345</c:v>
                </c:pt>
                <c:pt idx="29">
                  <c:v>-4.3170559094126126</c:v>
                </c:pt>
                <c:pt idx="30">
                  <c:v>-4.3736768614026502</c:v>
                </c:pt>
                <c:pt idx="31">
                  <c:v>-3.9180395957358582</c:v>
                </c:pt>
                <c:pt idx="32">
                  <c:v>-2.9911719575137936</c:v>
                </c:pt>
                <c:pt idx="33">
                  <c:v>-3.4295746927503381</c:v>
                </c:pt>
                <c:pt idx="34">
                  <c:v>-4.1834072776434379</c:v>
                </c:pt>
                <c:pt idx="35">
                  <c:v>-1.7179093005380377</c:v>
                </c:pt>
                <c:pt idx="36">
                  <c:v>-7.0100143061516409</c:v>
                </c:pt>
                <c:pt idx="37">
                  <c:v>-9.6945551128818135</c:v>
                </c:pt>
                <c:pt idx="38">
                  <c:v>-6.8676240580122299</c:v>
                </c:pt>
                <c:pt idx="39">
                  <c:v>-4.238052299368797</c:v>
                </c:pt>
                <c:pt idx="40">
                  <c:v>-2.9274525052772051</c:v>
                </c:pt>
                <c:pt idx="41">
                  <c:v>-3.0478664934545789</c:v>
                </c:pt>
                <c:pt idx="42">
                  <c:v>-3.1927650644548846</c:v>
                </c:pt>
                <c:pt idx="43">
                  <c:v>-2.0339224968480281</c:v>
                </c:pt>
                <c:pt idx="44">
                  <c:v>-1.4174960390099793</c:v>
                </c:pt>
                <c:pt idx="45">
                  <c:v>3.4151034151034096</c:v>
                </c:pt>
                <c:pt idx="46">
                  <c:v>3.2132424537487871</c:v>
                </c:pt>
                <c:pt idx="47">
                  <c:v>-3.4695019585898095</c:v>
                </c:pt>
                <c:pt idx="48">
                  <c:v>-4.101518241559031</c:v>
                </c:pt>
                <c:pt idx="49">
                  <c:v>-3.3643720208402574</c:v>
                </c:pt>
                <c:pt idx="50">
                  <c:v>-3.5488439825250904</c:v>
                </c:pt>
                <c:pt idx="51">
                  <c:v>-1.0820806937311793</c:v>
                </c:pt>
                <c:pt idx="52">
                  <c:v>0.63779152784387705</c:v>
                </c:pt>
                <c:pt idx="53">
                  <c:v>-1.1631482648872282</c:v>
                </c:pt>
                <c:pt idx="54">
                  <c:v>-13.083680073971331</c:v>
                </c:pt>
                <c:pt idx="55">
                  <c:v>-8.0534724486468861</c:v>
                </c:pt>
                <c:pt idx="56">
                  <c:v>-5.578193058873123</c:v>
                </c:pt>
                <c:pt idx="57">
                  <c:v>-4.772675865188873</c:v>
                </c:pt>
                <c:pt idx="58">
                  <c:v>-3.755153997288105</c:v>
                </c:pt>
                <c:pt idx="59">
                  <c:v>-3.0545018965861521</c:v>
                </c:pt>
                <c:pt idx="60">
                  <c:v>-1.7450753910030232</c:v>
                </c:pt>
                <c:pt idx="61">
                  <c:v>-1.3212673127887586</c:v>
                </c:pt>
                <c:pt idx="62">
                  <c:v>-1.4024943485013943</c:v>
                </c:pt>
                <c:pt idx="72">
                  <c:v>-13.894324853227582</c:v>
                </c:pt>
                <c:pt idx="73">
                  <c:v>-15.215248110417928</c:v>
                </c:pt>
                <c:pt idx="74">
                  <c:v>-7.0553443177013415</c:v>
                </c:pt>
                <c:pt idx="75">
                  <c:v>-4.0144339197114807</c:v>
                </c:pt>
                <c:pt idx="76">
                  <c:v>-3.7458379578247039</c:v>
                </c:pt>
                <c:pt idx="77">
                  <c:v>-2.4268749501873783</c:v>
                </c:pt>
                <c:pt idx="78">
                  <c:v>-0.96231956508153838</c:v>
                </c:pt>
                <c:pt idx="79">
                  <c:v>-0.77967327976847023</c:v>
                </c:pt>
                <c:pt idx="80">
                  <c:v>-0.64820542771183642</c:v>
                </c:pt>
                <c:pt idx="81">
                  <c:v>0.74074074074074481</c:v>
                </c:pt>
                <c:pt idx="82">
                  <c:v>-8.2687338501291983</c:v>
                </c:pt>
                <c:pt idx="83">
                  <c:v>-4.2009650865739294</c:v>
                </c:pt>
                <c:pt idx="84">
                  <c:v>-5.6808915466159267</c:v>
                </c:pt>
                <c:pt idx="85">
                  <c:v>-3.5041624028542233</c:v>
                </c:pt>
                <c:pt idx="86">
                  <c:v>-2.5952073182857722</c:v>
                </c:pt>
                <c:pt idx="87">
                  <c:v>-1.6602172013481575</c:v>
                </c:pt>
                <c:pt idx="88">
                  <c:v>-1.461835150707107</c:v>
                </c:pt>
                <c:pt idx="89">
                  <c:v>-1.3258580778134048</c:v>
                </c:pt>
                <c:pt idx="108">
                  <c:v>-24.044265593561359</c:v>
                </c:pt>
                <c:pt idx="109">
                  <c:v>-10.492792490781085</c:v>
                </c:pt>
                <c:pt idx="110">
                  <c:v>-12.250953793980496</c:v>
                </c:pt>
                <c:pt idx="111">
                  <c:v>-7.5782239102911904</c:v>
                </c:pt>
                <c:pt idx="112">
                  <c:v>-6.1460873420527546</c:v>
                </c:pt>
                <c:pt idx="113">
                  <c:v>-6.1519083511606096</c:v>
                </c:pt>
                <c:pt idx="114">
                  <c:v>-1.9928883445090879</c:v>
                </c:pt>
                <c:pt idx="115">
                  <c:v>-2.5090458960198148</c:v>
                </c:pt>
                <c:pt idx="116">
                  <c:v>-1.3800261397708857</c:v>
                </c:pt>
                <c:pt idx="117">
                  <c:v>-6.8493150684931408</c:v>
                </c:pt>
                <c:pt idx="118">
                  <c:v>-9.7988319273199291</c:v>
                </c:pt>
                <c:pt idx="119">
                  <c:v>-7.2997873848334534</c:v>
                </c:pt>
                <c:pt idx="120">
                  <c:v>-5.0160568094441249</c:v>
                </c:pt>
                <c:pt idx="121">
                  <c:v>-3.6758193091231219</c:v>
                </c:pt>
                <c:pt idx="122">
                  <c:v>-0.13182598969360323</c:v>
                </c:pt>
                <c:pt idx="123">
                  <c:v>-1.9595598796038394</c:v>
                </c:pt>
                <c:pt idx="124">
                  <c:v>-1.4965856908325195</c:v>
                </c:pt>
                <c:pt idx="125">
                  <c:v>-1.9619150874845868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(-3.55%)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Results!$Z$4:$Z$129</c:f>
              <c:numCache>
                <c:formatCode>0.00</c:formatCode>
                <c:ptCount val="126"/>
                <c:pt idx="0">
                  <c:v>-3.5488439825250904</c:v>
                </c:pt>
                <c:pt idx="1">
                  <c:v>-3.5488439825250904</c:v>
                </c:pt>
                <c:pt idx="2">
                  <c:v>-3.5488439825250904</c:v>
                </c:pt>
                <c:pt idx="3">
                  <c:v>-3.5488439825250904</c:v>
                </c:pt>
                <c:pt idx="4">
                  <c:v>-3.5488439825250904</c:v>
                </c:pt>
                <c:pt idx="5">
                  <c:v>-3.5488439825250904</c:v>
                </c:pt>
                <c:pt idx="6">
                  <c:v>-3.5488439825250904</c:v>
                </c:pt>
                <c:pt idx="7">
                  <c:v>-3.5488439825250904</c:v>
                </c:pt>
                <c:pt idx="8">
                  <c:v>-3.5488439825250904</c:v>
                </c:pt>
                <c:pt idx="9">
                  <c:v>-3.5488439825250904</c:v>
                </c:pt>
                <c:pt idx="10">
                  <c:v>-3.5488439825250904</c:v>
                </c:pt>
                <c:pt idx="11">
                  <c:v>-3.5488439825250904</c:v>
                </c:pt>
                <c:pt idx="12">
                  <c:v>-3.5488439825250904</c:v>
                </c:pt>
                <c:pt idx="13">
                  <c:v>-3.5488439825250904</c:v>
                </c:pt>
                <c:pt idx="14">
                  <c:v>-3.5488439825250904</c:v>
                </c:pt>
                <c:pt idx="15">
                  <c:v>-3.5488439825250904</c:v>
                </c:pt>
                <c:pt idx="16">
                  <c:v>-3.5488439825250904</c:v>
                </c:pt>
                <c:pt idx="17">
                  <c:v>-3.5488439825250904</c:v>
                </c:pt>
                <c:pt idx="18">
                  <c:v>-3.5488439825250904</c:v>
                </c:pt>
                <c:pt idx="19">
                  <c:v>-3.5488439825250904</c:v>
                </c:pt>
                <c:pt idx="20">
                  <c:v>-3.5488439825250904</c:v>
                </c:pt>
                <c:pt idx="21">
                  <c:v>-3.5488439825250904</c:v>
                </c:pt>
                <c:pt idx="22">
                  <c:v>-3.5488439825250904</c:v>
                </c:pt>
                <c:pt idx="23">
                  <c:v>-3.5488439825250904</c:v>
                </c:pt>
                <c:pt idx="24">
                  <c:v>-3.5488439825250904</c:v>
                </c:pt>
                <c:pt idx="25">
                  <c:v>-3.5488439825250904</c:v>
                </c:pt>
                <c:pt idx="26">
                  <c:v>-3.5488439825250904</c:v>
                </c:pt>
                <c:pt idx="27">
                  <c:v>-3.5488439825250904</c:v>
                </c:pt>
                <c:pt idx="28">
                  <c:v>-3.5488439825250904</c:v>
                </c:pt>
                <c:pt idx="29">
                  <c:v>-3.5488439825250904</c:v>
                </c:pt>
                <c:pt idx="30">
                  <c:v>-3.5488439825250904</c:v>
                </c:pt>
                <c:pt idx="31">
                  <c:v>-3.5488439825250904</c:v>
                </c:pt>
                <c:pt idx="32">
                  <c:v>-3.5488439825250904</c:v>
                </c:pt>
                <c:pt idx="33">
                  <c:v>-3.5488439825250904</c:v>
                </c:pt>
                <c:pt idx="34">
                  <c:v>-3.5488439825250904</c:v>
                </c:pt>
                <c:pt idx="35">
                  <c:v>-3.5488439825250904</c:v>
                </c:pt>
                <c:pt idx="36">
                  <c:v>-3.5488439825250904</c:v>
                </c:pt>
                <c:pt idx="37">
                  <c:v>-3.5488439825250904</c:v>
                </c:pt>
                <c:pt idx="38">
                  <c:v>-3.5488439825250904</c:v>
                </c:pt>
                <c:pt idx="39">
                  <c:v>-3.5488439825250904</c:v>
                </c:pt>
                <c:pt idx="40">
                  <c:v>-3.5488439825250904</c:v>
                </c:pt>
                <c:pt idx="41">
                  <c:v>-3.5488439825250904</c:v>
                </c:pt>
                <c:pt idx="42">
                  <c:v>-3.5488439825250904</c:v>
                </c:pt>
                <c:pt idx="43">
                  <c:v>-3.5488439825250904</c:v>
                </c:pt>
                <c:pt idx="44">
                  <c:v>-3.5488439825250904</c:v>
                </c:pt>
                <c:pt idx="45">
                  <c:v>-3.5488439825250904</c:v>
                </c:pt>
                <c:pt idx="46">
                  <c:v>-3.5488439825250904</c:v>
                </c:pt>
                <c:pt idx="47">
                  <c:v>-3.5488439825250904</c:v>
                </c:pt>
                <c:pt idx="48">
                  <c:v>-3.5488439825250904</c:v>
                </c:pt>
                <c:pt idx="49">
                  <c:v>-3.5488439825250904</c:v>
                </c:pt>
                <c:pt idx="50">
                  <c:v>-3.5488439825250904</c:v>
                </c:pt>
                <c:pt idx="51">
                  <c:v>-3.5488439825250904</c:v>
                </c:pt>
                <c:pt idx="52">
                  <c:v>-3.5488439825250904</c:v>
                </c:pt>
                <c:pt idx="53">
                  <c:v>-3.5488439825250904</c:v>
                </c:pt>
                <c:pt idx="54">
                  <c:v>-3.5488439825250904</c:v>
                </c:pt>
                <c:pt idx="55">
                  <c:v>-3.5488439825250904</c:v>
                </c:pt>
                <c:pt idx="56">
                  <c:v>-3.5488439825250904</c:v>
                </c:pt>
                <c:pt idx="57">
                  <c:v>-3.5488439825250904</c:v>
                </c:pt>
                <c:pt idx="58">
                  <c:v>-3.5488439825250904</c:v>
                </c:pt>
                <c:pt idx="59">
                  <c:v>-3.5488439825250904</c:v>
                </c:pt>
                <c:pt idx="60">
                  <c:v>-3.5488439825250904</c:v>
                </c:pt>
                <c:pt idx="61">
                  <c:v>-3.5488439825250904</c:v>
                </c:pt>
                <c:pt idx="62">
                  <c:v>-3.5488439825250904</c:v>
                </c:pt>
                <c:pt idx="63">
                  <c:v>-3.5488439825250904</c:v>
                </c:pt>
                <c:pt idx="64">
                  <c:v>-3.5488439825250904</c:v>
                </c:pt>
                <c:pt idx="65">
                  <c:v>-3.5488439825250904</c:v>
                </c:pt>
                <c:pt idx="66">
                  <c:v>-3.5488439825250904</c:v>
                </c:pt>
                <c:pt idx="67">
                  <c:v>-3.5488439825250904</c:v>
                </c:pt>
                <c:pt idx="68">
                  <c:v>-3.5488439825250904</c:v>
                </c:pt>
                <c:pt idx="69">
                  <c:v>-3.5488439825250904</c:v>
                </c:pt>
                <c:pt idx="70">
                  <c:v>-3.5488439825250904</c:v>
                </c:pt>
                <c:pt idx="71">
                  <c:v>-3.5488439825250904</c:v>
                </c:pt>
                <c:pt idx="72">
                  <c:v>-3.5488439825250904</c:v>
                </c:pt>
                <c:pt idx="73">
                  <c:v>-3.5488439825250904</c:v>
                </c:pt>
                <c:pt idx="74">
                  <c:v>-3.5488439825250904</c:v>
                </c:pt>
                <c:pt idx="75">
                  <c:v>-3.5488439825250904</c:v>
                </c:pt>
                <c:pt idx="76">
                  <c:v>-3.5488439825250904</c:v>
                </c:pt>
                <c:pt idx="77">
                  <c:v>-3.5488439825250904</c:v>
                </c:pt>
                <c:pt idx="78">
                  <c:v>-3.5488439825250904</c:v>
                </c:pt>
                <c:pt idx="79">
                  <c:v>-3.5488439825250904</c:v>
                </c:pt>
                <c:pt idx="80">
                  <c:v>-3.5488439825250904</c:v>
                </c:pt>
                <c:pt idx="81">
                  <c:v>-3.5488439825250904</c:v>
                </c:pt>
                <c:pt idx="82">
                  <c:v>-3.5488439825250904</c:v>
                </c:pt>
                <c:pt idx="83">
                  <c:v>-3.5488439825250904</c:v>
                </c:pt>
                <c:pt idx="84">
                  <c:v>-3.5488439825250904</c:v>
                </c:pt>
                <c:pt idx="85">
                  <c:v>-3.5488439825250904</c:v>
                </c:pt>
                <c:pt idx="86">
                  <c:v>-3.5488439825250904</c:v>
                </c:pt>
                <c:pt idx="87">
                  <c:v>-3.5488439825250904</c:v>
                </c:pt>
                <c:pt idx="88">
                  <c:v>-3.5488439825250904</c:v>
                </c:pt>
                <c:pt idx="89">
                  <c:v>-3.5488439825250904</c:v>
                </c:pt>
                <c:pt idx="90">
                  <c:v>-3.5488439825250904</c:v>
                </c:pt>
                <c:pt idx="91">
                  <c:v>-3.5488439825250904</c:v>
                </c:pt>
                <c:pt idx="92">
                  <c:v>-3.5488439825250904</c:v>
                </c:pt>
                <c:pt idx="93">
                  <c:v>-3.5488439825250904</c:v>
                </c:pt>
                <c:pt idx="94">
                  <c:v>-3.5488439825250904</c:v>
                </c:pt>
                <c:pt idx="95">
                  <c:v>-3.5488439825250904</c:v>
                </c:pt>
                <c:pt idx="96">
                  <c:v>-3.5488439825250904</c:v>
                </c:pt>
                <c:pt idx="97">
                  <c:v>-3.5488439825250904</c:v>
                </c:pt>
                <c:pt idx="98">
                  <c:v>-3.5488439825250904</c:v>
                </c:pt>
                <c:pt idx="99">
                  <c:v>-3.5488439825250904</c:v>
                </c:pt>
                <c:pt idx="100">
                  <c:v>-3.5488439825250904</c:v>
                </c:pt>
                <c:pt idx="101">
                  <c:v>-3.5488439825250904</c:v>
                </c:pt>
                <c:pt idx="102">
                  <c:v>-3.5488439825250904</c:v>
                </c:pt>
                <c:pt idx="103">
                  <c:v>-3.5488439825250904</c:v>
                </c:pt>
                <c:pt idx="104">
                  <c:v>-3.5488439825250904</c:v>
                </c:pt>
                <c:pt idx="105">
                  <c:v>-3.5488439825250904</c:v>
                </c:pt>
                <c:pt idx="106">
                  <c:v>-3.5488439825250904</c:v>
                </c:pt>
                <c:pt idx="107">
                  <c:v>-3.5488439825250904</c:v>
                </c:pt>
                <c:pt idx="108">
                  <c:v>-3.5488439825250904</c:v>
                </c:pt>
                <c:pt idx="109">
                  <c:v>-3.5488439825250904</c:v>
                </c:pt>
                <c:pt idx="110">
                  <c:v>-3.5488439825250904</c:v>
                </c:pt>
                <c:pt idx="111">
                  <c:v>-3.5488439825250904</c:v>
                </c:pt>
                <c:pt idx="112">
                  <c:v>-3.5488439825250904</c:v>
                </c:pt>
                <c:pt idx="113">
                  <c:v>-3.5488439825250904</c:v>
                </c:pt>
                <c:pt idx="114">
                  <c:v>-3.5488439825250904</c:v>
                </c:pt>
                <c:pt idx="115">
                  <c:v>-3.5488439825250904</c:v>
                </c:pt>
                <c:pt idx="116">
                  <c:v>-3.5488439825250904</c:v>
                </c:pt>
                <c:pt idx="117">
                  <c:v>-3.5488439825250904</c:v>
                </c:pt>
                <c:pt idx="118">
                  <c:v>-3.5488439825250904</c:v>
                </c:pt>
                <c:pt idx="119">
                  <c:v>-3.5488439825250904</c:v>
                </c:pt>
                <c:pt idx="120">
                  <c:v>-3.5488439825250904</c:v>
                </c:pt>
                <c:pt idx="121">
                  <c:v>-3.5488439825250904</c:v>
                </c:pt>
                <c:pt idx="122">
                  <c:v>-3.5488439825250904</c:v>
                </c:pt>
                <c:pt idx="123">
                  <c:v>-3.5488439825250904</c:v>
                </c:pt>
                <c:pt idx="124">
                  <c:v>-3.5488439825250904</c:v>
                </c:pt>
                <c:pt idx="125">
                  <c:v>-3.5488439825250904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Results!$AA$4:$AA$129</c:f>
              <c:numCache>
                <c:formatCode>0.00</c:formatCode>
                <c:ptCount val="126"/>
                <c:pt idx="0">
                  <c:v>-8.5488439825250904</c:v>
                </c:pt>
                <c:pt idx="1">
                  <c:v>-8.5488439825250904</c:v>
                </c:pt>
                <c:pt idx="2">
                  <c:v>-8.5488439825250904</c:v>
                </c:pt>
                <c:pt idx="3">
                  <c:v>-8.5488439825250904</c:v>
                </c:pt>
                <c:pt idx="4">
                  <c:v>-8.5488439825250904</c:v>
                </c:pt>
                <c:pt idx="5">
                  <c:v>-8.5488439825250904</c:v>
                </c:pt>
                <c:pt idx="6">
                  <c:v>-8.5488439825250904</c:v>
                </c:pt>
                <c:pt idx="7">
                  <c:v>-8.5488439825250904</c:v>
                </c:pt>
                <c:pt idx="8">
                  <c:v>-8.5488439825250904</c:v>
                </c:pt>
                <c:pt idx="9">
                  <c:v>-8.5488439825250904</c:v>
                </c:pt>
                <c:pt idx="10">
                  <c:v>-8.5488439825250904</c:v>
                </c:pt>
                <c:pt idx="11">
                  <c:v>-8.5488439825250904</c:v>
                </c:pt>
                <c:pt idx="12">
                  <c:v>-8.5488439825250904</c:v>
                </c:pt>
                <c:pt idx="13">
                  <c:v>-8.5488439825250904</c:v>
                </c:pt>
                <c:pt idx="14">
                  <c:v>-8.5488439825250904</c:v>
                </c:pt>
                <c:pt idx="15">
                  <c:v>-8.5488439825250904</c:v>
                </c:pt>
                <c:pt idx="16">
                  <c:v>-8.5488439825250904</c:v>
                </c:pt>
                <c:pt idx="17">
                  <c:v>-8.5488439825250904</c:v>
                </c:pt>
                <c:pt idx="18">
                  <c:v>-8.5488439825250904</c:v>
                </c:pt>
                <c:pt idx="19">
                  <c:v>-8.5488439825250904</c:v>
                </c:pt>
                <c:pt idx="20">
                  <c:v>-8.5488439825250904</c:v>
                </c:pt>
                <c:pt idx="21">
                  <c:v>-8.5488439825250904</c:v>
                </c:pt>
                <c:pt idx="22">
                  <c:v>-8.5488439825250904</c:v>
                </c:pt>
                <c:pt idx="23">
                  <c:v>-8.5488439825250904</c:v>
                </c:pt>
                <c:pt idx="24">
                  <c:v>-8.5488439825250904</c:v>
                </c:pt>
                <c:pt idx="25">
                  <c:v>-8.5488439825250904</c:v>
                </c:pt>
                <c:pt idx="26">
                  <c:v>-8.5488439825250904</c:v>
                </c:pt>
                <c:pt idx="27">
                  <c:v>-8.5488439825250904</c:v>
                </c:pt>
                <c:pt idx="28">
                  <c:v>-8.5488439825250904</c:v>
                </c:pt>
                <c:pt idx="29">
                  <c:v>-8.5488439825250904</c:v>
                </c:pt>
                <c:pt idx="30">
                  <c:v>-8.5488439825250904</c:v>
                </c:pt>
                <c:pt idx="31">
                  <c:v>-8.5488439825250904</c:v>
                </c:pt>
                <c:pt idx="32">
                  <c:v>-8.5488439825250904</c:v>
                </c:pt>
                <c:pt idx="33">
                  <c:v>-8.5488439825250904</c:v>
                </c:pt>
                <c:pt idx="34">
                  <c:v>-8.5488439825250904</c:v>
                </c:pt>
                <c:pt idx="35">
                  <c:v>-8.5488439825250904</c:v>
                </c:pt>
                <c:pt idx="36">
                  <c:v>-8.5488439825250904</c:v>
                </c:pt>
                <c:pt idx="37">
                  <c:v>-8.5488439825250904</c:v>
                </c:pt>
                <c:pt idx="38">
                  <c:v>-8.5488439825250904</c:v>
                </c:pt>
                <c:pt idx="39">
                  <c:v>-8.5488439825250904</c:v>
                </c:pt>
                <c:pt idx="40">
                  <c:v>-8.5488439825250904</c:v>
                </c:pt>
                <c:pt idx="41">
                  <c:v>-8.5488439825250904</c:v>
                </c:pt>
                <c:pt idx="42">
                  <c:v>-8.5488439825250904</c:v>
                </c:pt>
                <c:pt idx="43">
                  <c:v>-8.5488439825250904</c:v>
                </c:pt>
                <c:pt idx="44">
                  <c:v>-8.5488439825250904</c:v>
                </c:pt>
                <c:pt idx="45">
                  <c:v>-8.5488439825250904</c:v>
                </c:pt>
                <c:pt idx="46">
                  <c:v>-8.5488439825250904</c:v>
                </c:pt>
                <c:pt idx="47">
                  <c:v>-8.5488439825250904</c:v>
                </c:pt>
                <c:pt idx="48">
                  <c:v>-8.5488439825250904</c:v>
                </c:pt>
                <c:pt idx="49">
                  <c:v>-8.5488439825250904</c:v>
                </c:pt>
                <c:pt idx="50">
                  <c:v>-8.5488439825250904</c:v>
                </c:pt>
                <c:pt idx="51">
                  <c:v>-8.5488439825250904</c:v>
                </c:pt>
                <c:pt idx="52">
                  <c:v>-8.5488439825250904</c:v>
                </c:pt>
                <c:pt idx="53">
                  <c:v>-8.5488439825250904</c:v>
                </c:pt>
                <c:pt idx="54">
                  <c:v>-8.5488439825250904</c:v>
                </c:pt>
                <c:pt idx="55">
                  <c:v>-8.5488439825250904</c:v>
                </c:pt>
                <c:pt idx="56">
                  <c:v>-8.5488439825250904</c:v>
                </c:pt>
                <c:pt idx="57">
                  <c:v>-8.5488439825250904</c:v>
                </c:pt>
                <c:pt idx="58">
                  <c:v>-8.5488439825250904</c:v>
                </c:pt>
                <c:pt idx="59">
                  <c:v>-8.5488439825250904</c:v>
                </c:pt>
                <c:pt idx="60">
                  <c:v>-8.5488439825250904</c:v>
                </c:pt>
                <c:pt idx="61">
                  <c:v>-8.5488439825250904</c:v>
                </c:pt>
                <c:pt idx="62">
                  <c:v>-8.5488439825250904</c:v>
                </c:pt>
                <c:pt idx="63">
                  <c:v>-8.5488439825250904</c:v>
                </c:pt>
                <c:pt idx="64">
                  <c:v>-8.5488439825250904</c:v>
                </c:pt>
                <c:pt idx="65">
                  <c:v>-8.5488439825250904</c:v>
                </c:pt>
                <c:pt idx="66">
                  <c:v>-8.5488439825250904</c:v>
                </c:pt>
                <c:pt idx="67">
                  <c:v>-8.5488439825250904</c:v>
                </c:pt>
                <c:pt idx="68">
                  <c:v>-8.5488439825250904</c:v>
                </c:pt>
                <c:pt idx="69">
                  <c:v>-8.5488439825250904</c:v>
                </c:pt>
                <c:pt idx="70">
                  <c:v>-8.5488439825250904</c:v>
                </c:pt>
                <c:pt idx="71">
                  <c:v>-8.5488439825250904</c:v>
                </c:pt>
                <c:pt idx="72">
                  <c:v>-8.5488439825250904</c:v>
                </c:pt>
                <c:pt idx="73">
                  <c:v>-8.5488439825250904</c:v>
                </c:pt>
                <c:pt idx="74">
                  <c:v>-8.5488439825250904</c:v>
                </c:pt>
                <c:pt idx="75">
                  <c:v>-8.5488439825250904</c:v>
                </c:pt>
                <c:pt idx="76">
                  <c:v>-8.5488439825250904</c:v>
                </c:pt>
                <c:pt idx="77">
                  <c:v>-8.5488439825250904</c:v>
                </c:pt>
                <c:pt idx="78">
                  <c:v>-8.5488439825250904</c:v>
                </c:pt>
                <c:pt idx="79">
                  <c:v>-8.5488439825250904</c:v>
                </c:pt>
                <c:pt idx="80">
                  <c:v>-8.5488439825250904</c:v>
                </c:pt>
                <c:pt idx="81">
                  <c:v>-8.5488439825250904</c:v>
                </c:pt>
                <c:pt idx="82">
                  <c:v>-8.5488439825250904</c:v>
                </c:pt>
                <c:pt idx="83">
                  <c:v>-8.5488439825250904</c:v>
                </c:pt>
                <c:pt idx="84">
                  <c:v>-8.5488439825250904</c:v>
                </c:pt>
                <c:pt idx="85">
                  <c:v>-8.5488439825250904</c:v>
                </c:pt>
                <c:pt idx="86">
                  <c:v>-8.5488439825250904</c:v>
                </c:pt>
                <c:pt idx="87">
                  <c:v>-8.5488439825250904</c:v>
                </c:pt>
                <c:pt idx="88">
                  <c:v>-8.5488439825250904</c:v>
                </c:pt>
                <c:pt idx="89">
                  <c:v>-8.5488439825250904</c:v>
                </c:pt>
                <c:pt idx="90">
                  <c:v>-8.5488439825250904</c:v>
                </c:pt>
                <c:pt idx="91">
                  <c:v>-8.5488439825250904</c:v>
                </c:pt>
                <c:pt idx="92">
                  <c:v>-8.5488439825250904</c:v>
                </c:pt>
                <c:pt idx="93">
                  <c:v>-8.5488439825250904</c:v>
                </c:pt>
                <c:pt idx="94">
                  <c:v>-8.5488439825250904</c:v>
                </c:pt>
                <c:pt idx="95">
                  <c:v>-8.5488439825250904</c:v>
                </c:pt>
                <c:pt idx="96">
                  <c:v>-8.5488439825250904</c:v>
                </c:pt>
                <c:pt idx="97">
                  <c:v>-8.5488439825250904</c:v>
                </c:pt>
                <c:pt idx="98">
                  <c:v>-8.5488439825250904</c:v>
                </c:pt>
                <c:pt idx="99">
                  <c:v>-8.5488439825250904</c:v>
                </c:pt>
                <c:pt idx="100">
                  <c:v>-8.5488439825250904</c:v>
                </c:pt>
                <c:pt idx="101">
                  <c:v>-8.5488439825250904</c:v>
                </c:pt>
                <c:pt idx="102">
                  <c:v>-8.5488439825250904</c:v>
                </c:pt>
                <c:pt idx="103">
                  <c:v>-8.5488439825250904</c:v>
                </c:pt>
                <c:pt idx="104">
                  <c:v>-8.5488439825250904</c:v>
                </c:pt>
                <c:pt idx="105">
                  <c:v>-8.5488439825250904</c:v>
                </c:pt>
                <c:pt idx="106">
                  <c:v>-8.5488439825250904</c:v>
                </c:pt>
                <c:pt idx="107">
                  <c:v>-8.5488439825250904</c:v>
                </c:pt>
                <c:pt idx="108">
                  <c:v>-8.5488439825250904</c:v>
                </c:pt>
                <c:pt idx="109">
                  <c:v>-8.5488439825250904</c:v>
                </c:pt>
                <c:pt idx="110">
                  <c:v>-8.5488439825250904</c:v>
                </c:pt>
                <c:pt idx="111">
                  <c:v>-8.5488439825250904</c:v>
                </c:pt>
                <c:pt idx="112">
                  <c:v>-8.5488439825250904</c:v>
                </c:pt>
                <c:pt idx="113">
                  <c:v>-8.5488439825250904</c:v>
                </c:pt>
                <c:pt idx="114">
                  <c:v>-8.5488439825250904</c:v>
                </c:pt>
                <c:pt idx="115">
                  <c:v>-8.5488439825250904</c:v>
                </c:pt>
                <c:pt idx="116">
                  <c:v>-8.5488439825250904</c:v>
                </c:pt>
                <c:pt idx="117">
                  <c:v>-8.5488439825250904</c:v>
                </c:pt>
                <c:pt idx="118">
                  <c:v>-8.5488439825250904</c:v>
                </c:pt>
                <c:pt idx="119">
                  <c:v>-8.5488439825250904</c:v>
                </c:pt>
                <c:pt idx="120">
                  <c:v>-8.5488439825250904</c:v>
                </c:pt>
                <c:pt idx="121">
                  <c:v>-8.5488439825250904</c:v>
                </c:pt>
                <c:pt idx="122">
                  <c:v>-8.5488439825250904</c:v>
                </c:pt>
                <c:pt idx="123">
                  <c:v>-8.5488439825250904</c:v>
                </c:pt>
                <c:pt idx="124">
                  <c:v>-8.5488439825250904</c:v>
                </c:pt>
                <c:pt idx="125">
                  <c:v>-8.5488439825250904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Results!$AB$4:$AB$129</c:f>
              <c:numCache>
                <c:formatCode>0.00</c:formatCode>
                <c:ptCount val="126"/>
                <c:pt idx="0">
                  <c:v>1.4511560174749096</c:v>
                </c:pt>
                <c:pt idx="1">
                  <c:v>1.4511560174749096</c:v>
                </c:pt>
                <c:pt idx="2">
                  <c:v>1.4511560174749096</c:v>
                </c:pt>
                <c:pt idx="3">
                  <c:v>1.4511560174749096</c:v>
                </c:pt>
                <c:pt idx="4">
                  <c:v>1.4511560174749096</c:v>
                </c:pt>
                <c:pt idx="5">
                  <c:v>1.4511560174749096</c:v>
                </c:pt>
                <c:pt idx="6">
                  <c:v>1.4511560174749096</c:v>
                </c:pt>
                <c:pt idx="7">
                  <c:v>1.4511560174749096</c:v>
                </c:pt>
                <c:pt idx="8">
                  <c:v>1.4511560174749096</c:v>
                </c:pt>
                <c:pt idx="9">
                  <c:v>1.4511560174749096</c:v>
                </c:pt>
                <c:pt idx="10">
                  <c:v>1.4511560174749096</c:v>
                </c:pt>
                <c:pt idx="11">
                  <c:v>1.4511560174749096</c:v>
                </c:pt>
                <c:pt idx="12">
                  <c:v>1.4511560174749096</c:v>
                </c:pt>
                <c:pt idx="13">
                  <c:v>1.4511560174749096</c:v>
                </c:pt>
                <c:pt idx="14">
                  <c:v>1.4511560174749096</c:v>
                </c:pt>
                <c:pt idx="15">
                  <c:v>1.4511560174749096</c:v>
                </c:pt>
                <c:pt idx="16">
                  <c:v>1.4511560174749096</c:v>
                </c:pt>
                <c:pt idx="17">
                  <c:v>1.4511560174749096</c:v>
                </c:pt>
                <c:pt idx="18">
                  <c:v>1.4511560174749096</c:v>
                </c:pt>
                <c:pt idx="19">
                  <c:v>1.4511560174749096</c:v>
                </c:pt>
                <c:pt idx="20">
                  <c:v>1.4511560174749096</c:v>
                </c:pt>
                <c:pt idx="21">
                  <c:v>1.4511560174749096</c:v>
                </c:pt>
                <c:pt idx="22">
                  <c:v>1.4511560174749096</c:v>
                </c:pt>
                <c:pt idx="23">
                  <c:v>1.4511560174749096</c:v>
                </c:pt>
                <c:pt idx="24">
                  <c:v>1.4511560174749096</c:v>
                </c:pt>
                <c:pt idx="25">
                  <c:v>1.4511560174749096</c:v>
                </c:pt>
                <c:pt idx="26">
                  <c:v>1.4511560174749096</c:v>
                </c:pt>
                <c:pt idx="27">
                  <c:v>1.4511560174749096</c:v>
                </c:pt>
                <c:pt idx="28">
                  <c:v>1.4511560174749096</c:v>
                </c:pt>
                <c:pt idx="29">
                  <c:v>1.4511560174749096</c:v>
                </c:pt>
                <c:pt idx="30">
                  <c:v>1.4511560174749096</c:v>
                </c:pt>
                <c:pt idx="31">
                  <c:v>1.4511560174749096</c:v>
                </c:pt>
                <c:pt idx="32">
                  <c:v>1.4511560174749096</c:v>
                </c:pt>
                <c:pt idx="33">
                  <c:v>1.4511560174749096</c:v>
                </c:pt>
                <c:pt idx="34">
                  <c:v>1.4511560174749096</c:v>
                </c:pt>
                <c:pt idx="35">
                  <c:v>1.4511560174749096</c:v>
                </c:pt>
                <c:pt idx="36">
                  <c:v>1.4511560174749096</c:v>
                </c:pt>
                <c:pt idx="37">
                  <c:v>1.4511560174749096</c:v>
                </c:pt>
                <c:pt idx="38">
                  <c:v>1.4511560174749096</c:v>
                </c:pt>
                <c:pt idx="39">
                  <c:v>1.4511560174749096</c:v>
                </c:pt>
                <c:pt idx="40">
                  <c:v>1.4511560174749096</c:v>
                </c:pt>
                <c:pt idx="41">
                  <c:v>1.4511560174749096</c:v>
                </c:pt>
                <c:pt idx="42">
                  <c:v>1.4511560174749096</c:v>
                </c:pt>
                <c:pt idx="43">
                  <c:v>1.4511560174749096</c:v>
                </c:pt>
                <c:pt idx="44">
                  <c:v>1.4511560174749096</c:v>
                </c:pt>
                <c:pt idx="45">
                  <c:v>1.4511560174749096</c:v>
                </c:pt>
                <c:pt idx="46">
                  <c:v>1.4511560174749096</c:v>
                </c:pt>
                <c:pt idx="47">
                  <c:v>1.4511560174749096</c:v>
                </c:pt>
                <c:pt idx="48">
                  <c:v>1.4511560174749096</c:v>
                </c:pt>
                <c:pt idx="49">
                  <c:v>1.4511560174749096</c:v>
                </c:pt>
                <c:pt idx="50">
                  <c:v>1.4511560174749096</c:v>
                </c:pt>
                <c:pt idx="51">
                  <c:v>1.4511560174749096</c:v>
                </c:pt>
                <c:pt idx="52">
                  <c:v>1.4511560174749096</c:v>
                </c:pt>
                <c:pt idx="53">
                  <c:v>1.4511560174749096</c:v>
                </c:pt>
                <c:pt idx="54">
                  <c:v>1.4511560174749096</c:v>
                </c:pt>
                <c:pt idx="55">
                  <c:v>1.4511560174749096</c:v>
                </c:pt>
                <c:pt idx="56">
                  <c:v>1.4511560174749096</c:v>
                </c:pt>
                <c:pt idx="57">
                  <c:v>1.4511560174749096</c:v>
                </c:pt>
                <c:pt idx="58">
                  <c:v>1.4511560174749096</c:v>
                </c:pt>
                <c:pt idx="59">
                  <c:v>1.4511560174749096</c:v>
                </c:pt>
                <c:pt idx="60">
                  <c:v>1.4511560174749096</c:v>
                </c:pt>
                <c:pt idx="61">
                  <c:v>1.4511560174749096</c:v>
                </c:pt>
                <c:pt idx="62">
                  <c:v>1.4511560174749096</c:v>
                </c:pt>
                <c:pt idx="63">
                  <c:v>1.4511560174749096</c:v>
                </c:pt>
                <c:pt idx="64">
                  <c:v>1.4511560174749096</c:v>
                </c:pt>
                <c:pt idx="65">
                  <c:v>1.4511560174749096</c:v>
                </c:pt>
                <c:pt idx="66">
                  <c:v>1.4511560174749096</c:v>
                </c:pt>
                <c:pt idx="67">
                  <c:v>1.4511560174749096</c:v>
                </c:pt>
                <c:pt idx="68">
                  <c:v>1.4511560174749096</c:v>
                </c:pt>
                <c:pt idx="69">
                  <c:v>1.4511560174749096</c:v>
                </c:pt>
                <c:pt idx="70">
                  <c:v>1.4511560174749096</c:v>
                </c:pt>
                <c:pt idx="71">
                  <c:v>1.4511560174749096</c:v>
                </c:pt>
                <c:pt idx="72">
                  <c:v>1.4511560174749096</c:v>
                </c:pt>
                <c:pt idx="73">
                  <c:v>1.4511560174749096</c:v>
                </c:pt>
                <c:pt idx="74">
                  <c:v>1.4511560174749096</c:v>
                </c:pt>
                <c:pt idx="75">
                  <c:v>1.4511560174749096</c:v>
                </c:pt>
                <c:pt idx="76">
                  <c:v>1.4511560174749096</c:v>
                </c:pt>
                <c:pt idx="77">
                  <c:v>1.4511560174749096</c:v>
                </c:pt>
                <c:pt idx="78">
                  <c:v>1.4511560174749096</c:v>
                </c:pt>
                <c:pt idx="79">
                  <c:v>1.4511560174749096</c:v>
                </c:pt>
                <c:pt idx="80">
                  <c:v>1.4511560174749096</c:v>
                </c:pt>
                <c:pt idx="81">
                  <c:v>1.4511560174749096</c:v>
                </c:pt>
                <c:pt idx="82">
                  <c:v>1.4511560174749096</c:v>
                </c:pt>
                <c:pt idx="83">
                  <c:v>1.4511560174749096</c:v>
                </c:pt>
                <c:pt idx="84">
                  <c:v>1.4511560174749096</c:v>
                </c:pt>
                <c:pt idx="85">
                  <c:v>1.4511560174749096</c:v>
                </c:pt>
                <c:pt idx="86">
                  <c:v>1.4511560174749096</c:v>
                </c:pt>
                <c:pt idx="87">
                  <c:v>1.4511560174749096</c:v>
                </c:pt>
                <c:pt idx="88">
                  <c:v>1.4511560174749096</c:v>
                </c:pt>
                <c:pt idx="89">
                  <c:v>1.4511560174749096</c:v>
                </c:pt>
                <c:pt idx="90">
                  <c:v>1.4511560174749096</c:v>
                </c:pt>
                <c:pt idx="91">
                  <c:v>1.4511560174749096</c:v>
                </c:pt>
                <c:pt idx="92">
                  <c:v>1.4511560174749096</c:v>
                </c:pt>
                <c:pt idx="93">
                  <c:v>1.4511560174749096</c:v>
                </c:pt>
                <c:pt idx="94">
                  <c:v>1.4511560174749096</c:v>
                </c:pt>
                <c:pt idx="95">
                  <c:v>1.4511560174749096</c:v>
                </c:pt>
                <c:pt idx="96">
                  <c:v>1.4511560174749096</c:v>
                </c:pt>
                <c:pt idx="97">
                  <c:v>1.4511560174749096</c:v>
                </c:pt>
                <c:pt idx="98">
                  <c:v>1.4511560174749096</c:v>
                </c:pt>
                <c:pt idx="99">
                  <c:v>1.4511560174749096</c:v>
                </c:pt>
                <c:pt idx="100">
                  <c:v>1.4511560174749096</c:v>
                </c:pt>
                <c:pt idx="101">
                  <c:v>1.4511560174749096</c:v>
                </c:pt>
                <c:pt idx="102">
                  <c:v>1.4511560174749096</c:v>
                </c:pt>
                <c:pt idx="103">
                  <c:v>1.4511560174749096</c:v>
                </c:pt>
                <c:pt idx="104">
                  <c:v>1.4511560174749096</c:v>
                </c:pt>
                <c:pt idx="105">
                  <c:v>1.4511560174749096</c:v>
                </c:pt>
                <c:pt idx="106">
                  <c:v>1.4511560174749096</c:v>
                </c:pt>
                <c:pt idx="107">
                  <c:v>1.4511560174749096</c:v>
                </c:pt>
                <c:pt idx="108">
                  <c:v>1.4511560174749096</c:v>
                </c:pt>
                <c:pt idx="109">
                  <c:v>1.4511560174749096</c:v>
                </c:pt>
                <c:pt idx="110">
                  <c:v>1.4511560174749096</c:v>
                </c:pt>
                <c:pt idx="111">
                  <c:v>1.4511560174749096</c:v>
                </c:pt>
                <c:pt idx="112">
                  <c:v>1.4511560174749096</c:v>
                </c:pt>
                <c:pt idx="113">
                  <c:v>1.4511560174749096</c:v>
                </c:pt>
                <c:pt idx="114">
                  <c:v>1.4511560174749096</c:v>
                </c:pt>
                <c:pt idx="115">
                  <c:v>1.4511560174749096</c:v>
                </c:pt>
                <c:pt idx="116">
                  <c:v>1.4511560174749096</c:v>
                </c:pt>
                <c:pt idx="117">
                  <c:v>1.4511560174749096</c:v>
                </c:pt>
                <c:pt idx="118">
                  <c:v>1.4511560174749096</c:v>
                </c:pt>
                <c:pt idx="119">
                  <c:v>1.4511560174749096</c:v>
                </c:pt>
                <c:pt idx="120">
                  <c:v>1.4511560174749096</c:v>
                </c:pt>
                <c:pt idx="121">
                  <c:v>1.4511560174749096</c:v>
                </c:pt>
                <c:pt idx="122">
                  <c:v>1.4511560174749096</c:v>
                </c:pt>
                <c:pt idx="123">
                  <c:v>1.4511560174749096</c:v>
                </c:pt>
                <c:pt idx="124">
                  <c:v>1.4511560174749096</c:v>
                </c:pt>
                <c:pt idx="125">
                  <c:v>1.4511560174749096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Results!$AC$4:$AC$129</c:f>
              <c:numCache>
                <c:formatCode>0.00</c:formatCode>
                <c:ptCount val="126"/>
                <c:pt idx="0">
                  <c:v>-13.349065539584215</c:v>
                </c:pt>
                <c:pt idx="1">
                  <c:v>-13.349065539584215</c:v>
                </c:pt>
                <c:pt idx="2">
                  <c:v>-13.349065539584215</c:v>
                </c:pt>
                <c:pt idx="3">
                  <c:v>-13.349065539584215</c:v>
                </c:pt>
                <c:pt idx="4">
                  <c:v>-13.349065539584215</c:v>
                </c:pt>
                <c:pt idx="5">
                  <c:v>-13.349065539584215</c:v>
                </c:pt>
                <c:pt idx="6">
                  <c:v>-13.349065539584215</c:v>
                </c:pt>
                <c:pt idx="7">
                  <c:v>-13.349065539584215</c:v>
                </c:pt>
                <c:pt idx="8">
                  <c:v>-13.349065539584215</c:v>
                </c:pt>
                <c:pt idx="9">
                  <c:v>-13.349065539584215</c:v>
                </c:pt>
                <c:pt idx="10">
                  <c:v>-13.349065539584215</c:v>
                </c:pt>
                <c:pt idx="11">
                  <c:v>-13.349065539584215</c:v>
                </c:pt>
                <c:pt idx="12">
                  <c:v>-13.349065539584215</c:v>
                </c:pt>
                <c:pt idx="13">
                  <c:v>-13.349065539584215</c:v>
                </c:pt>
                <c:pt idx="14">
                  <c:v>-13.349065539584215</c:v>
                </c:pt>
                <c:pt idx="15">
                  <c:v>-13.349065539584215</c:v>
                </c:pt>
                <c:pt idx="16">
                  <c:v>-13.349065539584215</c:v>
                </c:pt>
                <c:pt idx="17">
                  <c:v>-13.349065539584215</c:v>
                </c:pt>
                <c:pt idx="18">
                  <c:v>-13.349065539584215</c:v>
                </c:pt>
                <c:pt idx="19">
                  <c:v>-13.349065539584215</c:v>
                </c:pt>
                <c:pt idx="20">
                  <c:v>-13.349065539584215</c:v>
                </c:pt>
                <c:pt idx="21">
                  <c:v>-13.349065539584215</c:v>
                </c:pt>
                <c:pt idx="22">
                  <c:v>-13.349065539584215</c:v>
                </c:pt>
                <c:pt idx="23">
                  <c:v>-13.349065539584215</c:v>
                </c:pt>
                <c:pt idx="24">
                  <c:v>-13.349065539584215</c:v>
                </c:pt>
                <c:pt idx="25">
                  <c:v>-13.349065539584215</c:v>
                </c:pt>
                <c:pt idx="26">
                  <c:v>-13.349065539584215</c:v>
                </c:pt>
                <c:pt idx="27">
                  <c:v>-13.349065539584215</c:v>
                </c:pt>
                <c:pt idx="28">
                  <c:v>-13.349065539584215</c:v>
                </c:pt>
                <c:pt idx="29">
                  <c:v>-13.349065539584215</c:v>
                </c:pt>
                <c:pt idx="30">
                  <c:v>-13.349065539584215</c:v>
                </c:pt>
                <c:pt idx="31">
                  <c:v>-13.349065539584215</c:v>
                </c:pt>
                <c:pt idx="32">
                  <c:v>-13.349065539584215</c:v>
                </c:pt>
                <c:pt idx="33">
                  <c:v>-13.349065539584215</c:v>
                </c:pt>
                <c:pt idx="34">
                  <c:v>-13.349065539584215</c:v>
                </c:pt>
                <c:pt idx="35">
                  <c:v>-13.349065539584215</c:v>
                </c:pt>
                <c:pt idx="36">
                  <c:v>-13.349065539584215</c:v>
                </c:pt>
                <c:pt idx="37">
                  <c:v>-13.349065539584215</c:v>
                </c:pt>
                <c:pt idx="38">
                  <c:v>-13.349065539584215</c:v>
                </c:pt>
                <c:pt idx="39">
                  <c:v>-13.349065539584215</c:v>
                </c:pt>
                <c:pt idx="40">
                  <c:v>-13.349065539584215</c:v>
                </c:pt>
                <c:pt idx="41">
                  <c:v>-13.349065539584215</c:v>
                </c:pt>
                <c:pt idx="42">
                  <c:v>-13.349065539584215</c:v>
                </c:pt>
                <c:pt idx="43">
                  <c:v>-13.349065539584215</c:v>
                </c:pt>
                <c:pt idx="44">
                  <c:v>-13.349065539584215</c:v>
                </c:pt>
                <c:pt idx="45">
                  <c:v>-13.349065539584215</c:v>
                </c:pt>
                <c:pt idx="46">
                  <c:v>-13.349065539584215</c:v>
                </c:pt>
                <c:pt idx="47">
                  <c:v>-13.349065539584215</c:v>
                </c:pt>
                <c:pt idx="48">
                  <c:v>-13.349065539584215</c:v>
                </c:pt>
                <c:pt idx="49">
                  <c:v>-13.349065539584215</c:v>
                </c:pt>
                <c:pt idx="50">
                  <c:v>-13.349065539584215</c:v>
                </c:pt>
                <c:pt idx="51">
                  <c:v>-13.349065539584215</c:v>
                </c:pt>
                <c:pt idx="52">
                  <c:v>-13.349065539584215</c:v>
                </c:pt>
                <c:pt idx="53">
                  <c:v>-13.349065539584215</c:v>
                </c:pt>
                <c:pt idx="54">
                  <c:v>-13.349065539584215</c:v>
                </c:pt>
                <c:pt idx="55">
                  <c:v>-13.349065539584215</c:v>
                </c:pt>
                <c:pt idx="56">
                  <c:v>-13.349065539584215</c:v>
                </c:pt>
                <c:pt idx="57">
                  <c:v>-13.349065539584215</c:v>
                </c:pt>
                <c:pt idx="58">
                  <c:v>-13.349065539584215</c:v>
                </c:pt>
                <c:pt idx="59">
                  <c:v>-13.349065539584215</c:v>
                </c:pt>
                <c:pt idx="60">
                  <c:v>-13.349065539584215</c:v>
                </c:pt>
                <c:pt idx="61">
                  <c:v>-13.349065539584215</c:v>
                </c:pt>
                <c:pt idx="62">
                  <c:v>-13.349065539584215</c:v>
                </c:pt>
                <c:pt idx="63">
                  <c:v>-13.349065539584215</c:v>
                </c:pt>
                <c:pt idx="64">
                  <c:v>-13.349065539584215</c:v>
                </c:pt>
                <c:pt idx="65">
                  <c:v>-13.349065539584215</c:v>
                </c:pt>
                <c:pt idx="66">
                  <c:v>-13.349065539584215</c:v>
                </c:pt>
                <c:pt idx="67">
                  <c:v>-13.349065539584215</c:v>
                </c:pt>
                <c:pt idx="68">
                  <c:v>-13.349065539584215</c:v>
                </c:pt>
                <c:pt idx="69">
                  <c:v>-13.349065539584215</c:v>
                </c:pt>
                <c:pt idx="70">
                  <c:v>-13.349065539584215</c:v>
                </c:pt>
                <c:pt idx="71">
                  <c:v>-13.349065539584215</c:v>
                </c:pt>
                <c:pt idx="72">
                  <c:v>-13.349065539584215</c:v>
                </c:pt>
                <c:pt idx="73">
                  <c:v>-13.349065539584215</c:v>
                </c:pt>
                <c:pt idx="74">
                  <c:v>-13.349065539584215</c:v>
                </c:pt>
                <c:pt idx="75">
                  <c:v>-13.349065539584215</c:v>
                </c:pt>
                <c:pt idx="76">
                  <c:v>-13.349065539584215</c:v>
                </c:pt>
                <c:pt idx="77">
                  <c:v>-13.349065539584215</c:v>
                </c:pt>
                <c:pt idx="78">
                  <c:v>-13.349065539584215</c:v>
                </c:pt>
                <c:pt idx="79">
                  <c:v>-13.349065539584215</c:v>
                </c:pt>
                <c:pt idx="80">
                  <c:v>-13.349065539584215</c:v>
                </c:pt>
                <c:pt idx="81">
                  <c:v>-13.349065539584215</c:v>
                </c:pt>
                <c:pt idx="82">
                  <c:v>-13.349065539584215</c:v>
                </c:pt>
                <c:pt idx="83">
                  <c:v>-13.349065539584215</c:v>
                </c:pt>
                <c:pt idx="84">
                  <c:v>-13.349065539584215</c:v>
                </c:pt>
                <c:pt idx="85">
                  <c:v>-13.349065539584215</c:v>
                </c:pt>
                <c:pt idx="86">
                  <c:v>-13.349065539584215</c:v>
                </c:pt>
                <c:pt idx="87">
                  <c:v>-13.349065539584215</c:v>
                </c:pt>
                <c:pt idx="88">
                  <c:v>-13.349065539584215</c:v>
                </c:pt>
                <c:pt idx="89">
                  <c:v>-13.349065539584215</c:v>
                </c:pt>
                <c:pt idx="90">
                  <c:v>-13.349065539584215</c:v>
                </c:pt>
                <c:pt idx="91">
                  <c:v>-13.349065539584215</c:v>
                </c:pt>
                <c:pt idx="92">
                  <c:v>-13.349065539584215</c:v>
                </c:pt>
                <c:pt idx="93">
                  <c:v>-13.349065539584215</c:v>
                </c:pt>
                <c:pt idx="94">
                  <c:v>-13.349065539584215</c:v>
                </c:pt>
                <c:pt idx="95">
                  <c:v>-13.349065539584215</c:v>
                </c:pt>
                <c:pt idx="96">
                  <c:v>-13.349065539584215</c:v>
                </c:pt>
                <c:pt idx="97">
                  <c:v>-13.349065539584215</c:v>
                </c:pt>
                <c:pt idx="98">
                  <c:v>-13.349065539584215</c:v>
                </c:pt>
                <c:pt idx="99">
                  <c:v>-13.349065539584215</c:v>
                </c:pt>
                <c:pt idx="100">
                  <c:v>-13.349065539584215</c:v>
                </c:pt>
                <c:pt idx="101">
                  <c:v>-13.349065539584215</c:v>
                </c:pt>
                <c:pt idx="102">
                  <c:v>-13.349065539584215</c:v>
                </c:pt>
                <c:pt idx="103">
                  <c:v>-13.349065539584215</c:v>
                </c:pt>
                <c:pt idx="104">
                  <c:v>-13.349065539584215</c:v>
                </c:pt>
                <c:pt idx="105">
                  <c:v>-13.349065539584215</c:v>
                </c:pt>
                <c:pt idx="106">
                  <c:v>-13.349065539584215</c:v>
                </c:pt>
                <c:pt idx="107">
                  <c:v>-13.349065539584215</c:v>
                </c:pt>
                <c:pt idx="108">
                  <c:v>-13.349065539584215</c:v>
                </c:pt>
                <c:pt idx="109">
                  <c:v>-13.349065539584215</c:v>
                </c:pt>
                <c:pt idx="110">
                  <c:v>-13.349065539584215</c:v>
                </c:pt>
                <c:pt idx="111">
                  <c:v>-13.349065539584215</c:v>
                </c:pt>
                <c:pt idx="112">
                  <c:v>-13.349065539584215</c:v>
                </c:pt>
                <c:pt idx="113">
                  <c:v>-13.349065539584215</c:v>
                </c:pt>
                <c:pt idx="114">
                  <c:v>-13.349065539584215</c:v>
                </c:pt>
                <c:pt idx="115">
                  <c:v>-13.349065539584215</c:v>
                </c:pt>
                <c:pt idx="116">
                  <c:v>-13.349065539584215</c:v>
                </c:pt>
                <c:pt idx="117">
                  <c:v>-13.349065539584215</c:v>
                </c:pt>
                <c:pt idx="118">
                  <c:v>-13.349065539584215</c:v>
                </c:pt>
                <c:pt idx="119">
                  <c:v>-13.349065539584215</c:v>
                </c:pt>
                <c:pt idx="120">
                  <c:v>-13.349065539584215</c:v>
                </c:pt>
                <c:pt idx="121">
                  <c:v>-13.349065539584215</c:v>
                </c:pt>
                <c:pt idx="122">
                  <c:v>-13.349065539584215</c:v>
                </c:pt>
                <c:pt idx="123">
                  <c:v>-13.349065539584215</c:v>
                </c:pt>
                <c:pt idx="124">
                  <c:v>-13.349065539584215</c:v>
                </c:pt>
                <c:pt idx="125">
                  <c:v>-13.349065539584215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Results!$AD$4:$AD$129</c:f>
              <c:numCache>
                <c:formatCode>0.00</c:formatCode>
                <c:ptCount val="126"/>
                <c:pt idx="0">
                  <c:v>6.2513775745340343</c:v>
                </c:pt>
                <c:pt idx="1">
                  <c:v>6.2513775745340343</c:v>
                </c:pt>
                <c:pt idx="2">
                  <c:v>6.2513775745340343</c:v>
                </c:pt>
                <c:pt idx="3">
                  <c:v>6.2513775745340343</c:v>
                </c:pt>
                <c:pt idx="4">
                  <c:v>6.2513775745340343</c:v>
                </c:pt>
                <c:pt idx="5">
                  <c:v>6.2513775745340343</c:v>
                </c:pt>
                <c:pt idx="6">
                  <c:v>6.2513775745340343</c:v>
                </c:pt>
                <c:pt idx="7">
                  <c:v>6.2513775745340343</c:v>
                </c:pt>
                <c:pt idx="8">
                  <c:v>6.2513775745340343</c:v>
                </c:pt>
                <c:pt idx="9">
                  <c:v>6.2513775745340343</c:v>
                </c:pt>
                <c:pt idx="10">
                  <c:v>6.2513775745340343</c:v>
                </c:pt>
                <c:pt idx="11">
                  <c:v>6.2513775745340343</c:v>
                </c:pt>
                <c:pt idx="12">
                  <c:v>6.2513775745340343</c:v>
                </c:pt>
                <c:pt idx="13">
                  <c:v>6.2513775745340343</c:v>
                </c:pt>
                <c:pt idx="14">
                  <c:v>6.2513775745340343</c:v>
                </c:pt>
                <c:pt idx="15">
                  <c:v>6.2513775745340343</c:v>
                </c:pt>
                <c:pt idx="16">
                  <c:v>6.2513775745340343</c:v>
                </c:pt>
                <c:pt idx="17">
                  <c:v>6.2513775745340343</c:v>
                </c:pt>
                <c:pt idx="18">
                  <c:v>6.2513775745340343</c:v>
                </c:pt>
                <c:pt idx="19">
                  <c:v>6.2513775745340343</c:v>
                </c:pt>
                <c:pt idx="20">
                  <c:v>6.2513775745340343</c:v>
                </c:pt>
                <c:pt idx="21">
                  <c:v>6.2513775745340343</c:v>
                </c:pt>
                <c:pt idx="22">
                  <c:v>6.2513775745340343</c:v>
                </c:pt>
                <c:pt idx="23">
                  <c:v>6.2513775745340343</c:v>
                </c:pt>
                <c:pt idx="24">
                  <c:v>6.2513775745340343</c:v>
                </c:pt>
                <c:pt idx="25">
                  <c:v>6.2513775745340343</c:v>
                </c:pt>
                <c:pt idx="26">
                  <c:v>6.2513775745340343</c:v>
                </c:pt>
                <c:pt idx="27">
                  <c:v>6.2513775745340343</c:v>
                </c:pt>
                <c:pt idx="28">
                  <c:v>6.2513775745340343</c:v>
                </c:pt>
                <c:pt idx="29">
                  <c:v>6.2513775745340343</c:v>
                </c:pt>
                <c:pt idx="30">
                  <c:v>6.2513775745340343</c:v>
                </c:pt>
                <c:pt idx="31">
                  <c:v>6.2513775745340343</c:v>
                </c:pt>
                <c:pt idx="32">
                  <c:v>6.2513775745340343</c:v>
                </c:pt>
                <c:pt idx="33">
                  <c:v>6.2513775745340343</c:v>
                </c:pt>
                <c:pt idx="34">
                  <c:v>6.2513775745340343</c:v>
                </c:pt>
                <c:pt idx="35">
                  <c:v>6.2513775745340343</c:v>
                </c:pt>
                <c:pt idx="36">
                  <c:v>6.2513775745340343</c:v>
                </c:pt>
                <c:pt idx="37">
                  <c:v>6.2513775745340343</c:v>
                </c:pt>
                <c:pt idx="38">
                  <c:v>6.2513775745340343</c:v>
                </c:pt>
                <c:pt idx="39">
                  <c:v>6.2513775745340343</c:v>
                </c:pt>
                <c:pt idx="40">
                  <c:v>6.2513775745340343</c:v>
                </c:pt>
                <c:pt idx="41">
                  <c:v>6.2513775745340343</c:v>
                </c:pt>
                <c:pt idx="42">
                  <c:v>6.2513775745340343</c:v>
                </c:pt>
                <c:pt idx="43">
                  <c:v>6.2513775745340343</c:v>
                </c:pt>
                <c:pt idx="44">
                  <c:v>6.2513775745340343</c:v>
                </c:pt>
                <c:pt idx="45">
                  <c:v>6.2513775745340343</c:v>
                </c:pt>
                <c:pt idx="46">
                  <c:v>6.2513775745340343</c:v>
                </c:pt>
                <c:pt idx="47">
                  <c:v>6.2513775745340343</c:v>
                </c:pt>
                <c:pt idx="48">
                  <c:v>6.2513775745340343</c:v>
                </c:pt>
                <c:pt idx="49">
                  <c:v>6.2513775745340343</c:v>
                </c:pt>
                <c:pt idx="50">
                  <c:v>6.2513775745340343</c:v>
                </c:pt>
                <c:pt idx="51">
                  <c:v>6.2513775745340343</c:v>
                </c:pt>
                <c:pt idx="52">
                  <c:v>6.2513775745340343</c:v>
                </c:pt>
                <c:pt idx="53">
                  <c:v>6.2513775745340343</c:v>
                </c:pt>
                <c:pt idx="54">
                  <c:v>6.2513775745340343</c:v>
                </c:pt>
                <c:pt idx="55">
                  <c:v>6.2513775745340343</c:v>
                </c:pt>
                <c:pt idx="56">
                  <c:v>6.2513775745340343</c:v>
                </c:pt>
                <c:pt idx="57">
                  <c:v>6.2513775745340343</c:v>
                </c:pt>
                <c:pt idx="58">
                  <c:v>6.2513775745340343</c:v>
                </c:pt>
                <c:pt idx="59">
                  <c:v>6.2513775745340343</c:v>
                </c:pt>
                <c:pt idx="60">
                  <c:v>6.2513775745340343</c:v>
                </c:pt>
                <c:pt idx="61">
                  <c:v>6.2513775745340343</c:v>
                </c:pt>
                <c:pt idx="62">
                  <c:v>6.2513775745340343</c:v>
                </c:pt>
                <c:pt idx="63">
                  <c:v>6.2513775745340343</c:v>
                </c:pt>
                <c:pt idx="64">
                  <c:v>6.2513775745340343</c:v>
                </c:pt>
                <c:pt idx="65">
                  <c:v>6.2513775745340343</c:v>
                </c:pt>
                <c:pt idx="66">
                  <c:v>6.2513775745340343</c:v>
                </c:pt>
                <c:pt idx="67">
                  <c:v>6.2513775745340343</c:v>
                </c:pt>
                <c:pt idx="68">
                  <c:v>6.2513775745340343</c:v>
                </c:pt>
                <c:pt idx="69">
                  <c:v>6.2513775745340343</c:v>
                </c:pt>
                <c:pt idx="70">
                  <c:v>6.2513775745340343</c:v>
                </c:pt>
                <c:pt idx="71">
                  <c:v>6.2513775745340343</c:v>
                </c:pt>
                <c:pt idx="72">
                  <c:v>6.2513775745340343</c:v>
                </c:pt>
                <c:pt idx="73">
                  <c:v>6.2513775745340343</c:v>
                </c:pt>
                <c:pt idx="74">
                  <c:v>6.2513775745340343</c:v>
                </c:pt>
                <c:pt idx="75">
                  <c:v>6.2513775745340343</c:v>
                </c:pt>
                <c:pt idx="76">
                  <c:v>6.2513775745340343</c:v>
                </c:pt>
                <c:pt idx="77">
                  <c:v>6.2513775745340343</c:v>
                </c:pt>
                <c:pt idx="78">
                  <c:v>6.2513775745340343</c:v>
                </c:pt>
                <c:pt idx="79">
                  <c:v>6.2513775745340343</c:v>
                </c:pt>
                <c:pt idx="80">
                  <c:v>6.2513775745340343</c:v>
                </c:pt>
                <c:pt idx="81">
                  <c:v>6.2513775745340343</c:v>
                </c:pt>
                <c:pt idx="82">
                  <c:v>6.2513775745340343</c:v>
                </c:pt>
                <c:pt idx="83">
                  <c:v>6.2513775745340343</c:v>
                </c:pt>
                <c:pt idx="84">
                  <c:v>6.2513775745340343</c:v>
                </c:pt>
                <c:pt idx="85">
                  <c:v>6.2513775745340343</c:v>
                </c:pt>
                <c:pt idx="86">
                  <c:v>6.2513775745340343</c:v>
                </c:pt>
                <c:pt idx="87">
                  <c:v>6.2513775745340343</c:v>
                </c:pt>
                <c:pt idx="88">
                  <c:v>6.2513775745340343</c:v>
                </c:pt>
                <c:pt idx="89">
                  <c:v>6.2513775745340343</c:v>
                </c:pt>
                <c:pt idx="90">
                  <c:v>6.2513775745340343</c:v>
                </c:pt>
                <c:pt idx="91">
                  <c:v>6.2513775745340343</c:v>
                </c:pt>
                <c:pt idx="92">
                  <c:v>6.2513775745340343</c:v>
                </c:pt>
                <c:pt idx="93">
                  <c:v>6.2513775745340343</c:v>
                </c:pt>
                <c:pt idx="94">
                  <c:v>6.2513775745340343</c:v>
                </c:pt>
                <c:pt idx="95">
                  <c:v>6.2513775745340343</c:v>
                </c:pt>
                <c:pt idx="96">
                  <c:v>6.2513775745340343</c:v>
                </c:pt>
                <c:pt idx="97">
                  <c:v>6.2513775745340343</c:v>
                </c:pt>
                <c:pt idx="98">
                  <c:v>6.2513775745340343</c:v>
                </c:pt>
                <c:pt idx="99">
                  <c:v>6.2513775745340343</c:v>
                </c:pt>
                <c:pt idx="100">
                  <c:v>6.2513775745340343</c:v>
                </c:pt>
                <c:pt idx="101">
                  <c:v>6.2513775745340343</c:v>
                </c:pt>
                <c:pt idx="102">
                  <c:v>6.2513775745340343</c:v>
                </c:pt>
                <c:pt idx="103">
                  <c:v>6.2513775745340343</c:v>
                </c:pt>
                <c:pt idx="104">
                  <c:v>6.2513775745340343</c:v>
                </c:pt>
                <c:pt idx="105">
                  <c:v>6.2513775745340343</c:v>
                </c:pt>
                <c:pt idx="106">
                  <c:v>6.2513775745340343</c:v>
                </c:pt>
                <c:pt idx="107">
                  <c:v>6.2513775745340343</c:v>
                </c:pt>
                <c:pt idx="108">
                  <c:v>6.2513775745340343</c:v>
                </c:pt>
                <c:pt idx="109">
                  <c:v>6.2513775745340343</c:v>
                </c:pt>
                <c:pt idx="110">
                  <c:v>6.2513775745340343</c:v>
                </c:pt>
                <c:pt idx="111">
                  <c:v>6.2513775745340343</c:v>
                </c:pt>
                <c:pt idx="112">
                  <c:v>6.2513775745340343</c:v>
                </c:pt>
                <c:pt idx="113">
                  <c:v>6.2513775745340343</c:v>
                </c:pt>
                <c:pt idx="114">
                  <c:v>6.2513775745340343</c:v>
                </c:pt>
                <c:pt idx="115">
                  <c:v>6.2513775745340343</c:v>
                </c:pt>
                <c:pt idx="116">
                  <c:v>6.2513775745340343</c:v>
                </c:pt>
                <c:pt idx="117">
                  <c:v>6.2513775745340343</c:v>
                </c:pt>
                <c:pt idx="118">
                  <c:v>6.2513775745340343</c:v>
                </c:pt>
                <c:pt idx="119">
                  <c:v>6.2513775745340343</c:v>
                </c:pt>
                <c:pt idx="120">
                  <c:v>6.2513775745340343</c:v>
                </c:pt>
                <c:pt idx="121">
                  <c:v>6.2513775745340343</c:v>
                </c:pt>
                <c:pt idx="122">
                  <c:v>6.2513775745340343</c:v>
                </c:pt>
                <c:pt idx="123">
                  <c:v>6.2513775745340343</c:v>
                </c:pt>
                <c:pt idx="124">
                  <c:v>6.2513775745340343</c:v>
                </c:pt>
                <c:pt idx="125">
                  <c:v>6.2513775745340343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Error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Error (between reported and expected)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93547653598463E-2"/>
          <c:y val="0.17400152075154382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Results!$V$4:$V$129</c:f>
              <c:numCache>
                <c:formatCode>0.00</c:formatCode>
                <c:ptCount val="126"/>
                <c:pt idx="0">
                  <c:v>2.4630541871921205</c:v>
                </c:pt>
                <c:pt idx="1">
                  <c:v>-1.9230769230769225</c:v>
                </c:pt>
                <c:pt idx="2">
                  <c:v>-1.4018691588784964</c:v>
                </c:pt>
                <c:pt idx="3">
                  <c:v>-2.763968979916489</c:v>
                </c:pt>
                <c:pt idx="4">
                  <c:v>-8.6345133834958204E-2</c:v>
                </c:pt>
                <c:pt idx="5">
                  <c:v>7.5414781297146863E-2</c:v>
                </c:pt>
                <c:pt idx="6">
                  <c:v>-0.19949019173223936</c:v>
                </c:pt>
                <c:pt idx="7">
                  <c:v>-0.11645801272719813</c:v>
                </c:pt>
                <c:pt idx="8">
                  <c:v>0.14647137150465911</c:v>
                </c:pt>
                <c:pt idx="9">
                  <c:v>-16.666666666666661</c:v>
                </c:pt>
                <c:pt idx="11">
                  <c:v>-6.0939060939060878</c:v>
                </c:pt>
                <c:pt idx="12">
                  <c:v>0.11801730920534531</c:v>
                </c:pt>
                <c:pt idx="14">
                  <c:v>0.37689408507039324</c:v>
                </c:pt>
                <c:pt idx="15">
                  <c:v>0.15549508524462846</c:v>
                </c:pt>
                <c:pt idx="16">
                  <c:v>7.8949555389344186E-2</c:v>
                </c:pt>
                <c:pt idx="17">
                  <c:v>3.5969785380279555E-2</c:v>
                </c:pt>
                <c:pt idx="18">
                  <c:v>-22.854387656702031</c:v>
                </c:pt>
                <c:pt idx="19">
                  <c:v>4.7865459249676539</c:v>
                </c:pt>
                <c:pt idx="20">
                  <c:v>1.9704433497536997</c:v>
                </c:pt>
                <c:pt idx="21">
                  <c:v>-9.9242726185731467</c:v>
                </c:pt>
                <c:pt idx="22">
                  <c:v>0.26155187445510258</c:v>
                </c:pt>
                <c:pt idx="23">
                  <c:v>-3.8124285169648872E-2</c:v>
                </c:pt>
                <c:pt idx="24">
                  <c:v>-3.5423249625810782</c:v>
                </c:pt>
                <c:pt idx="25">
                  <c:v>-0.2184996358339393</c:v>
                </c:pt>
                <c:pt idx="26">
                  <c:v>-4.3875393881369108E-2</c:v>
                </c:pt>
                <c:pt idx="27">
                  <c:v>-4.181184668989558</c:v>
                </c:pt>
                <c:pt idx="28">
                  <c:v>-1.4529374605180103</c:v>
                </c:pt>
                <c:pt idx="29">
                  <c:v>-5.9429106223678065</c:v>
                </c:pt>
                <c:pt idx="30">
                  <c:v>-0.35799522673030948</c:v>
                </c:pt>
                <c:pt idx="31">
                  <c:v>0.50874798362080609</c:v>
                </c:pt>
                <c:pt idx="32">
                  <c:v>-0.19823116803904411</c:v>
                </c:pt>
                <c:pt idx="33">
                  <c:v>-1.448310304644582</c:v>
                </c:pt>
                <c:pt idx="34">
                  <c:v>-2.267380124508112</c:v>
                </c:pt>
                <c:pt idx="35">
                  <c:v>-18.010520007989879</c:v>
                </c:pt>
                <c:pt idx="36">
                  <c:v>-7.0881226053639796</c:v>
                </c:pt>
                <c:pt idx="37">
                  <c:v>-3.9440203562341014</c:v>
                </c:pt>
                <c:pt idx="38">
                  <c:v>0.19743336623888633</c:v>
                </c:pt>
                <c:pt idx="39">
                  <c:v>0.45662100456621213</c:v>
                </c:pt>
                <c:pt idx="40">
                  <c:v>-0.17491254372813747</c:v>
                </c:pt>
                <c:pt idx="41">
                  <c:v>-7.6622481035799909E-3</c:v>
                </c:pt>
                <c:pt idx="42">
                  <c:v>-7.7652670697210727E-2</c:v>
                </c:pt>
                <c:pt idx="43">
                  <c:v>0.13087645677960072</c:v>
                </c:pt>
                <c:pt idx="44">
                  <c:v>4.9278798130066914E-2</c:v>
                </c:pt>
                <c:pt idx="45">
                  <c:v>5.2631578947368345</c:v>
                </c:pt>
                <c:pt idx="46">
                  <c:v>-6.7850348763474937</c:v>
                </c:pt>
                <c:pt idx="47">
                  <c:v>-1.5369836695485151</c:v>
                </c:pt>
                <c:pt idx="48">
                  <c:v>-2.5356576862123545</c:v>
                </c:pt>
                <c:pt idx="49">
                  <c:v>-1.7397696642979719</c:v>
                </c:pt>
                <c:pt idx="50">
                  <c:v>-0.26686999618756324</c:v>
                </c:pt>
                <c:pt idx="51">
                  <c:v>-0.87989563383018465</c:v>
                </c:pt>
                <c:pt idx="52">
                  <c:v>-6.5026288991874281</c:v>
                </c:pt>
                <c:pt idx="53">
                  <c:v>1.7337651088100809</c:v>
                </c:pt>
                <c:pt idx="54">
                  <c:v>-2.2988505747126333</c:v>
                </c:pt>
                <c:pt idx="55">
                  <c:v>0.71942446043165942</c:v>
                </c:pt>
                <c:pt idx="56">
                  <c:v>-13.776493256262048</c:v>
                </c:pt>
                <c:pt idx="57">
                  <c:v>-0.87754287993617075</c:v>
                </c:pt>
                <c:pt idx="58">
                  <c:v>0.29717682020802888</c:v>
                </c:pt>
                <c:pt idx="59">
                  <c:v>5.3545475407317931E-2</c:v>
                </c:pt>
                <c:pt idx="60">
                  <c:v>-0.43349808101168397</c:v>
                </c:pt>
                <c:pt idx="61">
                  <c:v>0.19335925317587091</c:v>
                </c:pt>
                <c:pt idx="62">
                  <c:v>0.70897411977931069</c:v>
                </c:pt>
                <c:pt idx="72">
                  <c:v>3.1518624641847439</c:v>
                </c:pt>
                <c:pt idx="73">
                  <c:v>-5.4568527918787213</c:v>
                </c:pt>
                <c:pt idx="74">
                  <c:v>0.49261083743830109</c:v>
                </c:pt>
                <c:pt idx="75">
                  <c:v>1.4723438121761105</c:v>
                </c:pt>
                <c:pt idx="76">
                  <c:v>0.13717421124861287</c:v>
                </c:pt>
                <c:pt idx="77">
                  <c:v>1.5853470832692915</c:v>
                </c:pt>
                <c:pt idx="78">
                  <c:v>0.25821140017213717</c:v>
                </c:pt>
                <c:pt idx="79">
                  <c:v>0.35076067329441124</c:v>
                </c:pt>
                <c:pt idx="80">
                  <c:v>0.40107130008392461</c:v>
                </c:pt>
                <c:pt idx="81">
                  <c:v>1.4634146341463325</c:v>
                </c:pt>
                <c:pt idx="82">
                  <c:v>0.64516129032257674</c:v>
                </c:pt>
                <c:pt idx="83">
                  <c:v>0.84451068057625445</c:v>
                </c:pt>
                <c:pt idx="84">
                  <c:v>-0.27429467084639741</c:v>
                </c:pt>
                <c:pt idx="85">
                  <c:v>1.0176222387689269</c:v>
                </c:pt>
                <c:pt idx="86">
                  <c:v>0.58086212167531548</c:v>
                </c:pt>
                <c:pt idx="87">
                  <c:v>2.7639579878382805E-2</c:v>
                </c:pt>
                <c:pt idx="88">
                  <c:v>0.22693677000270238</c:v>
                </c:pt>
                <c:pt idx="89">
                  <c:v>0.15976567700705352</c:v>
                </c:pt>
                <c:pt idx="108">
                  <c:v>0</c:v>
                </c:pt>
                <c:pt idx="109">
                  <c:v>4.7979797979797993</c:v>
                </c:pt>
                <c:pt idx="110">
                  <c:v>7.8336557059961311</c:v>
                </c:pt>
                <c:pt idx="111">
                  <c:v>7.3412698412698445</c:v>
                </c:pt>
                <c:pt idx="112">
                  <c:v>4.9975381585425822</c:v>
                </c:pt>
                <c:pt idx="113">
                  <c:v>4.3253122144380285</c:v>
                </c:pt>
                <c:pt idx="114">
                  <c:v>1.5445193134237361</c:v>
                </c:pt>
                <c:pt idx="115">
                  <c:v>3.7506493506493528</c:v>
                </c:pt>
                <c:pt idx="116">
                  <c:v>-1.7958173032122369</c:v>
                </c:pt>
                <c:pt idx="117">
                  <c:v>1.2416427889207251</c:v>
                </c:pt>
                <c:pt idx="118">
                  <c:v>-3.103229892336917</c:v>
                </c:pt>
                <c:pt idx="119">
                  <c:v>-1.3750592697961215</c:v>
                </c:pt>
                <c:pt idx="120">
                  <c:v>-5.948839976205085E-2</c:v>
                </c:pt>
                <c:pt idx="121">
                  <c:v>0.66127847171197507</c:v>
                </c:pt>
                <c:pt idx="122">
                  <c:v>0.69951571988622807</c:v>
                </c:pt>
                <c:pt idx="123">
                  <c:v>-3.3229951262740635E-2</c:v>
                </c:pt>
                <c:pt idx="124">
                  <c:v>-0.1954505759554199</c:v>
                </c:pt>
                <c:pt idx="125">
                  <c:v>-0.65255027300572854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(0.03%)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Results!$AE$4:$AE$129</c:f>
              <c:numCache>
                <c:formatCode>0.00</c:formatCode>
                <c:ptCount val="126"/>
                <c:pt idx="0">
                  <c:v>2.7639579878382805E-2</c:v>
                </c:pt>
                <c:pt idx="1">
                  <c:v>2.7639579878382805E-2</c:v>
                </c:pt>
                <c:pt idx="2">
                  <c:v>2.7639579878382805E-2</c:v>
                </c:pt>
                <c:pt idx="3">
                  <c:v>2.7639579878382805E-2</c:v>
                </c:pt>
                <c:pt idx="4">
                  <c:v>2.7639579878382805E-2</c:v>
                </c:pt>
                <c:pt idx="5">
                  <c:v>2.7639579878382805E-2</c:v>
                </c:pt>
                <c:pt idx="6">
                  <c:v>2.7639579878382805E-2</c:v>
                </c:pt>
                <c:pt idx="7">
                  <c:v>2.7639579878382805E-2</c:v>
                </c:pt>
                <c:pt idx="8">
                  <c:v>2.7639579878382805E-2</c:v>
                </c:pt>
                <c:pt idx="9">
                  <c:v>2.7639579878382805E-2</c:v>
                </c:pt>
                <c:pt idx="10">
                  <c:v>2.7639579878382805E-2</c:v>
                </c:pt>
                <c:pt idx="11">
                  <c:v>2.7639579878382805E-2</c:v>
                </c:pt>
                <c:pt idx="12">
                  <c:v>2.7639579878382805E-2</c:v>
                </c:pt>
                <c:pt idx="13">
                  <c:v>2.7639579878382805E-2</c:v>
                </c:pt>
                <c:pt idx="14">
                  <c:v>2.7639579878382805E-2</c:v>
                </c:pt>
                <c:pt idx="15">
                  <c:v>2.7639579878382805E-2</c:v>
                </c:pt>
                <c:pt idx="16">
                  <c:v>2.7639579878382805E-2</c:v>
                </c:pt>
                <c:pt idx="17">
                  <c:v>2.7639579878382805E-2</c:v>
                </c:pt>
                <c:pt idx="18">
                  <c:v>2.7639579878382805E-2</c:v>
                </c:pt>
                <c:pt idx="19">
                  <c:v>2.7639579878382805E-2</c:v>
                </c:pt>
                <c:pt idx="20">
                  <c:v>2.7639579878382805E-2</c:v>
                </c:pt>
                <c:pt idx="21">
                  <c:v>2.7639579878382805E-2</c:v>
                </c:pt>
                <c:pt idx="22">
                  <c:v>2.7639579878382805E-2</c:v>
                </c:pt>
                <c:pt idx="23">
                  <c:v>2.7639579878382805E-2</c:v>
                </c:pt>
                <c:pt idx="24">
                  <c:v>2.7639579878382805E-2</c:v>
                </c:pt>
                <c:pt idx="25">
                  <c:v>2.7639579878382805E-2</c:v>
                </c:pt>
                <c:pt idx="26">
                  <c:v>2.7639579878382805E-2</c:v>
                </c:pt>
                <c:pt idx="27">
                  <c:v>2.7639579878382805E-2</c:v>
                </c:pt>
                <c:pt idx="28">
                  <c:v>2.7639579878382805E-2</c:v>
                </c:pt>
                <c:pt idx="29">
                  <c:v>2.7639579878382805E-2</c:v>
                </c:pt>
                <c:pt idx="30">
                  <c:v>2.7639579878382805E-2</c:v>
                </c:pt>
                <c:pt idx="31">
                  <c:v>2.7639579878382805E-2</c:v>
                </c:pt>
                <c:pt idx="32">
                  <c:v>2.7639579878382805E-2</c:v>
                </c:pt>
                <c:pt idx="33">
                  <c:v>2.7639579878382805E-2</c:v>
                </c:pt>
                <c:pt idx="34">
                  <c:v>2.7639579878382805E-2</c:v>
                </c:pt>
                <c:pt idx="35">
                  <c:v>2.7639579878382805E-2</c:v>
                </c:pt>
                <c:pt idx="36">
                  <c:v>2.7639579878382805E-2</c:v>
                </c:pt>
                <c:pt idx="37">
                  <c:v>2.7639579878382805E-2</c:v>
                </c:pt>
                <c:pt idx="38">
                  <c:v>2.7639579878382805E-2</c:v>
                </c:pt>
                <c:pt idx="39">
                  <c:v>2.7639579878382805E-2</c:v>
                </c:pt>
                <c:pt idx="40">
                  <c:v>2.7639579878382805E-2</c:v>
                </c:pt>
                <c:pt idx="41">
                  <c:v>2.7639579878382805E-2</c:v>
                </c:pt>
                <c:pt idx="42">
                  <c:v>2.7639579878382805E-2</c:v>
                </c:pt>
                <c:pt idx="43">
                  <c:v>2.7639579878382805E-2</c:v>
                </c:pt>
                <c:pt idx="44">
                  <c:v>2.7639579878382805E-2</c:v>
                </c:pt>
                <c:pt idx="45">
                  <c:v>2.7639579878382805E-2</c:v>
                </c:pt>
                <c:pt idx="46">
                  <c:v>2.7639579878382805E-2</c:v>
                </c:pt>
                <c:pt idx="47">
                  <c:v>2.7639579878382805E-2</c:v>
                </c:pt>
                <c:pt idx="48">
                  <c:v>2.7639579878382805E-2</c:v>
                </c:pt>
                <c:pt idx="49">
                  <c:v>2.7639579878382805E-2</c:v>
                </c:pt>
                <c:pt idx="50">
                  <c:v>2.7639579878382805E-2</c:v>
                </c:pt>
                <c:pt idx="51">
                  <c:v>2.7639579878382805E-2</c:v>
                </c:pt>
                <c:pt idx="52">
                  <c:v>2.7639579878382805E-2</c:v>
                </c:pt>
                <c:pt idx="53">
                  <c:v>2.7639579878382805E-2</c:v>
                </c:pt>
                <c:pt idx="54">
                  <c:v>2.7639579878382805E-2</c:v>
                </c:pt>
                <c:pt idx="55">
                  <c:v>2.7639579878382805E-2</c:v>
                </c:pt>
                <c:pt idx="56">
                  <c:v>2.7639579878382805E-2</c:v>
                </c:pt>
                <c:pt idx="57">
                  <c:v>2.7639579878382805E-2</c:v>
                </c:pt>
                <c:pt idx="58">
                  <c:v>2.7639579878382805E-2</c:v>
                </c:pt>
                <c:pt idx="59">
                  <c:v>2.7639579878382805E-2</c:v>
                </c:pt>
                <c:pt idx="60">
                  <c:v>2.7639579878382805E-2</c:v>
                </c:pt>
                <c:pt idx="61">
                  <c:v>2.7639579878382805E-2</c:v>
                </c:pt>
                <c:pt idx="62">
                  <c:v>2.7639579878382805E-2</c:v>
                </c:pt>
                <c:pt idx="63">
                  <c:v>2.7639579878382805E-2</c:v>
                </c:pt>
                <c:pt idx="64">
                  <c:v>2.7639579878382805E-2</c:v>
                </c:pt>
                <c:pt idx="65">
                  <c:v>2.7639579878382805E-2</c:v>
                </c:pt>
                <c:pt idx="66">
                  <c:v>2.7639579878382805E-2</c:v>
                </c:pt>
                <c:pt idx="67">
                  <c:v>2.7639579878382805E-2</c:v>
                </c:pt>
                <c:pt idx="68">
                  <c:v>2.7639579878382805E-2</c:v>
                </c:pt>
                <c:pt idx="69">
                  <c:v>2.7639579878382805E-2</c:v>
                </c:pt>
                <c:pt idx="70">
                  <c:v>2.7639579878382805E-2</c:v>
                </c:pt>
                <c:pt idx="71">
                  <c:v>2.7639579878382805E-2</c:v>
                </c:pt>
                <c:pt idx="72">
                  <c:v>2.7639579878382805E-2</c:v>
                </c:pt>
                <c:pt idx="73">
                  <c:v>2.7639579878382805E-2</c:v>
                </c:pt>
                <c:pt idx="74">
                  <c:v>2.7639579878382805E-2</c:v>
                </c:pt>
                <c:pt idx="75">
                  <c:v>2.7639579878382805E-2</c:v>
                </c:pt>
                <c:pt idx="76">
                  <c:v>2.7639579878382805E-2</c:v>
                </c:pt>
                <c:pt idx="77">
                  <c:v>2.7639579878382805E-2</c:v>
                </c:pt>
                <c:pt idx="78">
                  <c:v>2.7639579878382805E-2</c:v>
                </c:pt>
                <c:pt idx="79">
                  <c:v>2.7639579878382805E-2</c:v>
                </c:pt>
                <c:pt idx="80">
                  <c:v>2.7639579878382805E-2</c:v>
                </c:pt>
                <c:pt idx="81">
                  <c:v>2.7639579878382805E-2</c:v>
                </c:pt>
                <c:pt idx="82">
                  <c:v>2.7639579878382805E-2</c:v>
                </c:pt>
                <c:pt idx="83">
                  <c:v>2.7639579878382805E-2</c:v>
                </c:pt>
                <c:pt idx="84">
                  <c:v>2.7639579878382805E-2</c:v>
                </c:pt>
                <c:pt idx="85">
                  <c:v>2.7639579878382805E-2</c:v>
                </c:pt>
                <c:pt idx="86">
                  <c:v>2.7639579878382805E-2</c:v>
                </c:pt>
                <c:pt idx="87">
                  <c:v>2.7639579878382805E-2</c:v>
                </c:pt>
                <c:pt idx="88">
                  <c:v>2.7639579878382805E-2</c:v>
                </c:pt>
                <c:pt idx="89">
                  <c:v>2.7639579878382805E-2</c:v>
                </c:pt>
                <c:pt idx="90">
                  <c:v>2.7639579878382805E-2</c:v>
                </c:pt>
                <c:pt idx="91">
                  <c:v>2.7639579878382805E-2</c:v>
                </c:pt>
                <c:pt idx="92">
                  <c:v>2.7639579878382805E-2</c:v>
                </c:pt>
                <c:pt idx="93">
                  <c:v>2.7639579878382805E-2</c:v>
                </c:pt>
                <c:pt idx="94">
                  <c:v>2.7639579878382805E-2</c:v>
                </c:pt>
                <c:pt idx="95">
                  <c:v>2.7639579878382805E-2</c:v>
                </c:pt>
                <c:pt idx="96">
                  <c:v>2.7639579878382805E-2</c:v>
                </c:pt>
                <c:pt idx="97">
                  <c:v>2.7639579878382805E-2</c:v>
                </c:pt>
                <c:pt idx="98">
                  <c:v>2.7639579878382805E-2</c:v>
                </c:pt>
                <c:pt idx="99">
                  <c:v>2.7639579878382805E-2</c:v>
                </c:pt>
                <c:pt idx="100">
                  <c:v>2.7639579878382805E-2</c:v>
                </c:pt>
                <c:pt idx="101">
                  <c:v>2.7639579878382805E-2</c:v>
                </c:pt>
                <c:pt idx="102">
                  <c:v>2.7639579878382805E-2</c:v>
                </c:pt>
                <c:pt idx="103">
                  <c:v>2.7639579878382805E-2</c:v>
                </c:pt>
                <c:pt idx="104">
                  <c:v>2.7639579878382805E-2</c:v>
                </c:pt>
                <c:pt idx="105">
                  <c:v>2.7639579878382805E-2</c:v>
                </c:pt>
                <c:pt idx="106">
                  <c:v>2.7639579878382805E-2</c:v>
                </c:pt>
                <c:pt idx="107">
                  <c:v>2.7639579878382805E-2</c:v>
                </c:pt>
                <c:pt idx="108">
                  <c:v>2.7639579878382805E-2</c:v>
                </c:pt>
                <c:pt idx="109">
                  <c:v>2.7639579878382805E-2</c:v>
                </c:pt>
                <c:pt idx="110">
                  <c:v>2.7639579878382805E-2</c:v>
                </c:pt>
                <c:pt idx="111">
                  <c:v>2.7639579878382805E-2</c:v>
                </c:pt>
                <c:pt idx="112">
                  <c:v>2.7639579878382805E-2</c:v>
                </c:pt>
                <c:pt idx="113">
                  <c:v>2.7639579878382805E-2</c:v>
                </c:pt>
                <c:pt idx="114">
                  <c:v>2.7639579878382805E-2</c:v>
                </c:pt>
                <c:pt idx="115">
                  <c:v>2.7639579878382805E-2</c:v>
                </c:pt>
                <c:pt idx="116">
                  <c:v>2.7639579878382805E-2</c:v>
                </c:pt>
                <c:pt idx="117">
                  <c:v>2.7639579878382805E-2</c:v>
                </c:pt>
                <c:pt idx="118">
                  <c:v>2.7639579878382805E-2</c:v>
                </c:pt>
                <c:pt idx="119">
                  <c:v>2.7639579878382805E-2</c:v>
                </c:pt>
                <c:pt idx="120">
                  <c:v>2.7639579878382805E-2</c:v>
                </c:pt>
                <c:pt idx="121">
                  <c:v>2.7639579878382805E-2</c:v>
                </c:pt>
                <c:pt idx="122">
                  <c:v>2.7639579878382805E-2</c:v>
                </c:pt>
                <c:pt idx="123">
                  <c:v>2.7639579878382805E-2</c:v>
                </c:pt>
                <c:pt idx="124">
                  <c:v>2.7639579878382805E-2</c:v>
                </c:pt>
                <c:pt idx="125">
                  <c:v>2.7639579878382805E-2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Results!$AF$4:$AF$129</c:f>
              <c:numCache>
                <c:formatCode>0.00</c:formatCode>
                <c:ptCount val="126"/>
                <c:pt idx="0">
                  <c:v>-4.9723604201216176</c:v>
                </c:pt>
                <c:pt idx="1">
                  <c:v>-4.9723604201216176</c:v>
                </c:pt>
                <c:pt idx="2">
                  <c:v>-4.9723604201216176</c:v>
                </c:pt>
                <c:pt idx="3">
                  <c:v>-4.9723604201216176</c:v>
                </c:pt>
                <c:pt idx="4">
                  <c:v>-4.9723604201216176</c:v>
                </c:pt>
                <c:pt idx="5">
                  <c:v>-4.9723604201216176</c:v>
                </c:pt>
                <c:pt idx="6">
                  <c:v>-4.9723604201216176</c:v>
                </c:pt>
                <c:pt idx="7">
                  <c:v>-4.9723604201216176</c:v>
                </c:pt>
                <c:pt idx="8">
                  <c:v>-4.9723604201216176</c:v>
                </c:pt>
                <c:pt idx="9">
                  <c:v>-4.9723604201216176</c:v>
                </c:pt>
                <c:pt idx="10">
                  <c:v>-4.9723604201216176</c:v>
                </c:pt>
                <c:pt idx="11">
                  <c:v>-4.9723604201216176</c:v>
                </c:pt>
                <c:pt idx="12">
                  <c:v>-4.9723604201216176</c:v>
                </c:pt>
                <c:pt idx="13">
                  <c:v>-4.9723604201216176</c:v>
                </c:pt>
                <c:pt idx="14">
                  <c:v>-4.9723604201216176</c:v>
                </c:pt>
                <c:pt idx="15">
                  <c:v>-4.9723604201216176</c:v>
                </c:pt>
                <c:pt idx="16">
                  <c:v>-4.9723604201216176</c:v>
                </c:pt>
                <c:pt idx="17">
                  <c:v>-4.9723604201216176</c:v>
                </c:pt>
                <c:pt idx="18">
                  <c:v>-4.9723604201216176</c:v>
                </c:pt>
                <c:pt idx="19">
                  <c:v>-4.9723604201216176</c:v>
                </c:pt>
                <c:pt idx="20">
                  <c:v>-4.9723604201216176</c:v>
                </c:pt>
                <c:pt idx="21">
                  <c:v>-4.9723604201216176</c:v>
                </c:pt>
                <c:pt idx="22">
                  <c:v>-4.9723604201216176</c:v>
                </c:pt>
                <c:pt idx="23">
                  <c:v>-4.9723604201216176</c:v>
                </c:pt>
                <c:pt idx="24">
                  <c:v>-4.9723604201216176</c:v>
                </c:pt>
                <c:pt idx="25">
                  <c:v>-4.9723604201216176</c:v>
                </c:pt>
                <c:pt idx="26">
                  <c:v>-4.9723604201216176</c:v>
                </c:pt>
                <c:pt idx="27">
                  <c:v>-4.9723604201216176</c:v>
                </c:pt>
                <c:pt idx="28">
                  <c:v>-4.9723604201216176</c:v>
                </c:pt>
                <c:pt idx="29">
                  <c:v>-4.9723604201216176</c:v>
                </c:pt>
                <c:pt idx="30">
                  <c:v>-4.9723604201216176</c:v>
                </c:pt>
                <c:pt idx="31">
                  <c:v>-4.9723604201216176</c:v>
                </c:pt>
                <c:pt idx="32">
                  <c:v>-4.9723604201216176</c:v>
                </c:pt>
                <c:pt idx="33">
                  <c:v>-4.9723604201216176</c:v>
                </c:pt>
                <c:pt idx="34">
                  <c:v>-4.9723604201216176</c:v>
                </c:pt>
                <c:pt idx="35">
                  <c:v>-4.9723604201216176</c:v>
                </c:pt>
                <c:pt idx="36">
                  <c:v>-4.9723604201216176</c:v>
                </c:pt>
                <c:pt idx="37">
                  <c:v>-4.9723604201216176</c:v>
                </c:pt>
                <c:pt idx="38">
                  <c:v>-4.9723604201216176</c:v>
                </c:pt>
                <c:pt idx="39">
                  <c:v>-4.9723604201216176</c:v>
                </c:pt>
                <c:pt idx="40">
                  <c:v>-4.9723604201216176</c:v>
                </c:pt>
                <c:pt idx="41">
                  <c:v>-4.9723604201216176</c:v>
                </c:pt>
                <c:pt idx="42">
                  <c:v>-4.9723604201216176</c:v>
                </c:pt>
                <c:pt idx="43">
                  <c:v>-4.9723604201216176</c:v>
                </c:pt>
                <c:pt idx="44">
                  <c:v>-4.9723604201216176</c:v>
                </c:pt>
                <c:pt idx="45">
                  <c:v>-4.9723604201216176</c:v>
                </c:pt>
                <c:pt idx="46">
                  <c:v>-4.9723604201216176</c:v>
                </c:pt>
                <c:pt idx="47">
                  <c:v>-4.9723604201216176</c:v>
                </c:pt>
                <c:pt idx="48">
                  <c:v>-4.9723604201216176</c:v>
                </c:pt>
                <c:pt idx="49">
                  <c:v>-4.9723604201216176</c:v>
                </c:pt>
                <c:pt idx="50">
                  <c:v>-4.9723604201216176</c:v>
                </c:pt>
                <c:pt idx="51">
                  <c:v>-4.9723604201216176</c:v>
                </c:pt>
                <c:pt idx="52">
                  <c:v>-4.9723604201216176</c:v>
                </c:pt>
                <c:pt idx="53">
                  <c:v>-4.9723604201216176</c:v>
                </c:pt>
                <c:pt idx="54">
                  <c:v>-4.9723604201216176</c:v>
                </c:pt>
                <c:pt idx="55">
                  <c:v>-4.9723604201216176</c:v>
                </c:pt>
                <c:pt idx="56">
                  <c:v>-4.9723604201216176</c:v>
                </c:pt>
                <c:pt idx="57">
                  <c:v>-4.9723604201216176</c:v>
                </c:pt>
                <c:pt idx="58">
                  <c:v>-4.9723604201216176</c:v>
                </c:pt>
                <c:pt idx="59">
                  <c:v>-4.9723604201216176</c:v>
                </c:pt>
                <c:pt idx="60">
                  <c:v>-4.9723604201216176</c:v>
                </c:pt>
                <c:pt idx="61">
                  <c:v>-4.9723604201216176</c:v>
                </c:pt>
                <c:pt idx="62">
                  <c:v>-4.9723604201216176</c:v>
                </c:pt>
                <c:pt idx="63">
                  <c:v>-4.9723604201216176</c:v>
                </c:pt>
                <c:pt idx="64">
                  <c:v>-4.9723604201216176</c:v>
                </c:pt>
                <c:pt idx="65">
                  <c:v>-4.9723604201216176</c:v>
                </c:pt>
                <c:pt idx="66">
                  <c:v>-4.9723604201216176</c:v>
                </c:pt>
                <c:pt idx="67">
                  <c:v>-4.9723604201216176</c:v>
                </c:pt>
                <c:pt idx="68">
                  <c:v>-4.9723604201216176</c:v>
                </c:pt>
                <c:pt idx="69">
                  <c:v>-4.9723604201216176</c:v>
                </c:pt>
                <c:pt idx="70">
                  <c:v>-4.9723604201216176</c:v>
                </c:pt>
                <c:pt idx="71">
                  <c:v>-4.9723604201216176</c:v>
                </c:pt>
                <c:pt idx="72">
                  <c:v>-4.9723604201216176</c:v>
                </c:pt>
                <c:pt idx="73">
                  <c:v>-4.9723604201216176</c:v>
                </c:pt>
                <c:pt idx="74">
                  <c:v>-4.9723604201216176</c:v>
                </c:pt>
                <c:pt idx="75">
                  <c:v>-4.9723604201216176</c:v>
                </c:pt>
                <c:pt idx="76">
                  <c:v>-4.9723604201216176</c:v>
                </c:pt>
                <c:pt idx="77">
                  <c:v>-4.9723604201216176</c:v>
                </c:pt>
                <c:pt idx="78">
                  <c:v>-4.9723604201216176</c:v>
                </c:pt>
                <c:pt idx="79">
                  <c:v>-4.9723604201216176</c:v>
                </c:pt>
                <c:pt idx="80">
                  <c:v>-4.9723604201216176</c:v>
                </c:pt>
                <c:pt idx="81">
                  <c:v>-4.9723604201216176</c:v>
                </c:pt>
                <c:pt idx="82">
                  <c:v>-4.9723604201216176</c:v>
                </c:pt>
                <c:pt idx="83">
                  <c:v>-4.9723604201216176</c:v>
                </c:pt>
                <c:pt idx="84">
                  <c:v>-4.9723604201216176</c:v>
                </c:pt>
                <c:pt idx="85">
                  <c:v>-4.9723604201216176</c:v>
                </c:pt>
                <c:pt idx="86">
                  <c:v>-4.9723604201216176</c:v>
                </c:pt>
                <c:pt idx="87">
                  <c:v>-4.9723604201216176</c:v>
                </c:pt>
                <c:pt idx="88">
                  <c:v>-4.9723604201216176</c:v>
                </c:pt>
                <c:pt idx="89">
                  <c:v>-4.9723604201216176</c:v>
                </c:pt>
                <c:pt idx="90">
                  <c:v>-4.9723604201216176</c:v>
                </c:pt>
                <c:pt idx="91">
                  <c:v>-4.9723604201216176</c:v>
                </c:pt>
                <c:pt idx="92">
                  <c:v>-4.9723604201216176</c:v>
                </c:pt>
                <c:pt idx="93">
                  <c:v>-4.9723604201216176</c:v>
                </c:pt>
                <c:pt idx="94">
                  <c:v>-4.9723604201216176</c:v>
                </c:pt>
                <c:pt idx="95">
                  <c:v>-4.9723604201216176</c:v>
                </c:pt>
                <c:pt idx="96">
                  <c:v>-4.9723604201216176</c:v>
                </c:pt>
                <c:pt idx="97">
                  <c:v>-4.9723604201216176</c:v>
                </c:pt>
                <c:pt idx="98">
                  <c:v>-4.9723604201216176</c:v>
                </c:pt>
                <c:pt idx="99">
                  <c:v>-4.9723604201216176</c:v>
                </c:pt>
                <c:pt idx="100">
                  <c:v>-4.9723604201216176</c:v>
                </c:pt>
                <c:pt idx="101">
                  <c:v>-4.9723604201216176</c:v>
                </c:pt>
                <c:pt idx="102">
                  <c:v>-4.9723604201216176</c:v>
                </c:pt>
                <c:pt idx="103">
                  <c:v>-4.9723604201216176</c:v>
                </c:pt>
                <c:pt idx="104">
                  <c:v>-4.9723604201216176</c:v>
                </c:pt>
                <c:pt idx="105">
                  <c:v>-4.9723604201216176</c:v>
                </c:pt>
                <c:pt idx="106">
                  <c:v>-4.9723604201216176</c:v>
                </c:pt>
                <c:pt idx="107">
                  <c:v>-4.9723604201216176</c:v>
                </c:pt>
                <c:pt idx="108">
                  <c:v>-4.9723604201216176</c:v>
                </c:pt>
                <c:pt idx="109">
                  <c:v>-4.9723604201216176</c:v>
                </c:pt>
                <c:pt idx="110">
                  <c:v>-4.9723604201216176</c:v>
                </c:pt>
                <c:pt idx="111">
                  <c:v>-4.9723604201216176</c:v>
                </c:pt>
                <c:pt idx="112">
                  <c:v>-4.9723604201216176</c:v>
                </c:pt>
                <c:pt idx="113">
                  <c:v>-4.9723604201216176</c:v>
                </c:pt>
                <c:pt idx="114">
                  <c:v>-4.9723604201216176</c:v>
                </c:pt>
                <c:pt idx="115">
                  <c:v>-4.9723604201216176</c:v>
                </c:pt>
                <c:pt idx="116">
                  <c:v>-4.9723604201216176</c:v>
                </c:pt>
                <c:pt idx="117">
                  <c:v>-4.9723604201216176</c:v>
                </c:pt>
                <c:pt idx="118">
                  <c:v>-4.9723604201216176</c:v>
                </c:pt>
                <c:pt idx="119">
                  <c:v>-4.9723604201216176</c:v>
                </c:pt>
                <c:pt idx="120">
                  <c:v>-4.9723604201216176</c:v>
                </c:pt>
                <c:pt idx="121">
                  <c:v>-4.9723604201216176</c:v>
                </c:pt>
                <c:pt idx="122">
                  <c:v>-4.9723604201216176</c:v>
                </c:pt>
                <c:pt idx="123">
                  <c:v>-4.9723604201216176</c:v>
                </c:pt>
                <c:pt idx="124">
                  <c:v>-4.9723604201216176</c:v>
                </c:pt>
                <c:pt idx="125">
                  <c:v>-4.9723604201216176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Results!$AG$4:$AG$129</c:f>
              <c:numCache>
                <c:formatCode>0.00</c:formatCode>
                <c:ptCount val="126"/>
                <c:pt idx="0">
                  <c:v>5.0276395798783824</c:v>
                </c:pt>
                <c:pt idx="1">
                  <c:v>5.0276395798783824</c:v>
                </c:pt>
                <c:pt idx="2">
                  <c:v>5.0276395798783824</c:v>
                </c:pt>
                <c:pt idx="3">
                  <c:v>5.0276395798783824</c:v>
                </c:pt>
                <c:pt idx="4">
                  <c:v>5.0276395798783824</c:v>
                </c:pt>
                <c:pt idx="5">
                  <c:v>5.0276395798783824</c:v>
                </c:pt>
                <c:pt idx="6">
                  <c:v>5.0276395798783824</c:v>
                </c:pt>
                <c:pt idx="7">
                  <c:v>5.0276395798783824</c:v>
                </c:pt>
                <c:pt idx="8">
                  <c:v>5.0276395798783824</c:v>
                </c:pt>
                <c:pt idx="9">
                  <c:v>5.0276395798783824</c:v>
                </c:pt>
                <c:pt idx="10">
                  <c:v>5.0276395798783824</c:v>
                </c:pt>
                <c:pt idx="11">
                  <c:v>5.0276395798783824</c:v>
                </c:pt>
                <c:pt idx="12">
                  <c:v>5.0276395798783824</c:v>
                </c:pt>
                <c:pt idx="13">
                  <c:v>5.0276395798783824</c:v>
                </c:pt>
                <c:pt idx="14">
                  <c:v>5.0276395798783824</c:v>
                </c:pt>
                <c:pt idx="15">
                  <c:v>5.0276395798783824</c:v>
                </c:pt>
                <c:pt idx="16">
                  <c:v>5.0276395798783824</c:v>
                </c:pt>
                <c:pt idx="17">
                  <c:v>5.0276395798783824</c:v>
                </c:pt>
                <c:pt idx="18">
                  <c:v>5.0276395798783824</c:v>
                </c:pt>
                <c:pt idx="19">
                  <c:v>5.0276395798783824</c:v>
                </c:pt>
                <c:pt idx="20">
                  <c:v>5.0276395798783824</c:v>
                </c:pt>
                <c:pt idx="21">
                  <c:v>5.0276395798783824</c:v>
                </c:pt>
                <c:pt idx="22">
                  <c:v>5.0276395798783824</c:v>
                </c:pt>
                <c:pt idx="23">
                  <c:v>5.0276395798783824</c:v>
                </c:pt>
                <c:pt idx="24">
                  <c:v>5.0276395798783824</c:v>
                </c:pt>
                <c:pt idx="25">
                  <c:v>5.0276395798783824</c:v>
                </c:pt>
                <c:pt idx="26">
                  <c:v>5.0276395798783824</c:v>
                </c:pt>
                <c:pt idx="27">
                  <c:v>5.0276395798783824</c:v>
                </c:pt>
                <c:pt idx="28">
                  <c:v>5.0276395798783824</c:v>
                </c:pt>
                <c:pt idx="29">
                  <c:v>5.0276395798783824</c:v>
                </c:pt>
                <c:pt idx="30">
                  <c:v>5.0276395798783824</c:v>
                </c:pt>
                <c:pt idx="31">
                  <c:v>5.0276395798783824</c:v>
                </c:pt>
                <c:pt idx="32">
                  <c:v>5.0276395798783824</c:v>
                </c:pt>
                <c:pt idx="33">
                  <c:v>5.0276395798783824</c:v>
                </c:pt>
                <c:pt idx="34">
                  <c:v>5.0276395798783824</c:v>
                </c:pt>
                <c:pt idx="35">
                  <c:v>5.0276395798783824</c:v>
                </c:pt>
                <c:pt idx="36">
                  <c:v>5.0276395798783824</c:v>
                </c:pt>
                <c:pt idx="37">
                  <c:v>5.0276395798783824</c:v>
                </c:pt>
                <c:pt idx="38">
                  <c:v>5.0276395798783824</c:v>
                </c:pt>
                <c:pt idx="39">
                  <c:v>5.0276395798783824</c:v>
                </c:pt>
                <c:pt idx="40">
                  <c:v>5.0276395798783824</c:v>
                </c:pt>
                <c:pt idx="41">
                  <c:v>5.0276395798783824</c:v>
                </c:pt>
                <c:pt idx="42">
                  <c:v>5.0276395798783824</c:v>
                </c:pt>
                <c:pt idx="43">
                  <c:v>5.0276395798783824</c:v>
                </c:pt>
                <c:pt idx="44">
                  <c:v>5.0276395798783824</c:v>
                </c:pt>
                <c:pt idx="45">
                  <c:v>5.0276395798783824</c:v>
                </c:pt>
                <c:pt idx="46">
                  <c:v>5.0276395798783824</c:v>
                </c:pt>
                <c:pt idx="47">
                  <c:v>5.0276395798783824</c:v>
                </c:pt>
                <c:pt idx="48">
                  <c:v>5.0276395798783824</c:v>
                </c:pt>
                <c:pt idx="49">
                  <c:v>5.0276395798783824</c:v>
                </c:pt>
                <c:pt idx="50">
                  <c:v>5.0276395798783824</c:v>
                </c:pt>
                <c:pt idx="51">
                  <c:v>5.0276395798783824</c:v>
                </c:pt>
                <c:pt idx="52">
                  <c:v>5.0276395798783824</c:v>
                </c:pt>
                <c:pt idx="53">
                  <c:v>5.0276395798783824</c:v>
                </c:pt>
                <c:pt idx="54">
                  <c:v>5.0276395798783824</c:v>
                </c:pt>
                <c:pt idx="55">
                  <c:v>5.0276395798783824</c:v>
                </c:pt>
                <c:pt idx="56">
                  <c:v>5.0276395798783824</c:v>
                </c:pt>
                <c:pt idx="57">
                  <c:v>5.0276395798783824</c:v>
                </c:pt>
                <c:pt idx="58">
                  <c:v>5.0276395798783824</c:v>
                </c:pt>
                <c:pt idx="59">
                  <c:v>5.0276395798783824</c:v>
                </c:pt>
                <c:pt idx="60">
                  <c:v>5.0276395798783824</c:v>
                </c:pt>
                <c:pt idx="61">
                  <c:v>5.0276395798783824</c:v>
                </c:pt>
                <c:pt idx="62">
                  <c:v>5.0276395798783824</c:v>
                </c:pt>
                <c:pt idx="63">
                  <c:v>5.0276395798783824</c:v>
                </c:pt>
                <c:pt idx="64">
                  <c:v>5.0276395798783824</c:v>
                </c:pt>
                <c:pt idx="65">
                  <c:v>5.0276395798783824</c:v>
                </c:pt>
                <c:pt idx="66">
                  <c:v>5.0276395798783824</c:v>
                </c:pt>
                <c:pt idx="67">
                  <c:v>5.0276395798783824</c:v>
                </c:pt>
                <c:pt idx="68">
                  <c:v>5.0276395798783824</c:v>
                </c:pt>
                <c:pt idx="69">
                  <c:v>5.0276395798783824</c:v>
                </c:pt>
                <c:pt idx="70">
                  <c:v>5.0276395798783824</c:v>
                </c:pt>
                <c:pt idx="71">
                  <c:v>5.0276395798783824</c:v>
                </c:pt>
                <c:pt idx="72">
                  <c:v>5.0276395798783824</c:v>
                </c:pt>
                <c:pt idx="73">
                  <c:v>5.0276395798783824</c:v>
                </c:pt>
                <c:pt idx="74">
                  <c:v>5.0276395798783824</c:v>
                </c:pt>
                <c:pt idx="75">
                  <c:v>5.0276395798783824</c:v>
                </c:pt>
                <c:pt idx="76">
                  <c:v>5.0276395798783824</c:v>
                </c:pt>
                <c:pt idx="77">
                  <c:v>5.0276395798783824</c:v>
                </c:pt>
                <c:pt idx="78">
                  <c:v>5.0276395798783824</c:v>
                </c:pt>
                <c:pt idx="79">
                  <c:v>5.0276395798783824</c:v>
                </c:pt>
                <c:pt idx="80">
                  <c:v>5.0276395798783824</c:v>
                </c:pt>
                <c:pt idx="81">
                  <c:v>5.0276395798783824</c:v>
                </c:pt>
                <c:pt idx="82">
                  <c:v>5.0276395798783824</c:v>
                </c:pt>
                <c:pt idx="83">
                  <c:v>5.0276395798783824</c:v>
                </c:pt>
                <c:pt idx="84">
                  <c:v>5.0276395798783824</c:v>
                </c:pt>
                <c:pt idx="85">
                  <c:v>5.0276395798783824</c:v>
                </c:pt>
                <c:pt idx="86">
                  <c:v>5.0276395798783824</c:v>
                </c:pt>
                <c:pt idx="87">
                  <c:v>5.0276395798783824</c:v>
                </c:pt>
                <c:pt idx="88">
                  <c:v>5.0276395798783824</c:v>
                </c:pt>
                <c:pt idx="89">
                  <c:v>5.0276395798783824</c:v>
                </c:pt>
                <c:pt idx="90">
                  <c:v>5.0276395798783824</c:v>
                </c:pt>
                <c:pt idx="91">
                  <c:v>5.0276395798783824</c:v>
                </c:pt>
                <c:pt idx="92">
                  <c:v>5.0276395798783824</c:v>
                </c:pt>
                <c:pt idx="93">
                  <c:v>5.0276395798783824</c:v>
                </c:pt>
                <c:pt idx="94">
                  <c:v>5.0276395798783824</c:v>
                </c:pt>
                <c:pt idx="95">
                  <c:v>5.0276395798783824</c:v>
                </c:pt>
                <c:pt idx="96">
                  <c:v>5.0276395798783824</c:v>
                </c:pt>
                <c:pt idx="97">
                  <c:v>5.0276395798783824</c:v>
                </c:pt>
                <c:pt idx="98">
                  <c:v>5.0276395798783824</c:v>
                </c:pt>
                <c:pt idx="99">
                  <c:v>5.0276395798783824</c:v>
                </c:pt>
                <c:pt idx="100">
                  <c:v>5.0276395798783824</c:v>
                </c:pt>
                <c:pt idx="101">
                  <c:v>5.0276395798783824</c:v>
                </c:pt>
                <c:pt idx="102">
                  <c:v>5.0276395798783824</c:v>
                </c:pt>
                <c:pt idx="103">
                  <c:v>5.0276395798783824</c:v>
                </c:pt>
                <c:pt idx="104">
                  <c:v>5.0276395798783824</c:v>
                </c:pt>
                <c:pt idx="105">
                  <c:v>5.0276395798783824</c:v>
                </c:pt>
                <c:pt idx="106">
                  <c:v>5.0276395798783824</c:v>
                </c:pt>
                <c:pt idx="107">
                  <c:v>5.0276395798783824</c:v>
                </c:pt>
                <c:pt idx="108">
                  <c:v>5.0276395798783824</c:v>
                </c:pt>
                <c:pt idx="109">
                  <c:v>5.0276395798783824</c:v>
                </c:pt>
                <c:pt idx="110">
                  <c:v>5.0276395798783824</c:v>
                </c:pt>
                <c:pt idx="111">
                  <c:v>5.0276395798783824</c:v>
                </c:pt>
                <c:pt idx="112">
                  <c:v>5.0276395798783824</c:v>
                </c:pt>
                <c:pt idx="113">
                  <c:v>5.0276395798783824</c:v>
                </c:pt>
                <c:pt idx="114">
                  <c:v>5.0276395798783824</c:v>
                </c:pt>
                <c:pt idx="115">
                  <c:v>5.0276395798783824</c:v>
                </c:pt>
                <c:pt idx="116">
                  <c:v>5.0276395798783824</c:v>
                </c:pt>
                <c:pt idx="117">
                  <c:v>5.0276395798783824</c:v>
                </c:pt>
                <c:pt idx="118">
                  <c:v>5.0276395798783824</c:v>
                </c:pt>
                <c:pt idx="119">
                  <c:v>5.0276395798783824</c:v>
                </c:pt>
                <c:pt idx="120">
                  <c:v>5.0276395798783824</c:v>
                </c:pt>
                <c:pt idx="121">
                  <c:v>5.0276395798783824</c:v>
                </c:pt>
                <c:pt idx="122">
                  <c:v>5.0276395798783824</c:v>
                </c:pt>
                <c:pt idx="123">
                  <c:v>5.0276395798783824</c:v>
                </c:pt>
                <c:pt idx="124">
                  <c:v>5.0276395798783824</c:v>
                </c:pt>
                <c:pt idx="125">
                  <c:v>5.0276395798783824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Results!$AH$4:$AH$129</c:f>
              <c:numCache>
                <c:formatCode>0.00</c:formatCode>
                <c:ptCount val="126"/>
                <c:pt idx="0">
                  <c:v>-4.4849751561925535</c:v>
                </c:pt>
                <c:pt idx="1">
                  <c:v>-4.4849751561925535</c:v>
                </c:pt>
                <c:pt idx="2">
                  <c:v>-4.4849751561925535</c:v>
                </c:pt>
                <c:pt idx="3">
                  <c:v>-4.4849751561925535</c:v>
                </c:pt>
                <c:pt idx="4">
                  <c:v>-4.4849751561925535</c:v>
                </c:pt>
                <c:pt idx="5">
                  <c:v>-4.4849751561925535</c:v>
                </c:pt>
                <c:pt idx="6">
                  <c:v>-4.4849751561925535</c:v>
                </c:pt>
                <c:pt idx="7">
                  <c:v>-4.4849751561925535</c:v>
                </c:pt>
                <c:pt idx="8">
                  <c:v>-4.4849751561925535</c:v>
                </c:pt>
                <c:pt idx="9">
                  <c:v>-4.4849751561925535</c:v>
                </c:pt>
                <c:pt idx="10">
                  <c:v>-4.4849751561925535</c:v>
                </c:pt>
                <c:pt idx="11">
                  <c:v>-4.4849751561925535</c:v>
                </c:pt>
                <c:pt idx="12">
                  <c:v>-4.4849751561925535</c:v>
                </c:pt>
                <c:pt idx="13">
                  <c:v>-4.4849751561925535</c:v>
                </c:pt>
                <c:pt idx="14">
                  <c:v>-4.4849751561925535</c:v>
                </c:pt>
                <c:pt idx="15">
                  <c:v>-4.4849751561925535</c:v>
                </c:pt>
                <c:pt idx="16">
                  <c:v>-4.4849751561925535</c:v>
                </c:pt>
                <c:pt idx="17">
                  <c:v>-4.4849751561925535</c:v>
                </c:pt>
                <c:pt idx="18">
                  <c:v>-4.4849751561925535</c:v>
                </c:pt>
                <c:pt idx="19">
                  <c:v>-4.4849751561925535</c:v>
                </c:pt>
                <c:pt idx="20">
                  <c:v>-4.4849751561925535</c:v>
                </c:pt>
                <c:pt idx="21">
                  <c:v>-4.4849751561925535</c:v>
                </c:pt>
                <c:pt idx="22">
                  <c:v>-4.4849751561925535</c:v>
                </c:pt>
                <c:pt idx="23">
                  <c:v>-4.4849751561925535</c:v>
                </c:pt>
                <c:pt idx="24">
                  <c:v>-4.4849751561925535</c:v>
                </c:pt>
                <c:pt idx="25">
                  <c:v>-4.4849751561925535</c:v>
                </c:pt>
                <c:pt idx="26">
                  <c:v>-4.4849751561925535</c:v>
                </c:pt>
                <c:pt idx="27">
                  <c:v>-4.4849751561925535</c:v>
                </c:pt>
                <c:pt idx="28">
                  <c:v>-4.4849751561925535</c:v>
                </c:pt>
                <c:pt idx="29">
                  <c:v>-4.4849751561925535</c:v>
                </c:pt>
                <c:pt idx="30">
                  <c:v>-4.4849751561925535</c:v>
                </c:pt>
                <c:pt idx="31">
                  <c:v>-4.4849751561925535</c:v>
                </c:pt>
                <c:pt idx="32">
                  <c:v>-4.4849751561925535</c:v>
                </c:pt>
                <c:pt idx="33">
                  <c:v>-4.4849751561925535</c:v>
                </c:pt>
                <c:pt idx="34">
                  <c:v>-4.4849751561925535</c:v>
                </c:pt>
                <c:pt idx="35">
                  <c:v>-4.4849751561925535</c:v>
                </c:pt>
                <c:pt idx="36">
                  <c:v>-4.4849751561925535</c:v>
                </c:pt>
                <c:pt idx="37">
                  <c:v>-4.4849751561925535</c:v>
                </c:pt>
                <c:pt idx="38">
                  <c:v>-4.4849751561925535</c:v>
                </c:pt>
                <c:pt idx="39">
                  <c:v>-4.4849751561925535</c:v>
                </c:pt>
                <c:pt idx="40">
                  <c:v>-4.4849751561925535</c:v>
                </c:pt>
                <c:pt idx="41">
                  <c:v>-4.4849751561925535</c:v>
                </c:pt>
                <c:pt idx="42">
                  <c:v>-4.4849751561925535</c:v>
                </c:pt>
                <c:pt idx="43">
                  <c:v>-4.4849751561925535</c:v>
                </c:pt>
                <c:pt idx="44">
                  <c:v>-4.4849751561925535</c:v>
                </c:pt>
                <c:pt idx="45">
                  <c:v>-4.4849751561925535</c:v>
                </c:pt>
                <c:pt idx="46">
                  <c:v>-4.4849751561925535</c:v>
                </c:pt>
                <c:pt idx="47">
                  <c:v>-4.4849751561925535</c:v>
                </c:pt>
                <c:pt idx="48">
                  <c:v>-4.4849751561925535</c:v>
                </c:pt>
                <c:pt idx="49">
                  <c:v>-4.4849751561925535</c:v>
                </c:pt>
                <c:pt idx="50">
                  <c:v>-4.4849751561925535</c:v>
                </c:pt>
                <c:pt idx="51">
                  <c:v>-4.4849751561925535</c:v>
                </c:pt>
                <c:pt idx="52">
                  <c:v>-4.4849751561925535</c:v>
                </c:pt>
                <c:pt idx="53">
                  <c:v>-4.4849751561925535</c:v>
                </c:pt>
                <c:pt idx="54">
                  <c:v>-4.4849751561925535</c:v>
                </c:pt>
                <c:pt idx="55">
                  <c:v>-4.4849751561925535</c:v>
                </c:pt>
                <c:pt idx="56">
                  <c:v>-4.4849751561925535</c:v>
                </c:pt>
                <c:pt idx="57">
                  <c:v>-4.4849751561925535</c:v>
                </c:pt>
                <c:pt idx="58">
                  <c:v>-4.4849751561925535</c:v>
                </c:pt>
                <c:pt idx="59">
                  <c:v>-4.4849751561925535</c:v>
                </c:pt>
                <c:pt idx="60">
                  <c:v>-4.4849751561925535</c:v>
                </c:pt>
                <c:pt idx="61">
                  <c:v>-4.4849751561925535</c:v>
                </c:pt>
                <c:pt idx="62">
                  <c:v>-4.4849751561925535</c:v>
                </c:pt>
                <c:pt idx="63">
                  <c:v>-4.4849751561925535</c:v>
                </c:pt>
                <c:pt idx="64">
                  <c:v>-4.4849751561925535</c:v>
                </c:pt>
                <c:pt idx="65">
                  <c:v>-4.4849751561925535</c:v>
                </c:pt>
                <c:pt idx="66">
                  <c:v>-4.4849751561925535</c:v>
                </c:pt>
                <c:pt idx="67">
                  <c:v>-4.4849751561925535</c:v>
                </c:pt>
                <c:pt idx="68">
                  <c:v>-4.4849751561925535</c:v>
                </c:pt>
                <c:pt idx="69">
                  <c:v>-4.4849751561925535</c:v>
                </c:pt>
                <c:pt idx="70">
                  <c:v>-4.4849751561925535</c:v>
                </c:pt>
                <c:pt idx="71">
                  <c:v>-4.4849751561925535</c:v>
                </c:pt>
                <c:pt idx="72">
                  <c:v>-4.4849751561925535</c:v>
                </c:pt>
                <c:pt idx="73">
                  <c:v>-4.4849751561925535</c:v>
                </c:pt>
                <c:pt idx="74">
                  <c:v>-4.4849751561925535</c:v>
                </c:pt>
                <c:pt idx="75">
                  <c:v>-4.4849751561925535</c:v>
                </c:pt>
                <c:pt idx="76">
                  <c:v>-4.4849751561925535</c:v>
                </c:pt>
                <c:pt idx="77">
                  <c:v>-4.4849751561925535</c:v>
                </c:pt>
                <c:pt idx="78">
                  <c:v>-4.4849751561925535</c:v>
                </c:pt>
                <c:pt idx="79">
                  <c:v>-4.4849751561925535</c:v>
                </c:pt>
                <c:pt idx="80">
                  <c:v>-4.4849751561925535</c:v>
                </c:pt>
                <c:pt idx="81">
                  <c:v>-4.4849751561925535</c:v>
                </c:pt>
                <c:pt idx="82">
                  <c:v>-4.4849751561925535</c:v>
                </c:pt>
                <c:pt idx="83">
                  <c:v>-4.4849751561925535</c:v>
                </c:pt>
                <c:pt idx="84">
                  <c:v>-4.4849751561925535</c:v>
                </c:pt>
                <c:pt idx="85">
                  <c:v>-4.4849751561925535</c:v>
                </c:pt>
                <c:pt idx="86">
                  <c:v>-4.4849751561925535</c:v>
                </c:pt>
                <c:pt idx="87">
                  <c:v>-4.4849751561925535</c:v>
                </c:pt>
                <c:pt idx="88">
                  <c:v>-4.4849751561925535</c:v>
                </c:pt>
                <c:pt idx="89">
                  <c:v>-4.4849751561925535</c:v>
                </c:pt>
                <c:pt idx="90">
                  <c:v>-4.4849751561925535</c:v>
                </c:pt>
                <c:pt idx="91">
                  <c:v>-4.4849751561925535</c:v>
                </c:pt>
                <c:pt idx="92">
                  <c:v>-4.4849751561925535</c:v>
                </c:pt>
                <c:pt idx="93">
                  <c:v>-4.4849751561925535</c:v>
                </c:pt>
                <c:pt idx="94">
                  <c:v>-4.4849751561925535</c:v>
                </c:pt>
                <c:pt idx="95">
                  <c:v>-4.4849751561925535</c:v>
                </c:pt>
                <c:pt idx="96">
                  <c:v>-4.4849751561925535</c:v>
                </c:pt>
                <c:pt idx="97">
                  <c:v>-4.4849751561925535</c:v>
                </c:pt>
                <c:pt idx="98">
                  <c:v>-4.4849751561925535</c:v>
                </c:pt>
                <c:pt idx="99">
                  <c:v>-4.4849751561925535</c:v>
                </c:pt>
                <c:pt idx="100">
                  <c:v>-4.4849751561925535</c:v>
                </c:pt>
                <c:pt idx="101">
                  <c:v>-4.4849751561925535</c:v>
                </c:pt>
                <c:pt idx="102">
                  <c:v>-4.4849751561925535</c:v>
                </c:pt>
                <c:pt idx="103">
                  <c:v>-4.4849751561925535</c:v>
                </c:pt>
                <c:pt idx="104">
                  <c:v>-4.4849751561925535</c:v>
                </c:pt>
                <c:pt idx="105">
                  <c:v>-4.4849751561925535</c:v>
                </c:pt>
                <c:pt idx="106">
                  <c:v>-4.4849751561925535</c:v>
                </c:pt>
                <c:pt idx="107">
                  <c:v>-4.4849751561925535</c:v>
                </c:pt>
                <c:pt idx="108">
                  <c:v>-4.4849751561925535</c:v>
                </c:pt>
                <c:pt idx="109">
                  <c:v>-4.4849751561925535</c:v>
                </c:pt>
                <c:pt idx="110">
                  <c:v>-4.4849751561925535</c:v>
                </c:pt>
                <c:pt idx="111">
                  <c:v>-4.4849751561925535</c:v>
                </c:pt>
                <c:pt idx="112">
                  <c:v>-4.4849751561925535</c:v>
                </c:pt>
                <c:pt idx="113">
                  <c:v>-4.4849751561925535</c:v>
                </c:pt>
                <c:pt idx="114">
                  <c:v>-4.4849751561925535</c:v>
                </c:pt>
                <c:pt idx="115">
                  <c:v>-4.4849751561925535</c:v>
                </c:pt>
                <c:pt idx="116">
                  <c:v>-4.4849751561925535</c:v>
                </c:pt>
                <c:pt idx="117">
                  <c:v>-4.4849751561925535</c:v>
                </c:pt>
                <c:pt idx="118">
                  <c:v>-4.4849751561925535</c:v>
                </c:pt>
                <c:pt idx="119">
                  <c:v>-4.4849751561925535</c:v>
                </c:pt>
                <c:pt idx="120">
                  <c:v>-4.4849751561925535</c:v>
                </c:pt>
                <c:pt idx="121">
                  <c:v>-4.4849751561925535</c:v>
                </c:pt>
                <c:pt idx="122">
                  <c:v>-4.4849751561925535</c:v>
                </c:pt>
                <c:pt idx="123">
                  <c:v>-4.4849751561925535</c:v>
                </c:pt>
                <c:pt idx="124">
                  <c:v>-4.4849751561925535</c:v>
                </c:pt>
                <c:pt idx="125">
                  <c:v>-4.4849751561925535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Results!$AI$4:$AI$129</c:f>
              <c:numCache>
                <c:formatCode>0.00</c:formatCode>
                <c:ptCount val="126"/>
                <c:pt idx="0">
                  <c:v>4.5402543159493183</c:v>
                </c:pt>
                <c:pt idx="1">
                  <c:v>4.5402543159493183</c:v>
                </c:pt>
                <c:pt idx="2">
                  <c:v>4.5402543159493183</c:v>
                </c:pt>
                <c:pt idx="3">
                  <c:v>4.5402543159493183</c:v>
                </c:pt>
                <c:pt idx="4">
                  <c:v>4.5402543159493183</c:v>
                </c:pt>
                <c:pt idx="5">
                  <c:v>4.5402543159493183</c:v>
                </c:pt>
                <c:pt idx="6">
                  <c:v>4.5402543159493183</c:v>
                </c:pt>
                <c:pt idx="7">
                  <c:v>4.5402543159493183</c:v>
                </c:pt>
                <c:pt idx="8">
                  <c:v>4.5402543159493183</c:v>
                </c:pt>
                <c:pt idx="9">
                  <c:v>4.5402543159493183</c:v>
                </c:pt>
                <c:pt idx="10">
                  <c:v>4.5402543159493183</c:v>
                </c:pt>
                <c:pt idx="11">
                  <c:v>4.5402543159493183</c:v>
                </c:pt>
                <c:pt idx="12">
                  <c:v>4.5402543159493183</c:v>
                </c:pt>
                <c:pt idx="13">
                  <c:v>4.5402543159493183</c:v>
                </c:pt>
                <c:pt idx="14">
                  <c:v>4.5402543159493183</c:v>
                </c:pt>
                <c:pt idx="15">
                  <c:v>4.5402543159493183</c:v>
                </c:pt>
                <c:pt idx="16">
                  <c:v>4.5402543159493183</c:v>
                </c:pt>
                <c:pt idx="17">
                  <c:v>4.5402543159493183</c:v>
                </c:pt>
                <c:pt idx="18">
                  <c:v>4.5402543159493183</c:v>
                </c:pt>
                <c:pt idx="19">
                  <c:v>4.5402543159493183</c:v>
                </c:pt>
                <c:pt idx="20">
                  <c:v>4.5402543159493183</c:v>
                </c:pt>
                <c:pt idx="21">
                  <c:v>4.5402543159493183</c:v>
                </c:pt>
                <c:pt idx="22">
                  <c:v>4.5402543159493183</c:v>
                </c:pt>
                <c:pt idx="23">
                  <c:v>4.5402543159493183</c:v>
                </c:pt>
                <c:pt idx="24">
                  <c:v>4.5402543159493183</c:v>
                </c:pt>
                <c:pt idx="25">
                  <c:v>4.5402543159493183</c:v>
                </c:pt>
                <c:pt idx="26">
                  <c:v>4.5402543159493183</c:v>
                </c:pt>
                <c:pt idx="27">
                  <c:v>4.5402543159493183</c:v>
                </c:pt>
                <c:pt idx="28">
                  <c:v>4.5402543159493183</c:v>
                </c:pt>
                <c:pt idx="29">
                  <c:v>4.5402543159493183</c:v>
                </c:pt>
                <c:pt idx="30">
                  <c:v>4.5402543159493183</c:v>
                </c:pt>
                <c:pt idx="31">
                  <c:v>4.5402543159493183</c:v>
                </c:pt>
                <c:pt idx="32">
                  <c:v>4.5402543159493183</c:v>
                </c:pt>
                <c:pt idx="33">
                  <c:v>4.5402543159493183</c:v>
                </c:pt>
                <c:pt idx="34">
                  <c:v>4.5402543159493183</c:v>
                </c:pt>
                <c:pt idx="35">
                  <c:v>4.5402543159493183</c:v>
                </c:pt>
                <c:pt idx="36">
                  <c:v>4.5402543159493183</c:v>
                </c:pt>
                <c:pt idx="37">
                  <c:v>4.5402543159493183</c:v>
                </c:pt>
                <c:pt idx="38">
                  <c:v>4.5402543159493183</c:v>
                </c:pt>
                <c:pt idx="39">
                  <c:v>4.5402543159493183</c:v>
                </c:pt>
                <c:pt idx="40">
                  <c:v>4.5402543159493183</c:v>
                </c:pt>
                <c:pt idx="41">
                  <c:v>4.5402543159493183</c:v>
                </c:pt>
                <c:pt idx="42">
                  <c:v>4.5402543159493183</c:v>
                </c:pt>
                <c:pt idx="43">
                  <c:v>4.5402543159493183</c:v>
                </c:pt>
                <c:pt idx="44">
                  <c:v>4.5402543159493183</c:v>
                </c:pt>
                <c:pt idx="45">
                  <c:v>4.5402543159493183</c:v>
                </c:pt>
                <c:pt idx="46">
                  <c:v>4.5402543159493183</c:v>
                </c:pt>
                <c:pt idx="47">
                  <c:v>4.5402543159493183</c:v>
                </c:pt>
                <c:pt idx="48">
                  <c:v>4.5402543159493183</c:v>
                </c:pt>
                <c:pt idx="49">
                  <c:v>4.5402543159493183</c:v>
                </c:pt>
                <c:pt idx="50">
                  <c:v>4.5402543159493183</c:v>
                </c:pt>
                <c:pt idx="51">
                  <c:v>4.5402543159493183</c:v>
                </c:pt>
                <c:pt idx="52">
                  <c:v>4.5402543159493183</c:v>
                </c:pt>
                <c:pt idx="53">
                  <c:v>4.5402543159493183</c:v>
                </c:pt>
                <c:pt idx="54">
                  <c:v>4.5402543159493183</c:v>
                </c:pt>
                <c:pt idx="55">
                  <c:v>4.5402543159493183</c:v>
                </c:pt>
                <c:pt idx="56">
                  <c:v>4.5402543159493183</c:v>
                </c:pt>
                <c:pt idx="57">
                  <c:v>4.5402543159493183</c:v>
                </c:pt>
                <c:pt idx="58">
                  <c:v>4.5402543159493183</c:v>
                </c:pt>
                <c:pt idx="59">
                  <c:v>4.5402543159493183</c:v>
                </c:pt>
                <c:pt idx="60">
                  <c:v>4.5402543159493183</c:v>
                </c:pt>
                <c:pt idx="61">
                  <c:v>4.5402543159493183</c:v>
                </c:pt>
                <c:pt idx="62">
                  <c:v>4.5402543159493183</c:v>
                </c:pt>
                <c:pt idx="63">
                  <c:v>4.5402543159493183</c:v>
                </c:pt>
                <c:pt idx="64">
                  <c:v>4.5402543159493183</c:v>
                </c:pt>
                <c:pt idx="65">
                  <c:v>4.5402543159493183</c:v>
                </c:pt>
                <c:pt idx="66">
                  <c:v>4.5402543159493183</c:v>
                </c:pt>
                <c:pt idx="67">
                  <c:v>4.5402543159493183</c:v>
                </c:pt>
                <c:pt idx="68">
                  <c:v>4.5402543159493183</c:v>
                </c:pt>
                <c:pt idx="69">
                  <c:v>4.5402543159493183</c:v>
                </c:pt>
                <c:pt idx="70">
                  <c:v>4.5402543159493183</c:v>
                </c:pt>
                <c:pt idx="71">
                  <c:v>4.5402543159493183</c:v>
                </c:pt>
                <c:pt idx="72">
                  <c:v>4.5402543159493183</c:v>
                </c:pt>
                <c:pt idx="73">
                  <c:v>4.5402543159493183</c:v>
                </c:pt>
                <c:pt idx="74">
                  <c:v>4.5402543159493183</c:v>
                </c:pt>
                <c:pt idx="75">
                  <c:v>4.5402543159493183</c:v>
                </c:pt>
                <c:pt idx="76">
                  <c:v>4.5402543159493183</c:v>
                </c:pt>
                <c:pt idx="77">
                  <c:v>4.5402543159493183</c:v>
                </c:pt>
                <c:pt idx="78">
                  <c:v>4.5402543159493183</c:v>
                </c:pt>
                <c:pt idx="79">
                  <c:v>4.5402543159493183</c:v>
                </c:pt>
                <c:pt idx="80">
                  <c:v>4.5402543159493183</c:v>
                </c:pt>
                <c:pt idx="81">
                  <c:v>4.5402543159493183</c:v>
                </c:pt>
                <c:pt idx="82">
                  <c:v>4.5402543159493183</c:v>
                </c:pt>
                <c:pt idx="83">
                  <c:v>4.5402543159493183</c:v>
                </c:pt>
                <c:pt idx="84">
                  <c:v>4.5402543159493183</c:v>
                </c:pt>
                <c:pt idx="85">
                  <c:v>4.5402543159493183</c:v>
                </c:pt>
                <c:pt idx="86">
                  <c:v>4.5402543159493183</c:v>
                </c:pt>
                <c:pt idx="87">
                  <c:v>4.5402543159493183</c:v>
                </c:pt>
                <c:pt idx="88">
                  <c:v>4.5402543159493183</c:v>
                </c:pt>
                <c:pt idx="89">
                  <c:v>4.5402543159493183</c:v>
                </c:pt>
                <c:pt idx="90">
                  <c:v>4.5402543159493183</c:v>
                </c:pt>
                <c:pt idx="91">
                  <c:v>4.5402543159493183</c:v>
                </c:pt>
                <c:pt idx="92">
                  <c:v>4.5402543159493183</c:v>
                </c:pt>
                <c:pt idx="93">
                  <c:v>4.5402543159493183</c:v>
                </c:pt>
                <c:pt idx="94">
                  <c:v>4.5402543159493183</c:v>
                </c:pt>
                <c:pt idx="95">
                  <c:v>4.5402543159493183</c:v>
                </c:pt>
                <c:pt idx="96">
                  <c:v>4.5402543159493183</c:v>
                </c:pt>
                <c:pt idx="97">
                  <c:v>4.5402543159493183</c:v>
                </c:pt>
                <c:pt idx="98">
                  <c:v>4.5402543159493183</c:v>
                </c:pt>
                <c:pt idx="99">
                  <c:v>4.5402543159493183</c:v>
                </c:pt>
                <c:pt idx="100">
                  <c:v>4.5402543159493183</c:v>
                </c:pt>
                <c:pt idx="101">
                  <c:v>4.5402543159493183</c:v>
                </c:pt>
                <c:pt idx="102">
                  <c:v>4.5402543159493183</c:v>
                </c:pt>
                <c:pt idx="103">
                  <c:v>4.5402543159493183</c:v>
                </c:pt>
                <c:pt idx="104">
                  <c:v>4.5402543159493183</c:v>
                </c:pt>
                <c:pt idx="105">
                  <c:v>4.5402543159493183</c:v>
                </c:pt>
                <c:pt idx="106">
                  <c:v>4.5402543159493183</c:v>
                </c:pt>
                <c:pt idx="107">
                  <c:v>4.5402543159493183</c:v>
                </c:pt>
                <c:pt idx="108">
                  <c:v>4.5402543159493183</c:v>
                </c:pt>
                <c:pt idx="109">
                  <c:v>4.5402543159493183</c:v>
                </c:pt>
                <c:pt idx="110">
                  <c:v>4.5402543159493183</c:v>
                </c:pt>
                <c:pt idx="111">
                  <c:v>4.5402543159493183</c:v>
                </c:pt>
                <c:pt idx="112">
                  <c:v>4.5402543159493183</c:v>
                </c:pt>
                <c:pt idx="113">
                  <c:v>4.5402543159493183</c:v>
                </c:pt>
                <c:pt idx="114">
                  <c:v>4.5402543159493183</c:v>
                </c:pt>
                <c:pt idx="115">
                  <c:v>4.5402543159493183</c:v>
                </c:pt>
                <c:pt idx="116">
                  <c:v>4.5402543159493183</c:v>
                </c:pt>
                <c:pt idx="117">
                  <c:v>4.5402543159493183</c:v>
                </c:pt>
                <c:pt idx="118">
                  <c:v>4.5402543159493183</c:v>
                </c:pt>
                <c:pt idx="119">
                  <c:v>4.5402543159493183</c:v>
                </c:pt>
                <c:pt idx="120">
                  <c:v>4.5402543159493183</c:v>
                </c:pt>
                <c:pt idx="121">
                  <c:v>4.5402543159493183</c:v>
                </c:pt>
                <c:pt idx="122">
                  <c:v>4.5402543159493183</c:v>
                </c:pt>
                <c:pt idx="123">
                  <c:v>4.5402543159493183</c:v>
                </c:pt>
                <c:pt idx="124">
                  <c:v>4.5402543159493183</c:v>
                </c:pt>
                <c:pt idx="125">
                  <c:v>4.5402543159493183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15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2024
Sediment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22223120934166E-2"/>
          <c:y val="0.18270430324039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Results!$W$4:$W$129</c:f>
              <c:numCache>
                <c:formatCode>0.00</c:formatCode>
                <c:ptCount val="126"/>
                <c:pt idx="0">
                  <c:v>-2.8753993610223474</c:v>
                </c:pt>
                <c:pt idx="1">
                  <c:v>-5.5067495178915848</c:v>
                </c:pt>
                <c:pt idx="2">
                  <c:v>-4.9130101761680649</c:v>
                </c:pt>
                <c:pt idx="3">
                  <c:v>-2.9254344160129198</c:v>
                </c:pt>
                <c:pt idx="4">
                  <c:v>-2.8714501612794123</c:v>
                </c:pt>
                <c:pt idx="5">
                  <c:v>-12.768507712203897</c:v>
                </c:pt>
                <c:pt idx="6">
                  <c:v>-3.4517564653524375</c:v>
                </c:pt>
                <c:pt idx="7">
                  <c:v>-3.9321099069648477</c:v>
                </c:pt>
                <c:pt idx="8">
                  <c:v>-1.4167280711436687</c:v>
                </c:pt>
                <c:pt idx="9">
                  <c:v>-18.0596525729269</c:v>
                </c:pt>
                <c:pt idx="10">
                  <c:v>-7.118055555555566</c:v>
                </c:pt>
                <c:pt idx="11">
                  <c:v>-24.125797228942147</c:v>
                </c:pt>
                <c:pt idx="12">
                  <c:v>-2.7001177163037129</c:v>
                </c:pt>
                <c:pt idx="13">
                  <c:v>-2.2109229581876724</c:v>
                </c:pt>
                <c:pt idx="14">
                  <c:v>-1.4603174603174582</c:v>
                </c:pt>
                <c:pt idx="15">
                  <c:v>1.4035230877507809</c:v>
                </c:pt>
                <c:pt idx="16">
                  <c:v>1.1849442379182054</c:v>
                </c:pt>
                <c:pt idx="17">
                  <c:v>1.8997501347604542</c:v>
                </c:pt>
                <c:pt idx="18">
                  <c:v>-20.080961663417813</c:v>
                </c:pt>
                <c:pt idx="19">
                  <c:v>-2.6465182274612475</c:v>
                </c:pt>
                <c:pt idx="20">
                  <c:v>-3.3639401934916386</c:v>
                </c:pt>
                <c:pt idx="21">
                  <c:v>-5.0188483997339173</c:v>
                </c:pt>
                <c:pt idx="22">
                  <c:v>-2.4438740744105698</c:v>
                </c:pt>
                <c:pt idx="23">
                  <c:v>-1.936968681856958</c:v>
                </c:pt>
                <c:pt idx="24">
                  <c:v>-1.1809257805730784</c:v>
                </c:pt>
                <c:pt idx="25">
                  <c:v>-4.3377353232007421</c:v>
                </c:pt>
                <c:pt idx="26">
                  <c:v>-1.7185538950449812</c:v>
                </c:pt>
                <c:pt idx="27">
                  <c:v>-7.3432083202017076</c:v>
                </c:pt>
                <c:pt idx="28">
                  <c:v>-5.0137507933150065</c:v>
                </c:pt>
                <c:pt idx="29">
                  <c:v>-4.6946316018256944</c:v>
                </c:pt>
                <c:pt idx="30">
                  <c:v>-3.632156891549454</c:v>
                </c:pt>
                <c:pt idx="31">
                  <c:v>-3.1104269479784556</c:v>
                </c:pt>
                <c:pt idx="32">
                  <c:v>-2.4124366083700659</c:v>
                </c:pt>
                <c:pt idx="33">
                  <c:v>-3.0654135069941959</c:v>
                </c:pt>
                <c:pt idx="34">
                  <c:v>-3.8268557945268644</c:v>
                </c:pt>
                <c:pt idx="35">
                  <c:v>-5.3669157010990274</c:v>
                </c:pt>
                <c:pt idx="36">
                  <c:v>-7.0359758038841136</c:v>
                </c:pt>
                <c:pt idx="37">
                  <c:v>-7.7225130890052531</c:v>
                </c:pt>
                <c:pt idx="38">
                  <c:v>-5.2875593332597441</c:v>
                </c:pt>
                <c:pt idx="39">
                  <c:v>-3.3692177683065769</c:v>
                </c:pt>
                <c:pt idx="40">
                  <c:v>-2.426831485184517</c:v>
                </c:pt>
                <c:pt idx="41">
                  <c:v>-2.4189202041657327</c:v>
                </c:pt>
                <c:pt idx="42">
                  <c:v>-2.6201763776316405</c:v>
                </c:pt>
                <c:pt idx="43">
                  <c:v>-1.6305231455315519</c:v>
                </c:pt>
                <c:pt idx="44">
                  <c:v>-1.0888669398034634</c:v>
                </c:pt>
                <c:pt idx="45">
                  <c:v>4.0265068049254706</c:v>
                </c:pt>
                <c:pt idx="46">
                  <c:v>-0.16925719192785893</c:v>
                </c:pt>
                <c:pt idx="47">
                  <c:v>-3.0331202600216698</c:v>
                </c:pt>
                <c:pt idx="48">
                  <c:v>-3.8109025190867731</c:v>
                </c:pt>
                <c:pt idx="49">
                  <c:v>-3.0642995977037399</c:v>
                </c:pt>
                <c:pt idx="50">
                  <c:v>-2.8682879008285451</c:v>
                </c:pt>
                <c:pt idx="51">
                  <c:v>-1.0449846753260017</c:v>
                </c:pt>
                <c:pt idx="52">
                  <c:v>-0.69286148579305384</c:v>
                </c:pt>
                <c:pt idx="53">
                  <c:v>-0.51456614806306566</c:v>
                </c:pt>
                <c:pt idx="54">
                  <c:v>-9.5728094792641087</c:v>
                </c:pt>
                <c:pt idx="55">
                  <c:v>-5.1348999129678008</c:v>
                </c:pt>
                <c:pt idx="56">
                  <c:v>-7.4295659741107398</c:v>
                </c:pt>
                <c:pt idx="57">
                  <c:v>-4.0525093108152959</c:v>
                </c:pt>
                <c:pt idx="58">
                  <c:v>-3.0149503539682918</c:v>
                </c:pt>
                <c:pt idx="59">
                  <c:v>-2.4112217595744467</c:v>
                </c:pt>
                <c:pt idx="60">
                  <c:v>-1.5031927569736643</c:v>
                </c:pt>
                <c:pt idx="61">
                  <c:v>-1.0392064241851839</c:v>
                </c:pt>
                <c:pt idx="62">
                  <c:v>-0.9297440518460699</c:v>
                </c:pt>
                <c:pt idx="63">
                  <c:v>-7.5821672632621659</c:v>
                </c:pt>
                <c:pt idx="64">
                  <c:v>-28.925263838035924</c:v>
                </c:pt>
                <c:pt idx="65">
                  <c:v>0.57030050449697267</c:v>
                </c:pt>
                <c:pt idx="66">
                  <c:v>-4.7900869243572801</c:v>
                </c:pt>
                <c:pt idx="67">
                  <c:v>-2.3867532936292917</c:v>
                </c:pt>
                <c:pt idx="68">
                  <c:v>-1.8529058369695748</c:v>
                </c:pt>
                <c:pt idx="69">
                  <c:v>-0.81292525674675398</c:v>
                </c:pt>
                <c:pt idx="70">
                  <c:v>-0.87859981870161752</c:v>
                </c:pt>
                <c:pt idx="71">
                  <c:v>-0.74517961007140576</c:v>
                </c:pt>
                <c:pt idx="72">
                  <c:v>-8.1203494014868163</c:v>
                </c:pt>
                <c:pt idx="73">
                  <c:v>-11.885689543191729</c:v>
                </c:pt>
                <c:pt idx="74">
                  <c:v>-5.3772861679988475</c:v>
                </c:pt>
                <c:pt idx="75">
                  <c:v>-3.0004412413592485</c:v>
                </c:pt>
                <c:pt idx="76">
                  <c:v>-3.039106652443305</c:v>
                </c:pt>
                <c:pt idx="77">
                  <c:v>-1.6017220094331219</c:v>
                </c:pt>
                <c:pt idx="78">
                  <c:v>-0.73808831555697163</c:v>
                </c:pt>
                <c:pt idx="79">
                  <c:v>-0.56878680755335986</c:v>
                </c:pt>
                <c:pt idx="80">
                  <c:v>-0.41335377237509036</c:v>
                </c:pt>
                <c:pt idx="81">
                  <c:v>0.9836065573770546</c:v>
                </c:pt>
                <c:pt idx="82">
                  <c:v>-5.294877313818346</c:v>
                </c:pt>
                <c:pt idx="83">
                  <c:v>-3.0798101335688126</c:v>
                </c:pt>
                <c:pt idx="84">
                  <c:v>-4.6655383030392317</c:v>
                </c:pt>
                <c:pt idx="85">
                  <c:v>-2.6800859436842637</c:v>
                </c:pt>
                <c:pt idx="86">
                  <c:v>-1.9394341081601625</c:v>
                </c:pt>
                <c:pt idx="87">
                  <c:v>-1.3492871690427681</c:v>
                </c:pt>
                <c:pt idx="88">
                  <c:v>-1.1474920652144396</c:v>
                </c:pt>
                <c:pt idx="89">
                  <c:v>-0.99293488638533445</c:v>
                </c:pt>
                <c:pt idx="90">
                  <c:v>-22.430510665804778</c:v>
                </c:pt>
                <c:pt idx="91">
                  <c:v>-18.71867509261277</c:v>
                </c:pt>
                <c:pt idx="92">
                  <c:v>-17.833297437001931</c:v>
                </c:pt>
                <c:pt idx="93">
                  <c:v>-12.377383445387412</c:v>
                </c:pt>
                <c:pt idx="94">
                  <c:v>-8.0869094843130132</c:v>
                </c:pt>
                <c:pt idx="95">
                  <c:v>-5.4233641311226393</c:v>
                </c:pt>
                <c:pt idx="96">
                  <c:v>-1.9767761930491603</c:v>
                </c:pt>
                <c:pt idx="97">
                  <c:v>-1.2349502535712831</c:v>
                </c:pt>
                <c:pt idx="98">
                  <c:v>-1.3669049728140119</c:v>
                </c:pt>
                <c:pt idx="99">
                  <c:v>-10.300030931023805</c:v>
                </c:pt>
                <c:pt idx="100">
                  <c:v>-19.840100988849148</c:v>
                </c:pt>
                <c:pt idx="101">
                  <c:v>-10.177039209297277</c:v>
                </c:pt>
                <c:pt idx="102">
                  <c:v>-5.028344253846722</c:v>
                </c:pt>
                <c:pt idx="103">
                  <c:v>-3.1257078142695307</c:v>
                </c:pt>
                <c:pt idx="104">
                  <c:v>-4.6638688732282807</c:v>
                </c:pt>
                <c:pt idx="105">
                  <c:v>-2.0329325906257796</c:v>
                </c:pt>
                <c:pt idx="106">
                  <c:v>-2.8723317692370212</c:v>
                </c:pt>
                <c:pt idx="107">
                  <c:v>-2.504445584848018</c:v>
                </c:pt>
                <c:pt idx="108">
                  <c:v>-15.890957446816664</c:v>
                </c:pt>
                <c:pt idx="109">
                  <c:v>-5.1894022333894254</c:v>
                </c:pt>
                <c:pt idx="110">
                  <c:v>-7.7091306724971469</c:v>
                </c:pt>
                <c:pt idx="111">
                  <c:v>-4.8092502577731775</c:v>
                </c:pt>
                <c:pt idx="112">
                  <c:v>-4.0984348140776197</c:v>
                </c:pt>
                <c:pt idx="113">
                  <c:v>-3.9731428842895289</c:v>
                </c:pt>
                <c:pt idx="114">
                  <c:v>-1.342295570220617</c:v>
                </c:pt>
                <c:pt idx="115">
                  <c:v>-1.3421648945441895</c:v>
                </c:pt>
                <c:pt idx="116">
                  <c:v>-1.473189384923306</c:v>
                </c:pt>
                <c:pt idx="117">
                  <c:v>-4.2323138708680759</c:v>
                </c:pt>
                <c:pt idx="118">
                  <c:v>-7.5305728384466839</c:v>
                </c:pt>
                <c:pt idx="119">
                  <c:v>-5.9362723701440423</c:v>
                </c:pt>
                <c:pt idx="120">
                  <c:v>-4.2427813789039392</c:v>
                </c:pt>
                <c:pt idx="121">
                  <c:v>-2.6956246895742102</c:v>
                </c:pt>
                <c:pt idx="122">
                  <c:v>3.9635354736420526E-2</c:v>
                </c:pt>
                <c:pt idx="123">
                  <c:v>-1.6560509554140113</c:v>
                </c:pt>
                <c:pt idx="124">
                  <c:v>-1.2542644604416808</c:v>
                </c:pt>
                <c:pt idx="125">
                  <c:v>-1.5492566968880757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(-3.02%)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Results!$AJ$4:$AJ$129</c:f>
              <c:numCache>
                <c:formatCode>0.00</c:formatCode>
                <c:ptCount val="126"/>
                <c:pt idx="0">
                  <c:v>-3.024035306994981</c:v>
                </c:pt>
                <c:pt idx="1">
                  <c:v>-3.024035306994981</c:v>
                </c:pt>
                <c:pt idx="2">
                  <c:v>-3.024035306994981</c:v>
                </c:pt>
                <c:pt idx="3">
                  <c:v>-3.024035306994981</c:v>
                </c:pt>
                <c:pt idx="4">
                  <c:v>-3.024035306994981</c:v>
                </c:pt>
                <c:pt idx="5">
                  <c:v>-3.024035306994981</c:v>
                </c:pt>
                <c:pt idx="6">
                  <c:v>-3.024035306994981</c:v>
                </c:pt>
                <c:pt idx="7">
                  <c:v>-3.024035306994981</c:v>
                </c:pt>
                <c:pt idx="8">
                  <c:v>-3.024035306994981</c:v>
                </c:pt>
                <c:pt idx="9">
                  <c:v>-3.024035306994981</c:v>
                </c:pt>
                <c:pt idx="10">
                  <c:v>-3.024035306994981</c:v>
                </c:pt>
                <c:pt idx="11">
                  <c:v>-3.024035306994981</c:v>
                </c:pt>
                <c:pt idx="12">
                  <c:v>-3.024035306994981</c:v>
                </c:pt>
                <c:pt idx="13">
                  <c:v>-3.024035306994981</c:v>
                </c:pt>
                <c:pt idx="14">
                  <c:v>-3.024035306994981</c:v>
                </c:pt>
                <c:pt idx="15">
                  <c:v>-3.024035306994981</c:v>
                </c:pt>
                <c:pt idx="16">
                  <c:v>-3.024035306994981</c:v>
                </c:pt>
                <c:pt idx="17">
                  <c:v>-3.024035306994981</c:v>
                </c:pt>
                <c:pt idx="18">
                  <c:v>-3.024035306994981</c:v>
                </c:pt>
                <c:pt idx="19">
                  <c:v>-3.024035306994981</c:v>
                </c:pt>
                <c:pt idx="20">
                  <c:v>-3.024035306994981</c:v>
                </c:pt>
                <c:pt idx="21">
                  <c:v>-3.024035306994981</c:v>
                </c:pt>
                <c:pt idx="22">
                  <c:v>-3.024035306994981</c:v>
                </c:pt>
                <c:pt idx="23">
                  <c:v>-3.024035306994981</c:v>
                </c:pt>
                <c:pt idx="24">
                  <c:v>-3.024035306994981</c:v>
                </c:pt>
                <c:pt idx="25">
                  <c:v>-3.024035306994981</c:v>
                </c:pt>
                <c:pt idx="26">
                  <c:v>-3.024035306994981</c:v>
                </c:pt>
                <c:pt idx="27">
                  <c:v>-3.024035306994981</c:v>
                </c:pt>
                <c:pt idx="28">
                  <c:v>-3.024035306994981</c:v>
                </c:pt>
                <c:pt idx="29">
                  <c:v>-3.024035306994981</c:v>
                </c:pt>
                <c:pt idx="30">
                  <c:v>-3.024035306994981</c:v>
                </c:pt>
                <c:pt idx="31">
                  <c:v>-3.024035306994981</c:v>
                </c:pt>
                <c:pt idx="32">
                  <c:v>-3.024035306994981</c:v>
                </c:pt>
                <c:pt idx="33">
                  <c:v>-3.024035306994981</c:v>
                </c:pt>
                <c:pt idx="34">
                  <c:v>-3.024035306994981</c:v>
                </c:pt>
                <c:pt idx="35">
                  <c:v>-3.024035306994981</c:v>
                </c:pt>
                <c:pt idx="36">
                  <c:v>-3.024035306994981</c:v>
                </c:pt>
                <c:pt idx="37">
                  <c:v>-3.024035306994981</c:v>
                </c:pt>
                <c:pt idx="38">
                  <c:v>-3.024035306994981</c:v>
                </c:pt>
                <c:pt idx="39">
                  <c:v>-3.024035306994981</c:v>
                </c:pt>
                <c:pt idx="40">
                  <c:v>-3.024035306994981</c:v>
                </c:pt>
                <c:pt idx="41">
                  <c:v>-3.024035306994981</c:v>
                </c:pt>
                <c:pt idx="42">
                  <c:v>-3.024035306994981</c:v>
                </c:pt>
                <c:pt idx="43">
                  <c:v>-3.024035306994981</c:v>
                </c:pt>
                <c:pt idx="44">
                  <c:v>-3.024035306994981</c:v>
                </c:pt>
                <c:pt idx="45">
                  <c:v>-3.024035306994981</c:v>
                </c:pt>
                <c:pt idx="46">
                  <c:v>-3.024035306994981</c:v>
                </c:pt>
                <c:pt idx="47">
                  <c:v>-3.024035306994981</c:v>
                </c:pt>
                <c:pt idx="48">
                  <c:v>-3.024035306994981</c:v>
                </c:pt>
                <c:pt idx="49">
                  <c:v>-3.024035306994981</c:v>
                </c:pt>
                <c:pt idx="50">
                  <c:v>-3.024035306994981</c:v>
                </c:pt>
                <c:pt idx="51">
                  <c:v>-3.024035306994981</c:v>
                </c:pt>
                <c:pt idx="52">
                  <c:v>-3.024035306994981</c:v>
                </c:pt>
                <c:pt idx="53">
                  <c:v>-3.024035306994981</c:v>
                </c:pt>
                <c:pt idx="54">
                  <c:v>-3.024035306994981</c:v>
                </c:pt>
                <c:pt idx="55">
                  <c:v>-3.024035306994981</c:v>
                </c:pt>
                <c:pt idx="56">
                  <c:v>-3.024035306994981</c:v>
                </c:pt>
                <c:pt idx="57">
                  <c:v>-3.024035306994981</c:v>
                </c:pt>
                <c:pt idx="58">
                  <c:v>-3.024035306994981</c:v>
                </c:pt>
                <c:pt idx="59">
                  <c:v>-3.024035306994981</c:v>
                </c:pt>
                <c:pt idx="60">
                  <c:v>-3.024035306994981</c:v>
                </c:pt>
                <c:pt idx="61">
                  <c:v>-3.024035306994981</c:v>
                </c:pt>
                <c:pt idx="62">
                  <c:v>-3.024035306994981</c:v>
                </c:pt>
                <c:pt idx="63">
                  <c:v>-3.024035306994981</c:v>
                </c:pt>
                <c:pt idx="64">
                  <c:v>-3.024035306994981</c:v>
                </c:pt>
                <c:pt idx="65">
                  <c:v>-3.024035306994981</c:v>
                </c:pt>
                <c:pt idx="66">
                  <c:v>-3.024035306994981</c:v>
                </c:pt>
                <c:pt idx="67">
                  <c:v>-3.024035306994981</c:v>
                </c:pt>
                <c:pt idx="68">
                  <c:v>-3.024035306994981</c:v>
                </c:pt>
                <c:pt idx="69">
                  <c:v>-3.024035306994981</c:v>
                </c:pt>
                <c:pt idx="70">
                  <c:v>-3.024035306994981</c:v>
                </c:pt>
                <c:pt idx="71">
                  <c:v>-3.024035306994981</c:v>
                </c:pt>
                <c:pt idx="72">
                  <c:v>-3.024035306994981</c:v>
                </c:pt>
                <c:pt idx="73">
                  <c:v>-3.024035306994981</c:v>
                </c:pt>
                <c:pt idx="74">
                  <c:v>-3.024035306994981</c:v>
                </c:pt>
                <c:pt idx="75">
                  <c:v>-3.024035306994981</c:v>
                </c:pt>
                <c:pt idx="76">
                  <c:v>-3.024035306994981</c:v>
                </c:pt>
                <c:pt idx="77">
                  <c:v>-3.024035306994981</c:v>
                </c:pt>
                <c:pt idx="78">
                  <c:v>-3.024035306994981</c:v>
                </c:pt>
                <c:pt idx="79">
                  <c:v>-3.024035306994981</c:v>
                </c:pt>
                <c:pt idx="80">
                  <c:v>-3.024035306994981</c:v>
                </c:pt>
                <c:pt idx="81">
                  <c:v>-3.024035306994981</c:v>
                </c:pt>
                <c:pt idx="82">
                  <c:v>-3.024035306994981</c:v>
                </c:pt>
                <c:pt idx="83">
                  <c:v>-3.024035306994981</c:v>
                </c:pt>
                <c:pt idx="84">
                  <c:v>-3.024035306994981</c:v>
                </c:pt>
                <c:pt idx="85">
                  <c:v>-3.024035306994981</c:v>
                </c:pt>
                <c:pt idx="86">
                  <c:v>-3.024035306994981</c:v>
                </c:pt>
                <c:pt idx="87">
                  <c:v>-3.024035306994981</c:v>
                </c:pt>
                <c:pt idx="88">
                  <c:v>-3.024035306994981</c:v>
                </c:pt>
                <c:pt idx="89">
                  <c:v>-3.024035306994981</c:v>
                </c:pt>
                <c:pt idx="90">
                  <c:v>-3.024035306994981</c:v>
                </c:pt>
                <c:pt idx="91">
                  <c:v>-3.024035306994981</c:v>
                </c:pt>
                <c:pt idx="92">
                  <c:v>-3.024035306994981</c:v>
                </c:pt>
                <c:pt idx="93">
                  <c:v>-3.024035306994981</c:v>
                </c:pt>
                <c:pt idx="94">
                  <c:v>-3.024035306994981</c:v>
                </c:pt>
                <c:pt idx="95">
                  <c:v>-3.024035306994981</c:v>
                </c:pt>
                <c:pt idx="96">
                  <c:v>-3.024035306994981</c:v>
                </c:pt>
                <c:pt idx="97">
                  <c:v>-3.024035306994981</c:v>
                </c:pt>
                <c:pt idx="98">
                  <c:v>-3.024035306994981</c:v>
                </c:pt>
                <c:pt idx="99">
                  <c:v>-3.024035306994981</c:v>
                </c:pt>
                <c:pt idx="100">
                  <c:v>-3.024035306994981</c:v>
                </c:pt>
                <c:pt idx="101">
                  <c:v>-3.024035306994981</c:v>
                </c:pt>
                <c:pt idx="102">
                  <c:v>-3.024035306994981</c:v>
                </c:pt>
                <c:pt idx="103">
                  <c:v>-3.024035306994981</c:v>
                </c:pt>
                <c:pt idx="104">
                  <c:v>-3.024035306994981</c:v>
                </c:pt>
                <c:pt idx="105">
                  <c:v>-3.024035306994981</c:v>
                </c:pt>
                <c:pt idx="106">
                  <c:v>-3.024035306994981</c:v>
                </c:pt>
                <c:pt idx="107">
                  <c:v>-3.024035306994981</c:v>
                </c:pt>
                <c:pt idx="108">
                  <c:v>-3.024035306994981</c:v>
                </c:pt>
                <c:pt idx="109">
                  <c:v>-3.024035306994981</c:v>
                </c:pt>
                <c:pt idx="110">
                  <c:v>-3.024035306994981</c:v>
                </c:pt>
                <c:pt idx="111">
                  <c:v>-3.024035306994981</c:v>
                </c:pt>
                <c:pt idx="112">
                  <c:v>-3.024035306994981</c:v>
                </c:pt>
                <c:pt idx="113">
                  <c:v>-3.024035306994981</c:v>
                </c:pt>
                <c:pt idx="114">
                  <c:v>-3.024035306994981</c:v>
                </c:pt>
                <c:pt idx="115">
                  <c:v>-3.024035306994981</c:v>
                </c:pt>
                <c:pt idx="116">
                  <c:v>-3.024035306994981</c:v>
                </c:pt>
                <c:pt idx="117">
                  <c:v>-3.024035306994981</c:v>
                </c:pt>
                <c:pt idx="118">
                  <c:v>-3.024035306994981</c:v>
                </c:pt>
                <c:pt idx="119">
                  <c:v>-3.024035306994981</c:v>
                </c:pt>
                <c:pt idx="120">
                  <c:v>-3.024035306994981</c:v>
                </c:pt>
                <c:pt idx="121">
                  <c:v>-3.024035306994981</c:v>
                </c:pt>
                <c:pt idx="122">
                  <c:v>-3.024035306994981</c:v>
                </c:pt>
                <c:pt idx="123">
                  <c:v>-3.024035306994981</c:v>
                </c:pt>
                <c:pt idx="124">
                  <c:v>-3.024035306994981</c:v>
                </c:pt>
                <c:pt idx="125">
                  <c:v>-3.024035306994981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Results!$AK$4:$AK$129</c:f>
              <c:numCache>
                <c:formatCode>0.00</c:formatCode>
                <c:ptCount val="126"/>
                <c:pt idx="0">
                  <c:v>-8.0240353069949819</c:v>
                </c:pt>
                <c:pt idx="1">
                  <c:v>-8.0240353069949819</c:v>
                </c:pt>
                <c:pt idx="2">
                  <c:v>-8.0240353069949819</c:v>
                </c:pt>
                <c:pt idx="3">
                  <c:v>-8.0240353069949819</c:v>
                </c:pt>
                <c:pt idx="4">
                  <c:v>-8.0240353069949819</c:v>
                </c:pt>
                <c:pt idx="5">
                  <c:v>-8.0240353069949819</c:v>
                </c:pt>
                <c:pt idx="6">
                  <c:v>-8.0240353069949819</c:v>
                </c:pt>
                <c:pt idx="7">
                  <c:v>-8.0240353069949819</c:v>
                </c:pt>
                <c:pt idx="8">
                  <c:v>-8.0240353069949819</c:v>
                </c:pt>
                <c:pt idx="9">
                  <c:v>-8.0240353069949819</c:v>
                </c:pt>
                <c:pt idx="10">
                  <c:v>-8.0240353069949819</c:v>
                </c:pt>
                <c:pt idx="11">
                  <c:v>-8.0240353069949819</c:v>
                </c:pt>
                <c:pt idx="12">
                  <c:v>-8.0240353069949819</c:v>
                </c:pt>
                <c:pt idx="13">
                  <c:v>-8.0240353069949819</c:v>
                </c:pt>
                <c:pt idx="14">
                  <c:v>-8.0240353069949819</c:v>
                </c:pt>
                <c:pt idx="15">
                  <c:v>-8.0240353069949819</c:v>
                </c:pt>
                <c:pt idx="16">
                  <c:v>-8.0240353069949819</c:v>
                </c:pt>
                <c:pt idx="17">
                  <c:v>-8.0240353069949819</c:v>
                </c:pt>
                <c:pt idx="18">
                  <c:v>-8.0240353069949819</c:v>
                </c:pt>
                <c:pt idx="19">
                  <c:v>-8.0240353069949819</c:v>
                </c:pt>
                <c:pt idx="20">
                  <c:v>-8.0240353069949819</c:v>
                </c:pt>
                <c:pt idx="21">
                  <c:v>-8.0240353069949819</c:v>
                </c:pt>
                <c:pt idx="22">
                  <c:v>-8.0240353069949819</c:v>
                </c:pt>
                <c:pt idx="23">
                  <c:v>-8.0240353069949819</c:v>
                </c:pt>
                <c:pt idx="24">
                  <c:v>-8.0240353069949819</c:v>
                </c:pt>
                <c:pt idx="25">
                  <c:v>-8.0240353069949819</c:v>
                </c:pt>
                <c:pt idx="26">
                  <c:v>-8.0240353069949819</c:v>
                </c:pt>
                <c:pt idx="27">
                  <c:v>-8.0240353069949819</c:v>
                </c:pt>
                <c:pt idx="28">
                  <c:v>-8.0240353069949819</c:v>
                </c:pt>
                <c:pt idx="29">
                  <c:v>-8.0240353069949819</c:v>
                </c:pt>
                <c:pt idx="30">
                  <c:v>-8.0240353069949819</c:v>
                </c:pt>
                <c:pt idx="31">
                  <c:v>-8.0240353069949819</c:v>
                </c:pt>
                <c:pt idx="32">
                  <c:v>-8.0240353069949819</c:v>
                </c:pt>
                <c:pt idx="33">
                  <c:v>-8.0240353069949819</c:v>
                </c:pt>
                <c:pt idx="34">
                  <c:v>-8.0240353069949819</c:v>
                </c:pt>
                <c:pt idx="35">
                  <c:v>-8.0240353069949819</c:v>
                </c:pt>
                <c:pt idx="36">
                  <c:v>-8.0240353069949819</c:v>
                </c:pt>
                <c:pt idx="37">
                  <c:v>-8.0240353069949819</c:v>
                </c:pt>
                <c:pt idx="38">
                  <c:v>-8.0240353069949819</c:v>
                </c:pt>
                <c:pt idx="39">
                  <c:v>-8.0240353069949819</c:v>
                </c:pt>
                <c:pt idx="40">
                  <c:v>-8.0240353069949819</c:v>
                </c:pt>
                <c:pt idx="41">
                  <c:v>-8.0240353069949819</c:v>
                </c:pt>
                <c:pt idx="42">
                  <c:v>-8.0240353069949819</c:v>
                </c:pt>
                <c:pt idx="43">
                  <c:v>-8.0240353069949819</c:v>
                </c:pt>
                <c:pt idx="44">
                  <c:v>-8.0240353069949819</c:v>
                </c:pt>
                <c:pt idx="45">
                  <c:v>-8.0240353069949819</c:v>
                </c:pt>
                <c:pt idx="46">
                  <c:v>-8.0240353069949819</c:v>
                </c:pt>
                <c:pt idx="47">
                  <c:v>-8.0240353069949819</c:v>
                </c:pt>
                <c:pt idx="48">
                  <c:v>-8.0240353069949819</c:v>
                </c:pt>
                <c:pt idx="49">
                  <c:v>-8.0240353069949819</c:v>
                </c:pt>
                <c:pt idx="50">
                  <c:v>-8.0240353069949819</c:v>
                </c:pt>
                <c:pt idx="51">
                  <c:v>-8.0240353069949819</c:v>
                </c:pt>
                <c:pt idx="52">
                  <c:v>-8.0240353069949819</c:v>
                </c:pt>
                <c:pt idx="53">
                  <c:v>-8.0240353069949819</c:v>
                </c:pt>
                <c:pt idx="54">
                  <c:v>-8.0240353069949819</c:v>
                </c:pt>
                <c:pt idx="55">
                  <c:v>-8.0240353069949819</c:v>
                </c:pt>
                <c:pt idx="56">
                  <c:v>-8.0240353069949819</c:v>
                </c:pt>
                <c:pt idx="57">
                  <c:v>-8.0240353069949819</c:v>
                </c:pt>
                <c:pt idx="58">
                  <c:v>-8.0240353069949819</c:v>
                </c:pt>
                <c:pt idx="59">
                  <c:v>-8.0240353069949819</c:v>
                </c:pt>
                <c:pt idx="60">
                  <c:v>-8.0240353069949819</c:v>
                </c:pt>
                <c:pt idx="61">
                  <c:v>-8.0240353069949819</c:v>
                </c:pt>
                <c:pt idx="62">
                  <c:v>-8.0240353069949819</c:v>
                </c:pt>
                <c:pt idx="63">
                  <c:v>-8.0240353069949819</c:v>
                </c:pt>
                <c:pt idx="64">
                  <c:v>-8.0240353069949819</c:v>
                </c:pt>
                <c:pt idx="65">
                  <c:v>-8.0240353069949819</c:v>
                </c:pt>
                <c:pt idx="66">
                  <c:v>-8.0240353069949819</c:v>
                </c:pt>
                <c:pt idx="67">
                  <c:v>-8.0240353069949819</c:v>
                </c:pt>
                <c:pt idx="68">
                  <c:v>-8.0240353069949819</c:v>
                </c:pt>
                <c:pt idx="69">
                  <c:v>-8.0240353069949819</c:v>
                </c:pt>
                <c:pt idx="70">
                  <c:v>-8.0240353069949819</c:v>
                </c:pt>
                <c:pt idx="71">
                  <c:v>-8.0240353069949819</c:v>
                </c:pt>
                <c:pt idx="72">
                  <c:v>-8.0240353069949819</c:v>
                </c:pt>
                <c:pt idx="73">
                  <c:v>-8.0240353069949819</c:v>
                </c:pt>
                <c:pt idx="74">
                  <c:v>-8.0240353069949819</c:v>
                </c:pt>
                <c:pt idx="75">
                  <c:v>-8.0240353069949819</c:v>
                </c:pt>
                <c:pt idx="76">
                  <c:v>-8.0240353069949819</c:v>
                </c:pt>
                <c:pt idx="77">
                  <c:v>-8.0240353069949819</c:v>
                </c:pt>
                <c:pt idx="78">
                  <c:v>-8.0240353069949819</c:v>
                </c:pt>
                <c:pt idx="79">
                  <c:v>-8.0240353069949819</c:v>
                </c:pt>
                <c:pt idx="80">
                  <c:v>-8.0240353069949819</c:v>
                </c:pt>
                <c:pt idx="81">
                  <c:v>-8.0240353069949819</c:v>
                </c:pt>
                <c:pt idx="82">
                  <c:v>-8.0240353069949819</c:v>
                </c:pt>
                <c:pt idx="83">
                  <c:v>-8.0240353069949819</c:v>
                </c:pt>
                <c:pt idx="84">
                  <c:v>-8.0240353069949819</c:v>
                </c:pt>
                <c:pt idx="85">
                  <c:v>-8.0240353069949819</c:v>
                </c:pt>
                <c:pt idx="86">
                  <c:v>-8.0240353069949819</c:v>
                </c:pt>
                <c:pt idx="87">
                  <c:v>-8.0240353069949819</c:v>
                </c:pt>
                <c:pt idx="88">
                  <c:v>-8.0240353069949819</c:v>
                </c:pt>
                <c:pt idx="89">
                  <c:v>-8.0240353069949819</c:v>
                </c:pt>
                <c:pt idx="90">
                  <c:v>-8.0240353069949819</c:v>
                </c:pt>
                <c:pt idx="91">
                  <c:v>-8.0240353069949819</c:v>
                </c:pt>
                <c:pt idx="92">
                  <c:v>-8.0240353069949819</c:v>
                </c:pt>
                <c:pt idx="93">
                  <c:v>-8.0240353069949819</c:v>
                </c:pt>
                <c:pt idx="94">
                  <c:v>-8.0240353069949819</c:v>
                </c:pt>
                <c:pt idx="95">
                  <c:v>-8.0240353069949819</c:v>
                </c:pt>
                <c:pt idx="96">
                  <c:v>-8.0240353069949819</c:v>
                </c:pt>
                <c:pt idx="97">
                  <c:v>-8.0240353069949819</c:v>
                </c:pt>
                <c:pt idx="98">
                  <c:v>-8.0240353069949819</c:v>
                </c:pt>
                <c:pt idx="99">
                  <c:v>-8.0240353069949819</c:v>
                </c:pt>
                <c:pt idx="100">
                  <c:v>-8.0240353069949819</c:v>
                </c:pt>
                <c:pt idx="101">
                  <c:v>-8.0240353069949819</c:v>
                </c:pt>
                <c:pt idx="102">
                  <c:v>-8.0240353069949819</c:v>
                </c:pt>
                <c:pt idx="103">
                  <c:v>-8.0240353069949819</c:v>
                </c:pt>
                <c:pt idx="104">
                  <c:v>-8.0240353069949819</c:v>
                </c:pt>
                <c:pt idx="105">
                  <c:v>-8.0240353069949819</c:v>
                </c:pt>
                <c:pt idx="106">
                  <c:v>-8.0240353069949819</c:v>
                </c:pt>
                <c:pt idx="107">
                  <c:v>-8.0240353069949819</c:v>
                </c:pt>
                <c:pt idx="108">
                  <c:v>-8.0240353069949819</c:v>
                </c:pt>
                <c:pt idx="109">
                  <c:v>-8.0240353069949819</c:v>
                </c:pt>
                <c:pt idx="110">
                  <c:v>-8.0240353069949819</c:v>
                </c:pt>
                <c:pt idx="111">
                  <c:v>-8.0240353069949819</c:v>
                </c:pt>
                <c:pt idx="112">
                  <c:v>-8.0240353069949819</c:v>
                </c:pt>
                <c:pt idx="113">
                  <c:v>-8.0240353069949819</c:v>
                </c:pt>
                <c:pt idx="114">
                  <c:v>-8.0240353069949819</c:v>
                </c:pt>
                <c:pt idx="115">
                  <c:v>-8.0240353069949819</c:v>
                </c:pt>
                <c:pt idx="116">
                  <c:v>-8.0240353069949819</c:v>
                </c:pt>
                <c:pt idx="117">
                  <c:v>-8.0240353069949819</c:v>
                </c:pt>
                <c:pt idx="118">
                  <c:v>-8.0240353069949819</c:v>
                </c:pt>
                <c:pt idx="119">
                  <c:v>-8.0240353069949819</c:v>
                </c:pt>
                <c:pt idx="120">
                  <c:v>-8.0240353069949819</c:v>
                </c:pt>
                <c:pt idx="121">
                  <c:v>-8.0240353069949819</c:v>
                </c:pt>
                <c:pt idx="122">
                  <c:v>-8.0240353069949819</c:v>
                </c:pt>
                <c:pt idx="123">
                  <c:v>-8.0240353069949819</c:v>
                </c:pt>
                <c:pt idx="124">
                  <c:v>-8.0240353069949819</c:v>
                </c:pt>
                <c:pt idx="125">
                  <c:v>-8.0240353069949819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Results!$AL$4:$AL$129</c:f>
              <c:numCache>
                <c:formatCode>0.00</c:formatCode>
                <c:ptCount val="126"/>
                <c:pt idx="0">
                  <c:v>1.975964693005019</c:v>
                </c:pt>
                <c:pt idx="1">
                  <c:v>1.975964693005019</c:v>
                </c:pt>
                <c:pt idx="2">
                  <c:v>1.975964693005019</c:v>
                </c:pt>
                <c:pt idx="3">
                  <c:v>1.975964693005019</c:v>
                </c:pt>
                <c:pt idx="4">
                  <c:v>1.975964693005019</c:v>
                </c:pt>
                <c:pt idx="5">
                  <c:v>1.975964693005019</c:v>
                </c:pt>
                <c:pt idx="6">
                  <c:v>1.975964693005019</c:v>
                </c:pt>
                <c:pt idx="7">
                  <c:v>1.975964693005019</c:v>
                </c:pt>
                <c:pt idx="8">
                  <c:v>1.975964693005019</c:v>
                </c:pt>
                <c:pt idx="9">
                  <c:v>1.975964693005019</c:v>
                </c:pt>
                <c:pt idx="10">
                  <c:v>1.975964693005019</c:v>
                </c:pt>
                <c:pt idx="11">
                  <c:v>1.975964693005019</c:v>
                </c:pt>
                <c:pt idx="12">
                  <c:v>1.975964693005019</c:v>
                </c:pt>
                <c:pt idx="13">
                  <c:v>1.975964693005019</c:v>
                </c:pt>
                <c:pt idx="14">
                  <c:v>1.975964693005019</c:v>
                </c:pt>
                <c:pt idx="15">
                  <c:v>1.975964693005019</c:v>
                </c:pt>
                <c:pt idx="16">
                  <c:v>1.975964693005019</c:v>
                </c:pt>
                <c:pt idx="17">
                  <c:v>1.975964693005019</c:v>
                </c:pt>
                <c:pt idx="18">
                  <c:v>1.975964693005019</c:v>
                </c:pt>
                <c:pt idx="19">
                  <c:v>1.975964693005019</c:v>
                </c:pt>
                <c:pt idx="20">
                  <c:v>1.975964693005019</c:v>
                </c:pt>
                <c:pt idx="21">
                  <c:v>1.975964693005019</c:v>
                </c:pt>
                <c:pt idx="22">
                  <c:v>1.975964693005019</c:v>
                </c:pt>
                <c:pt idx="23">
                  <c:v>1.975964693005019</c:v>
                </c:pt>
                <c:pt idx="24">
                  <c:v>1.975964693005019</c:v>
                </c:pt>
                <c:pt idx="25">
                  <c:v>1.975964693005019</c:v>
                </c:pt>
                <c:pt idx="26">
                  <c:v>1.975964693005019</c:v>
                </c:pt>
                <c:pt idx="27">
                  <c:v>1.975964693005019</c:v>
                </c:pt>
                <c:pt idx="28">
                  <c:v>1.975964693005019</c:v>
                </c:pt>
                <c:pt idx="29">
                  <c:v>1.975964693005019</c:v>
                </c:pt>
                <c:pt idx="30">
                  <c:v>1.975964693005019</c:v>
                </c:pt>
                <c:pt idx="31">
                  <c:v>1.975964693005019</c:v>
                </c:pt>
                <c:pt idx="32">
                  <c:v>1.975964693005019</c:v>
                </c:pt>
                <c:pt idx="33">
                  <c:v>1.975964693005019</c:v>
                </c:pt>
                <c:pt idx="34">
                  <c:v>1.975964693005019</c:v>
                </c:pt>
                <c:pt idx="35">
                  <c:v>1.975964693005019</c:v>
                </c:pt>
                <c:pt idx="36">
                  <c:v>1.975964693005019</c:v>
                </c:pt>
                <c:pt idx="37">
                  <c:v>1.975964693005019</c:v>
                </c:pt>
                <c:pt idx="38">
                  <c:v>1.975964693005019</c:v>
                </c:pt>
                <c:pt idx="39">
                  <c:v>1.975964693005019</c:v>
                </c:pt>
                <c:pt idx="40">
                  <c:v>1.975964693005019</c:v>
                </c:pt>
                <c:pt idx="41">
                  <c:v>1.975964693005019</c:v>
                </c:pt>
                <c:pt idx="42">
                  <c:v>1.975964693005019</c:v>
                </c:pt>
                <c:pt idx="43">
                  <c:v>1.975964693005019</c:v>
                </c:pt>
                <c:pt idx="44">
                  <c:v>1.975964693005019</c:v>
                </c:pt>
                <c:pt idx="45">
                  <c:v>1.975964693005019</c:v>
                </c:pt>
                <c:pt idx="46">
                  <c:v>1.975964693005019</c:v>
                </c:pt>
                <c:pt idx="47">
                  <c:v>1.975964693005019</c:v>
                </c:pt>
                <c:pt idx="48">
                  <c:v>1.975964693005019</c:v>
                </c:pt>
                <c:pt idx="49">
                  <c:v>1.975964693005019</c:v>
                </c:pt>
                <c:pt idx="50">
                  <c:v>1.975964693005019</c:v>
                </c:pt>
                <c:pt idx="51">
                  <c:v>1.975964693005019</c:v>
                </c:pt>
                <c:pt idx="52">
                  <c:v>1.975964693005019</c:v>
                </c:pt>
                <c:pt idx="53">
                  <c:v>1.975964693005019</c:v>
                </c:pt>
                <c:pt idx="54">
                  <c:v>1.975964693005019</c:v>
                </c:pt>
                <c:pt idx="55">
                  <c:v>1.975964693005019</c:v>
                </c:pt>
                <c:pt idx="56">
                  <c:v>1.975964693005019</c:v>
                </c:pt>
                <c:pt idx="57">
                  <c:v>1.975964693005019</c:v>
                </c:pt>
                <c:pt idx="58">
                  <c:v>1.975964693005019</c:v>
                </c:pt>
                <c:pt idx="59">
                  <c:v>1.975964693005019</c:v>
                </c:pt>
                <c:pt idx="60">
                  <c:v>1.975964693005019</c:v>
                </c:pt>
                <c:pt idx="61">
                  <c:v>1.975964693005019</c:v>
                </c:pt>
                <c:pt idx="62">
                  <c:v>1.975964693005019</c:v>
                </c:pt>
                <c:pt idx="63">
                  <c:v>1.975964693005019</c:v>
                </c:pt>
                <c:pt idx="64">
                  <c:v>1.975964693005019</c:v>
                </c:pt>
                <c:pt idx="65">
                  <c:v>1.975964693005019</c:v>
                </c:pt>
                <c:pt idx="66">
                  <c:v>1.975964693005019</c:v>
                </c:pt>
                <c:pt idx="67">
                  <c:v>1.975964693005019</c:v>
                </c:pt>
                <c:pt idx="68">
                  <c:v>1.975964693005019</c:v>
                </c:pt>
                <c:pt idx="69">
                  <c:v>1.975964693005019</c:v>
                </c:pt>
                <c:pt idx="70">
                  <c:v>1.975964693005019</c:v>
                </c:pt>
                <c:pt idx="71">
                  <c:v>1.975964693005019</c:v>
                </c:pt>
                <c:pt idx="72">
                  <c:v>1.975964693005019</c:v>
                </c:pt>
                <c:pt idx="73">
                  <c:v>1.975964693005019</c:v>
                </c:pt>
                <c:pt idx="74">
                  <c:v>1.975964693005019</c:v>
                </c:pt>
                <c:pt idx="75">
                  <c:v>1.975964693005019</c:v>
                </c:pt>
                <c:pt idx="76">
                  <c:v>1.975964693005019</c:v>
                </c:pt>
                <c:pt idx="77">
                  <c:v>1.975964693005019</c:v>
                </c:pt>
                <c:pt idx="78">
                  <c:v>1.975964693005019</c:v>
                </c:pt>
                <c:pt idx="79">
                  <c:v>1.975964693005019</c:v>
                </c:pt>
                <c:pt idx="80">
                  <c:v>1.975964693005019</c:v>
                </c:pt>
                <c:pt idx="81">
                  <c:v>1.975964693005019</c:v>
                </c:pt>
                <c:pt idx="82">
                  <c:v>1.975964693005019</c:v>
                </c:pt>
                <c:pt idx="83">
                  <c:v>1.975964693005019</c:v>
                </c:pt>
                <c:pt idx="84">
                  <c:v>1.975964693005019</c:v>
                </c:pt>
                <c:pt idx="85">
                  <c:v>1.975964693005019</c:v>
                </c:pt>
                <c:pt idx="86">
                  <c:v>1.975964693005019</c:v>
                </c:pt>
                <c:pt idx="87">
                  <c:v>1.975964693005019</c:v>
                </c:pt>
                <c:pt idx="88">
                  <c:v>1.975964693005019</c:v>
                </c:pt>
                <c:pt idx="89">
                  <c:v>1.975964693005019</c:v>
                </c:pt>
                <c:pt idx="90">
                  <c:v>1.975964693005019</c:v>
                </c:pt>
                <c:pt idx="91">
                  <c:v>1.975964693005019</c:v>
                </c:pt>
                <c:pt idx="92">
                  <c:v>1.975964693005019</c:v>
                </c:pt>
                <c:pt idx="93">
                  <c:v>1.975964693005019</c:v>
                </c:pt>
                <c:pt idx="94">
                  <c:v>1.975964693005019</c:v>
                </c:pt>
                <c:pt idx="95">
                  <c:v>1.975964693005019</c:v>
                </c:pt>
                <c:pt idx="96">
                  <c:v>1.975964693005019</c:v>
                </c:pt>
                <c:pt idx="97">
                  <c:v>1.975964693005019</c:v>
                </c:pt>
                <c:pt idx="98">
                  <c:v>1.975964693005019</c:v>
                </c:pt>
                <c:pt idx="99">
                  <c:v>1.975964693005019</c:v>
                </c:pt>
                <c:pt idx="100">
                  <c:v>1.975964693005019</c:v>
                </c:pt>
                <c:pt idx="101">
                  <c:v>1.975964693005019</c:v>
                </c:pt>
                <c:pt idx="102">
                  <c:v>1.975964693005019</c:v>
                </c:pt>
                <c:pt idx="103">
                  <c:v>1.975964693005019</c:v>
                </c:pt>
                <c:pt idx="104">
                  <c:v>1.975964693005019</c:v>
                </c:pt>
                <c:pt idx="105">
                  <c:v>1.975964693005019</c:v>
                </c:pt>
                <c:pt idx="106">
                  <c:v>1.975964693005019</c:v>
                </c:pt>
                <c:pt idx="107">
                  <c:v>1.975964693005019</c:v>
                </c:pt>
                <c:pt idx="108">
                  <c:v>1.975964693005019</c:v>
                </c:pt>
                <c:pt idx="109">
                  <c:v>1.975964693005019</c:v>
                </c:pt>
                <c:pt idx="110">
                  <c:v>1.975964693005019</c:v>
                </c:pt>
                <c:pt idx="111">
                  <c:v>1.975964693005019</c:v>
                </c:pt>
                <c:pt idx="112">
                  <c:v>1.975964693005019</c:v>
                </c:pt>
                <c:pt idx="113">
                  <c:v>1.975964693005019</c:v>
                </c:pt>
                <c:pt idx="114">
                  <c:v>1.975964693005019</c:v>
                </c:pt>
                <c:pt idx="115">
                  <c:v>1.975964693005019</c:v>
                </c:pt>
                <c:pt idx="116">
                  <c:v>1.975964693005019</c:v>
                </c:pt>
                <c:pt idx="117">
                  <c:v>1.975964693005019</c:v>
                </c:pt>
                <c:pt idx="118">
                  <c:v>1.975964693005019</c:v>
                </c:pt>
                <c:pt idx="119">
                  <c:v>1.975964693005019</c:v>
                </c:pt>
                <c:pt idx="120">
                  <c:v>1.975964693005019</c:v>
                </c:pt>
                <c:pt idx="121">
                  <c:v>1.975964693005019</c:v>
                </c:pt>
                <c:pt idx="122">
                  <c:v>1.975964693005019</c:v>
                </c:pt>
                <c:pt idx="123">
                  <c:v>1.975964693005019</c:v>
                </c:pt>
                <c:pt idx="124">
                  <c:v>1.975964693005019</c:v>
                </c:pt>
                <c:pt idx="125">
                  <c:v>1.975964693005019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Results!$AM$4:$AM$129</c:f>
              <c:numCache>
                <c:formatCode>0.00</c:formatCode>
                <c:ptCount val="126"/>
                <c:pt idx="0">
                  <c:v>-11.435443380433682</c:v>
                </c:pt>
                <c:pt idx="1">
                  <c:v>-11.435443380433682</c:v>
                </c:pt>
                <c:pt idx="2">
                  <c:v>-11.435443380433682</c:v>
                </c:pt>
                <c:pt idx="3">
                  <c:v>-11.435443380433682</c:v>
                </c:pt>
                <c:pt idx="4">
                  <c:v>-11.435443380433682</c:v>
                </c:pt>
                <c:pt idx="5">
                  <c:v>-11.435443380433682</c:v>
                </c:pt>
                <c:pt idx="6">
                  <c:v>-11.435443380433682</c:v>
                </c:pt>
                <c:pt idx="7">
                  <c:v>-11.435443380433682</c:v>
                </c:pt>
                <c:pt idx="8">
                  <c:v>-11.435443380433682</c:v>
                </c:pt>
                <c:pt idx="9">
                  <c:v>-11.435443380433682</c:v>
                </c:pt>
                <c:pt idx="10">
                  <c:v>-11.435443380433682</c:v>
                </c:pt>
                <c:pt idx="11">
                  <c:v>-11.435443380433682</c:v>
                </c:pt>
                <c:pt idx="12">
                  <c:v>-11.435443380433682</c:v>
                </c:pt>
                <c:pt idx="13">
                  <c:v>-11.435443380433682</c:v>
                </c:pt>
                <c:pt idx="14">
                  <c:v>-11.435443380433682</c:v>
                </c:pt>
                <c:pt idx="15">
                  <c:v>-11.435443380433682</c:v>
                </c:pt>
                <c:pt idx="16">
                  <c:v>-11.435443380433682</c:v>
                </c:pt>
                <c:pt idx="17">
                  <c:v>-11.435443380433682</c:v>
                </c:pt>
                <c:pt idx="18">
                  <c:v>-11.435443380433682</c:v>
                </c:pt>
                <c:pt idx="19">
                  <c:v>-11.435443380433682</c:v>
                </c:pt>
                <c:pt idx="20">
                  <c:v>-11.435443380433682</c:v>
                </c:pt>
                <c:pt idx="21">
                  <c:v>-11.435443380433682</c:v>
                </c:pt>
                <c:pt idx="22">
                  <c:v>-11.435443380433682</c:v>
                </c:pt>
                <c:pt idx="23">
                  <c:v>-11.435443380433682</c:v>
                </c:pt>
                <c:pt idx="24">
                  <c:v>-11.435443380433682</c:v>
                </c:pt>
                <c:pt idx="25">
                  <c:v>-11.435443380433682</c:v>
                </c:pt>
                <c:pt idx="26">
                  <c:v>-11.435443380433682</c:v>
                </c:pt>
                <c:pt idx="27">
                  <c:v>-11.435443380433682</c:v>
                </c:pt>
                <c:pt idx="28">
                  <c:v>-11.435443380433682</c:v>
                </c:pt>
                <c:pt idx="29">
                  <c:v>-11.435443380433682</c:v>
                </c:pt>
                <c:pt idx="30">
                  <c:v>-11.435443380433682</c:v>
                </c:pt>
                <c:pt idx="31">
                  <c:v>-11.435443380433682</c:v>
                </c:pt>
                <c:pt idx="32">
                  <c:v>-11.435443380433682</c:v>
                </c:pt>
                <c:pt idx="33">
                  <c:v>-11.435443380433682</c:v>
                </c:pt>
                <c:pt idx="34">
                  <c:v>-11.435443380433682</c:v>
                </c:pt>
                <c:pt idx="35">
                  <c:v>-11.435443380433682</c:v>
                </c:pt>
                <c:pt idx="36">
                  <c:v>-11.435443380433682</c:v>
                </c:pt>
                <c:pt idx="37">
                  <c:v>-11.435443380433682</c:v>
                </c:pt>
                <c:pt idx="38">
                  <c:v>-11.435443380433682</c:v>
                </c:pt>
                <c:pt idx="39">
                  <c:v>-11.435443380433682</c:v>
                </c:pt>
                <c:pt idx="40">
                  <c:v>-11.435443380433682</c:v>
                </c:pt>
                <c:pt idx="41">
                  <c:v>-11.435443380433682</c:v>
                </c:pt>
                <c:pt idx="42">
                  <c:v>-11.435443380433682</c:v>
                </c:pt>
                <c:pt idx="43">
                  <c:v>-11.435443380433682</c:v>
                </c:pt>
                <c:pt idx="44">
                  <c:v>-11.435443380433682</c:v>
                </c:pt>
                <c:pt idx="45">
                  <c:v>-11.435443380433682</c:v>
                </c:pt>
                <c:pt idx="46">
                  <c:v>-11.435443380433682</c:v>
                </c:pt>
                <c:pt idx="47">
                  <c:v>-11.435443380433682</c:v>
                </c:pt>
                <c:pt idx="48">
                  <c:v>-11.435443380433682</c:v>
                </c:pt>
                <c:pt idx="49">
                  <c:v>-11.435443380433682</c:v>
                </c:pt>
                <c:pt idx="50">
                  <c:v>-11.435443380433682</c:v>
                </c:pt>
                <c:pt idx="51">
                  <c:v>-11.435443380433682</c:v>
                </c:pt>
                <c:pt idx="52">
                  <c:v>-11.435443380433682</c:v>
                </c:pt>
                <c:pt idx="53">
                  <c:v>-11.435443380433682</c:v>
                </c:pt>
                <c:pt idx="54">
                  <c:v>-11.435443380433682</c:v>
                </c:pt>
                <c:pt idx="55">
                  <c:v>-11.435443380433682</c:v>
                </c:pt>
                <c:pt idx="56">
                  <c:v>-11.435443380433682</c:v>
                </c:pt>
                <c:pt idx="57">
                  <c:v>-11.435443380433682</c:v>
                </c:pt>
                <c:pt idx="58">
                  <c:v>-11.435443380433682</c:v>
                </c:pt>
                <c:pt idx="59">
                  <c:v>-11.435443380433682</c:v>
                </c:pt>
                <c:pt idx="60">
                  <c:v>-11.435443380433682</c:v>
                </c:pt>
                <c:pt idx="61">
                  <c:v>-11.435443380433682</c:v>
                </c:pt>
                <c:pt idx="62">
                  <c:v>-11.435443380433682</c:v>
                </c:pt>
                <c:pt idx="63">
                  <c:v>-11.435443380433682</c:v>
                </c:pt>
                <c:pt idx="64">
                  <c:v>-11.435443380433682</c:v>
                </c:pt>
                <c:pt idx="65">
                  <c:v>-11.435443380433682</c:v>
                </c:pt>
                <c:pt idx="66">
                  <c:v>-11.435443380433682</c:v>
                </c:pt>
                <c:pt idx="67">
                  <c:v>-11.435443380433682</c:v>
                </c:pt>
                <c:pt idx="68">
                  <c:v>-11.435443380433682</c:v>
                </c:pt>
                <c:pt idx="69">
                  <c:v>-11.435443380433682</c:v>
                </c:pt>
                <c:pt idx="70">
                  <c:v>-11.435443380433682</c:v>
                </c:pt>
                <c:pt idx="71">
                  <c:v>-11.435443380433682</c:v>
                </c:pt>
                <c:pt idx="72">
                  <c:v>-11.435443380433682</c:v>
                </c:pt>
                <c:pt idx="73">
                  <c:v>-11.435443380433682</c:v>
                </c:pt>
                <c:pt idx="74">
                  <c:v>-11.435443380433682</c:v>
                </c:pt>
                <c:pt idx="75">
                  <c:v>-11.435443380433682</c:v>
                </c:pt>
                <c:pt idx="76">
                  <c:v>-11.435443380433682</c:v>
                </c:pt>
                <c:pt idx="77">
                  <c:v>-11.435443380433682</c:v>
                </c:pt>
                <c:pt idx="78">
                  <c:v>-11.435443380433682</c:v>
                </c:pt>
                <c:pt idx="79">
                  <c:v>-11.435443380433682</c:v>
                </c:pt>
                <c:pt idx="80">
                  <c:v>-11.435443380433682</c:v>
                </c:pt>
                <c:pt idx="81">
                  <c:v>-11.435443380433682</c:v>
                </c:pt>
                <c:pt idx="82">
                  <c:v>-11.435443380433682</c:v>
                </c:pt>
                <c:pt idx="83">
                  <c:v>-11.435443380433682</c:v>
                </c:pt>
                <c:pt idx="84">
                  <c:v>-11.435443380433682</c:v>
                </c:pt>
                <c:pt idx="85">
                  <c:v>-11.435443380433682</c:v>
                </c:pt>
                <c:pt idx="86">
                  <c:v>-11.435443380433682</c:v>
                </c:pt>
                <c:pt idx="87">
                  <c:v>-11.435443380433682</c:v>
                </c:pt>
                <c:pt idx="88">
                  <c:v>-11.435443380433682</c:v>
                </c:pt>
                <c:pt idx="89">
                  <c:v>-11.435443380433682</c:v>
                </c:pt>
                <c:pt idx="90">
                  <c:v>-11.435443380433682</c:v>
                </c:pt>
                <c:pt idx="91">
                  <c:v>-11.435443380433682</c:v>
                </c:pt>
                <c:pt idx="92">
                  <c:v>-11.435443380433682</c:v>
                </c:pt>
                <c:pt idx="93">
                  <c:v>-11.435443380433682</c:v>
                </c:pt>
                <c:pt idx="94">
                  <c:v>-11.435443380433682</c:v>
                </c:pt>
                <c:pt idx="95">
                  <c:v>-11.435443380433682</c:v>
                </c:pt>
                <c:pt idx="96">
                  <c:v>-11.435443380433682</c:v>
                </c:pt>
                <c:pt idx="97">
                  <c:v>-11.435443380433682</c:v>
                </c:pt>
                <c:pt idx="98">
                  <c:v>-11.435443380433682</c:v>
                </c:pt>
                <c:pt idx="99">
                  <c:v>-11.435443380433682</c:v>
                </c:pt>
                <c:pt idx="100">
                  <c:v>-11.435443380433682</c:v>
                </c:pt>
                <c:pt idx="101">
                  <c:v>-11.435443380433682</c:v>
                </c:pt>
                <c:pt idx="102">
                  <c:v>-11.435443380433682</c:v>
                </c:pt>
                <c:pt idx="103">
                  <c:v>-11.435443380433682</c:v>
                </c:pt>
                <c:pt idx="104">
                  <c:v>-11.435443380433682</c:v>
                </c:pt>
                <c:pt idx="105">
                  <c:v>-11.435443380433682</c:v>
                </c:pt>
                <c:pt idx="106">
                  <c:v>-11.435443380433682</c:v>
                </c:pt>
                <c:pt idx="107">
                  <c:v>-11.435443380433682</c:v>
                </c:pt>
                <c:pt idx="108">
                  <c:v>-11.435443380433682</c:v>
                </c:pt>
                <c:pt idx="109">
                  <c:v>-11.435443380433682</c:v>
                </c:pt>
                <c:pt idx="110">
                  <c:v>-11.435443380433682</c:v>
                </c:pt>
                <c:pt idx="111">
                  <c:v>-11.435443380433682</c:v>
                </c:pt>
                <c:pt idx="112">
                  <c:v>-11.435443380433682</c:v>
                </c:pt>
                <c:pt idx="113">
                  <c:v>-11.435443380433682</c:v>
                </c:pt>
                <c:pt idx="114">
                  <c:v>-11.435443380433682</c:v>
                </c:pt>
                <c:pt idx="115">
                  <c:v>-11.435443380433682</c:v>
                </c:pt>
                <c:pt idx="116">
                  <c:v>-11.435443380433682</c:v>
                </c:pt>
                <c:pt idx="117">
                  <c:v>-11.435443380433682</c:v>
                </c:pt>
                <c:pt idx="118">
                  <c:v>-11.435443380433682</c:v>
                </c:pt>
                <c:pt idx="119">
                  <c:v>-11.435443380433682</c:v>
                </c:pt>
                <c:pt idx="120">
                  <c:v>-11.435443380433682</c:v>
                </c:pt>
                <c:pt idx="121">
                  <c:v>-11.435443380433682</c:v>
                </c:pt>
                <c:pt idx="122">
                  <c:v>-11.435443380433682</c:v>
                </c:pt>
                <c:pt idx="123">
                  <c:v>-11.435443380433682</c:v>
                </c:pt>
                <c:pt idx="124">
                  <c:v>-11.435443380433682</c:v>
                </c:pt>
                <c:pt idx="125">
                  <c:v>-11.435443380433682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Results!$AN$4:$AN$129</c:f>
              <c:numCache>
                <c:formatCode>0.00</c:formatCode>
                <c:ptCount val="126"/>
                <c:pt idx="0">
                  <c:v>5.3873727664437192</c:v>
                </c:pt>
                <c:pt idx="1">
                  <c:v>5.3873727664437192</c:v>
                </c:pt>
                <c:pt idx="2">
                  <c:v>5.3873727664437192</c:v>
                </c:pt>
                <c:pt idx="3">
                  <c:v>5.3873727664437192</c:v>
                </c:pt>
                <c:pt idx="4">
                  <c:v>5.3873727664437192</c:v>
                </c:pt>
                <c:pt idx="5">
                  <c:v>5.3873727664437192</c:v>
                </c:pt>
                <c:pt idx="6">
                  <c:v>5.3873727664437192</c:v>
                </c:pt>
                <c:pt idx="7">
                  <c:v>5.3873727664437192</c:v>
                </c:pt>
                <c:pt idx="8">
                  <c:v>5.3873727664437192</c:v>
                </c:pt>
                <c:pt idx="9">
                  <c:v>5.3873727664437192</c:v>
                </c:pt>
                <c:pt idx="10">
                  <c:v>5.3873727664437192</c:v>
                </c:pt>
                <c:pt idx="11">
                  <c:v>5.3873727664437192</c:v>
                </c:pt>
                <c:pt idx="12">
                  <c:v>5.3873727664437192</c:v>
                </c:pt>
                <c:pt idx="13">
                  <c:v>5.3873727664437192</c:v>
                </c:pt>
                <c:pt idx="14">
                  <c:v>5.3873727664437192</c:v>
                </c:pt>
                <c:pt idx="15">
                  <c:v>5.3873727664437192</c:v>
                </c:pt>
                <c:pt idx="16">
                  <c:v>5.3873727664437192</c:v>
                </c:pt>
                <c:pt idx="17">
                  <c:v>5.3873727664437192</c:v>
                </c:pt>
                <c:pt idx="18">
                  <c:v>5.3873727664437192</c:v>
                </c:pt>
                <c:pt idx="19">
                  <c:v>5.3873727664437192</c:v>
                </c:pt>
                <c:pt idx="20">
                  <c:v>5.3873727664437192</c:v>
                </c:pt>
                <c:pt idx="21">
                  <c:v>5.3873727664437192</c:v>
                </c:pt>
                <c:pt idx="22">
                  <c:v>5.3873727664437192</c:v>
                </c:pt>
                <c:pt idx="23">
                  <c:v>5.3873727664437192</c:v>
                </c:pt>
                <c:pt idx="24">
                  <c:v>5.3873727664437192</c:v>
                </c:pt>
                <c:pt idx="25">
                  <c:v>5.3873727664437192</c:v>
                </c:pt>
                <c:pt idx="26">
                  <c:v>5.3873727664437192</c:v>
                </c:pt>
                <c:pt idx="27">
                  <c:v>5.3873727664437192</c:v>
                </c:pt>
                <c:pt idx="28">
                  <c:v>5.3873727664437192</c:v>
                </c:pt>
                <c:pt idx="29">
                  <c:v>5.3873727664437192</c:v>
                </c:pt>
                <c:pt idx="30">
                  <c:v>5.3873727664437192</c:v>
                </c:pt>
                <c:pt idx="31">
                  <c:v>5.3873727664437192</c:v>
                </c:pt>
                <c:pt idx="32">
                  <c:v>5.3873727664437192</c:v>
                </c:pt>
                <c:pt idx="33">
                  <c:v>5.3873727664437192</c:v>
                </c:pt>
                <c:pt idx="34">
                  <c:v>5.3873727664437192</c:v>
                </c:pt>
                <c:pt idx="35">
                  <c:v>5.3873727664437192</c:v>
                </c:pt>
                <c:pt idx="36">
                  <c:v>5.3873727664437192</c:v>
                </c:pt>
                <c:pt idx="37">
                  <c:v>5.3873727664437192</c:v>
                </c:pt>
                <c:pt idx="38">
                  <c:v>5.3873727664437192</c:v>
                </c:pt>
                <c:pt idx="39">
                  <c:v>5.3873727664437192</c:v>
                </c:pt>
                <c:pt idx="40">
                  <c:v>5.3873727664437192</c:v>
                </c:pt>
                <c:pt idx="41">
                  <c:v>5.3873727664437192</c:v>
                </c:pt>
                <c:pt idx="42">
                  <c:v>5.3873727664437192</c:v>
                </c:pt>
                <c:pt idx="43">
                  <c:v>5.3873727664437192</c:v>
                </c:pt>
                <c:pt idx="44">
                  <c:v>5.3873727664437192</c:v>
                </c:pt>
                <c:pt idx="45">
                  <c:v>5.3873727664437192</c:v>
                </c:pt>
                <c:pt idx="46">
                  <c:v>5.3873727664437192</c:v>
                </c:pt>
                <c:pt idx="47">
                  <c:v>5.3873727664437192</c:v>
                </c:pt>
                <c:pt idx="48">
                  <c:v>5.3873727664437192</c:v>
                </c:pt>
                <c:pt idx="49">
                  <c:v>5.3873727664437192</c:v>
                </c:pt>
                <c:pt idx="50">
                  <c:v>5.3873727664437192</c:v>
                </c:pt>
                <c:pt idx="51">
                  <c:v>5.3873727664437192</c:v>
                </c:pt>
                <c:pt idx="52">
                  <c:v>5.3873727664437192</c:v>
                </c:pt>
                <c:pt idx="53">
                  <c:v>5.3873727664437192</c:v>
                </c:pt>
                <c:pt idx="54">
                  <c:v>5.3873727664437192</c:v>
                </c:pt>
                <c:pt idx="55">
                  <c:v>5.3873727664437192</c:v>
                </c:pt>
                <c:pt idx="56">
                  <c:v>5.3873727664437192</c:v>
                </c:pt>
                <c:pt idx="57">
                  <c:v>5.3873727664437192</c:v>
                </c:pt>
                <c:pt idx="58">
                  <c:v>5.3873727664437192</c:v>
                </c:pt>
                <c:pt idx="59">
                  <c:v>5.3873727664437192</c:v>
                </c:pt>
                <c:pt idx="60">
                  <c:v>5.3873727664437192</c:v>
                </c:pt>
                <c:pt idx="61">
                  <c:v>5.3873727664437192</c:v>
                </c:pt>
                <c:pt idx="62">
                  <c:v>5.3873727664437192</c:v>
                </c:pt>
                <c:pt idx="63">
                  <c:v>5.3873727664437192</c:v>
                </c:pt>
                <c:pt idx="64">
                  <c:v>5.3873727664437192</c:v>
                </c:pt>
                <c:pt idx="65">
                  <c:v>5.3873727664437192</c:v>
                </c:pt>
                <c:pt idx="66">
                  <c:v>5.3873727664437192</c:v>
                </c:pt>
                <c:pt idx="67">
                  <c:v>5.3873727664437192</c:v>
                </c:pt>
                <c:pt idx="68">
                  <c:v>5.3873727664437192</c:v>
                </c:pt>
                <c:pt idx="69">
                  <c:v>5.3873727664437192</c:v>
                </c:pt>
                <c:pt idx="70">
                  <c:v>5.3873727664437192</c:v>
                </c:pt>
                <c:pt idx="71">
                  <c:v>5.3873727664437192</c:v>
                </c:pt>
                <c:pt idx="72">
                  <c:v>5.3873727664437192</c:v>
                </c:pt>
                <c:pt idx="73">
                  <c:v>5.3873727664437192</c:v>
                </c:pt>
                <c:pt idx="74">
                  <c:v>5.3873727664437192</c:v>
                </c:pt>
                <c:pt idx="75">
                  <c:v>5.3873727664437192</c:v>
                </c:pt>
                <c:pt idx="76">
                  <c:v>5.3873727664437192</c:v>
                </c:pt>
                <c:pt idx="77">
                  <c:v>5.3873727664437192</c:v>
                </c:pt>
                <c:pt idx="78">
                  <c:v>5.3873727664437192</c:v>
                </c:pt>
                <c:pt idx="79">
                  <c:v>5.3873727664437192</c:v>
                </c:pt>
                <c:pt idx="80">
                  <c:v>5.3873727664437192</c:v>
                </c:pt>
                <c:pt idx="81">
                  <c:v>5.3873727664437192</c:v>
                </c:pt>
                <c:pt idx="82">
                  <c:v>5.3873727664437192</c:v>
                </c:pt>
                <c:pt idx="83">
                  <c:v>5.3873727664437192</c:v>
                </c:pt>
                <c:pt idx="84">
                  <c:v>5.3873727664437192</c:v>
                </c:pt>
                <c:pt idx="85">
                  <c:v>5.3873727664437192</c:v>
                </c:pt>
                <c:pt idx="86">
                  <c:v>5.3873727664437192</c:v>
                </c:pt>
                <c:pt idx="87">
                  <c:v>5.3873727664437192</c:v>
                </c:pt>
                <c:pt idx="88">
                  <c:v>5.3873727664437192</c:v>
                </c:pt>
                <c:pt idx="89">
                  <c:v>5.3873727664437192</c:v>
                </c:pt>
                <c:pt idx="90">
                  <c:v>5.3873727664437192</c:v>
                </c:pt>
                <c:pt idx="91">
                  <c:v>5.3873727664437192</c:v>
                </c:pt>
                <c:pt idx="92">
                  <c:v>5.3873727664437192</c:v>
                </c:pt>
                <c:pt idx="93">
                  <c:v>5.3873727664437192</c:v>
                </c:pt>
                <c:pt idx="94">
                  <c:v>5.3873727664437192</c:v>
                </c:pt>
                <c:pt idx="95">
                  <c:v>5.3873727664437192</c:v>
                </c:pt>
                <c:pt idx="96">
                  <c:v>5.3873727664437192</c:v>
                </c:pt>
                <c:pt idx="97">
                  <c:v>5.3873727664437192</c:v>
                </c:pt>
                <c:pt idx="98">
                  <c:v>5.3873727664437192</c:v>
                </c:pt>
                <c:pt idx="99">
                  <c:v>5.3873727664437192</c:v>
                </c:pt>
                <c:pt idx="100">
                  <c:v>5.3873727664437192</c:v>
                </c:pt>
                <c:pt idx="101">
                  <c:v>5.3873727664437192</c:v>
                </c:pt>
                <c:pt idx="102">
                  <c:v>5.3873727664437192</c:v>
                </c:pt>
                <c:pt idx="103">
                  <c:v>5.3873727664437192</c:v>
                </c:pt>
                <c:pt idx="104">
                  <c:v>5.3873727664437192</c:v>
                </c:pt>
                <c:pt idx="105">
                  <c:v>5.3873727664437192</c:v>
                </c:pt>
                <c:pt idx="106">
                  <c:v>5.3873727664437192</c:v>
                </c:pt>
                <c:pt idx="107">
                  <c:v>5.3873727664437192</c:v>
                </c:pt>
                <c:pt idx="108">
                  <c:v>5.3873727664437192</c:v>
                </c:pt>
                <c:pt idx="109">
                  <c:v>5.3873727664437192</c:v>
                </c:pt>
                <c:pt idx="110">
                  <c:v>5.3873727664437192</c:v>
                </c:pt>
                <c:pt idx="111">
                  <c:v>5.3873727664437192</c:v>
                </c:pt>
                <c:pt idx="112">
                  <c:v>5.3873727664437192</c:v>
                </c:pt>
                <c:pt idx="113">
                  <c:v>5.3873727664437192</c:v>
                </c:pt>
                <c:pt idx="114">
                  <c:v>5.3873727664437192</c:v>
                </c:pt>
                <c:pt idx="115">
                  <c:v>5.3873727664437192</c:v>
                </c:pt>
                <c:pt idx="116">
                  <c:v>5.3873727664437192</c:v>
                </c:pt>
                <c:pt idx="117">
                  <c:v>5.3873727664437192</c:v>
                </c:pt>
                <c:pt idx="118">
                  <c:v>5.3873727664437192</c:v>
                </c:pt>
                <c:pt idx="119">
                  <c:v>5.3873727664437192</c:v>
                </c:pt>
                <c:pt idx="120">
                  <c:v>5.3873727664437192</c:v>
                </c:pt>
                <c:pt idx="121">
                  <c:v>5.3873727664437192</c:v>
                </c:pt>
                <c:pt idx="122">
                  <c:v>5.3873727664437192</c:v>
                </c:pt>
                <c:pt idx="123">
                  <c:v>5.3873727664437192</c:v>
                </c:pt>
                <c:pt idx="124">
                  <c:v>5.3873727664437192</c:v>
                </c:pt>
                <c:pt idx="125">
                  <c:v>5.3873727664437192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2024
Suspended Sediment Concentration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Results!$X$4:$X$129</c:f>
              <c:numCache>
                <c:formatCode>0.00</c:formatCode>
                <c:ptCount val="126"/>
                <c:pt idx="0">
                  <c:v>-2.9793137306192583</c:v>
                </c:pt>
                <c:pt idx="1">
                  <c:v>-5.2062925619964995</c:v>
                </c:pt>
                <c:pt idx="2">
                  <c:v>-4.7205338147600964</c:v>
                </c:pt>
                <c:pt idx="3">
                  <c:v>-2.9282260837080241</c:v>
                </c:pt>
                <c:pt idx="4">
                  <c:v>-2.804765722760092</c:v>
                </c:pt>
                <c:pt idx="5">
                  <c:v>-12.773372522957557</c:v>
                </c:pt>
                <c:pt idx="6">
                  <c:v>-3.3883840661450217</c:v>
                </c:pt>
                <c:pt idx="7">
                  <c:v>-3.8965461055418462</c:v>
                </c:pt>
                <c:pt idx="8">
                  <c:v>-1.3729080834846379</c:v>
                </c:pt>
                <c:pt idx="9">
                  <c:v>-18.013319548621066</c:v>
                </c:pt>
                <c:pt idx="10">
                  <c:v>-7.9334323103670741</c:v>
                </c:pt>
                <c:pt idx="11">
                  <c:v>-23.907275514246219</c:v>
                </c:pt>
                <c:pt idx="12">
                  <c:v>-2.6360609354110909</c:v>
                </c:pt>
                <c:pt idx="13">
                  <c:v>-2.1669295752853279</c:v>
                </c:pt>
                <c:pt idx="14">
                  <c:v>-1.40133992724167</c:v>
                </c:pt>
                <c:pt idx="15">
                  <c:v>1.4189851055913749</c:v>
                </c:pt>
                <c:pt idx="16">
                  <c:v>1.2144773402819071</c:v>
                </c:pt>
                <c:pt idx="17">
                  <c:v>1.9375312582477293</c:v>
                </c:pt>
                <c:pt idx="18">
                  <c:v>-20.201605081083219</c:v>
                </c:pt>
                <c:pt idx="19">
                  <c:v>-2.5165951774587381</c:v>
                </c:pt>
                <c:pt idx="20">
                  <c:v>-3.2882112074146499</c:v>
                </c:pt>
                <c:pt idx="21">
                  <c:v>-4.9015591837625871</c:v>
                </c:pt>
                <c:pt idx="22">
                  <c:v>-2.3950563490887085</c:v>
                </c:pt>
                <c:pt idx="23">
                  <c:v>-1.8158839268933615</c:v>
                </c:pt>
                <c:pt idx="24">
                  <c:v>-1.1073446272642427</c:v>
                </c:pt>
                <c:pt idx="25">
                  <c:v>-4.2800502991251834</c:v>
                </c:pt>
                <c:pt idx="26">
                  <c:v>-1.611292439756794</c:v>
                </c:pt>
                <c:pt idx="27">
                  <c:v>-5.7227344700425187</c:v>
                </c:pt>
                <c:pt idx="28">
                  <c:v>-2.7806884892135946</c:v>
                </c:pt>
                <c:pt idx="29">
                  <c:v>-2.4613302622699029</c:v>
                </c:pt>
                <c:pt idx="30">
                  <c:v>-1.6496092177165536</c:v>
                </c:pt>
                <c:pt idx="31">
                  <c:v>-1.0050115760078502</c:v>
                </c:pt>
                <c:pt idx="32">
                  <c:v>-0.32862133530783622</c:v>
                </c:pt>
                <c:pt idx="33">
                  <c:v>-0.96132748705828575</c:v>
                </c:pt>
                <c:pt idx="34">
                  <c:v>-1.7804381515280059</c:v>
                </c:pt>
                <c:pt idx="35">
                  <c:v>-3.3391546900528124</c:v>
                </c:pt>
                <c:pt idx="36">
                  <c:v>-7.0175751516112719</c:v>
                </c:pt>
                <c:pt idx="37">
                  <c:v>-7.6922206859309288</c:v>
                </c:pt>
                <c:pt idx="38">
                  <c:v>-5.2563165717708786</c:v>
                </c:pt>
                <c:pt idx="39">
                  <c:v>-3.3380005686837864</c:v>
                </c:pt>
                <c:pt idx="40">
                  <c:v>-2.4086833522273499</c:v>
                </c:pt>
                <c:pt idx="41">
                  <c:v>-2.3926866979138439</c:v>
                </c:pt>
                <c:pt idx="42">
                  <c:v>-2.6099945014108226</c:v>
                </c:pt>
                <c:pt idx="43">
                  <c:v>-1.6212570467850522</c:v>
                </c:pt>
                <c:pt idx="44">
                  <c:v>-1.0479001675183379</c:v>
                </c:pt>
                <c:pt idx="45">
                  <c:v>4.2391982317253412</c:v>
                </c:pt>
                <c:pt idx="46">
                  <c:v>-0.27096651080869855</c:v>
                </c:pt>
                <c:pt idx="47">
                  <c:v>-2.8008138122918909</c:v>
                </c:pt>
                <c:pt idx="48">
                  <c:v>-3.6979513153404655</c:v>
                </c:pt>
                <c:pt idx="49">
                  <c:v>-2.9737701044240299</c:v>
                </c:pt>
                <c:pt idx="50">
                  <c:v>-2.8536197367295655</c:v>
                </c:pt>
                <c:pt idx="51">
                  <c:v>1.0719011045503812</c:v>
                </c:pt>
                <c:pt idx="52">
                  <c:v>-0.89001044606278978</c:v>
                </c:pt>
                <c:pt idx="53">
                  <c:v>-0.45631428083145631</c:v>
                </c:pt>
                <c:pt idx="54">
                  <c:v>-9.4661611958943368</c:v>
                </c:pt>
                <c:pt idx="55">
                  <c:v>-4.7141086997033712</c:v>
                </c:pt>
                <c:pt idx="56">
                  <c:v>-7.1609185942913447</c:v>
                </c:pt>
                <c:pt idx="57">
                  <c:v>-4.026932982574877</c:v>
                </c:pt>
                <c:pt idx="58">
                  <c:v>-2.980632499228173</c:v>
                </c:pt>
                <c:pt idx="59">
                  <c:v>-2.3806202660283109</c:v>
                </c:pt>
                <c:pt idx="60">
                  <c:v>-1.4047028131971528</c:v>
                </c:pt>
                <c:pt idx="61">
                  <c:v>-0.94878968408578335</c:v>
                </c:pt>
                <c:pt idx="62">
                  <c:v>-0.86971186222600705</c:v>
                </c:pt>
                <c:pt idx="63">
                  <c:v>-7.1567334596240251</c:v>
                </c:pt>
                <c:pt idx="64">
                  <c:v>-1.4291880082213402</c:v>
                </c:pt>
                <c:pt idx="65">
                  <c:v>3.3299656089277136</c:v>
                </c:pt>
                <c:pt idx="66">
                  <c:v>-0.67283604892376236</c:v>
                </c:pt>
                <c:pt idx="67">
                  <c:v>9.7946595206456397</c:v>
                </c:pt>
                <c:pt idx="68">
                  <c:v>7.5188906779598845</c:v>
                </c:pt>
                <c:pt idx="69">
                  <c:v>-5.7471659944476441</c:v>
                </c:pt>
                <c:pt idx="70">
                  <c:v>4.3348889326356526</c:v>
                </c:pt>
                <c:pt idx="71">
                  <c:v>1.8606130466078816</c:v>
                </c:pt>
                <c:pt idx="72">
                  <c:v>-8.0361114983758259</c:v>
                </c:pt>
                <c:pt idx="73">
                  <c:v>-11.804333202907429</c:v>
                </c:pt>
                <c:pt idx="74">
                  <c:v>-5.307340509246079</c:v>
                </c:pt>
                <c:pt idx="75">
                  <c:v>-2.9147133279977964</c:v>
                </c:pt>
                <c:pt idx="76">
                  <c:v>-2.918984032125838</c:v>
                </c:pt>
                <c:pt idx="77">
                  <c:v>-1.463187719418422</c:v>
                </c:pt>
                <c:pt idx="78">
                  <c:v>-0.48771427654777311</c:v>
                </c:pt>
                <c:pt idx="79">
                  <c:v>-0.2656894664682683</c:v>
                </c:pt>
                <c:pt idx="80">
                  <c:v>-4.4809113380909503E-2</c:v>
                </c:pt>
                <c:pt idx="81">
                  <c:v>1.0071792887975144</c:v>
                </c:pt>
                <c:pt idx="82">
                  <c:v>-5.3323121467893015</c:v>
                </c:pt>
                <c:pt idx="83">
                  <c:v>-2.893157667554803</c:v>
                </c:pt>
                <c:pt idx="84">
                  <c:v>-4.7068018500681905</c:v>
                </c:pt>
                <c:pt idx="85">
                  <c:v>-2.62439977383805</c:v>
                </c:pt>
                <c:pt idx="86">
                  <c:v>-2.0589605814178471</c:v>
                </c:pt>
                <c:pt idx="87">
                  <c:v>-1.4335991974842486</c:v>
                </c:pt>
                <c:pt idx="88">
                  <c:v>-1.1729840035399526</c:v>
                </c:pt>
                <c:pt idx="89">
                  <c:v>-0.99527346866075428</c:v>
                </c:pt>
                <c:pt idx="90">
                  <c:v>-22.14492649971724</c:v>
                </c:pt>
                <c:pt idx="91">
                  <c:v>-18.275005610623541</c:v>
                </c:pt>
                <c:pt idx="92">
                  <c:v>-17.714825241635101</c:v>
                </c:pt>
                <c:pt idx="93">
                  <c:v>-12.377125679634828</c:v>
                </c:pt>
                <c:pt idx="94">
                  <c:v>-8.0942375894009224</c:v>
                </c:pt>
                <c:pt idx="95">
                  <c:v>-5.3979194649944162</c:v>
                </c:pt>
                <c:pt idx="96">
                  <c:v>-2.23425784226129</c:v>
                </c:pt>
                <c:pt idx="97">
                  <c:v>-1.4794136997407095</c:v>
                </c:pt>
                <c:pt idx="98">
                  <c:v>-1.8267595013467492</c:v>
                </c:pt>
                <c:pt idx="99">
                  <c:v>-10.331153754535364</c:v>
                </c:pt>
                <c:pt idx="100">
                  <c:v>-19.867947081040317</c:v>
                </c:pt>
                <c:pt idx="101">
                  <c:v>-10.188504470645045</c:v>
                </c:pt>
                <c:pt idx="102">
                  <c:v>-5.0904136250762564</c:v>
                </c:pt>
                <c:pt idx="103">
                  <c:v>-3.2113310895472611</c:v>
                </c:pt>
                <c:pt idx="104">
                  <c:v>-4.783868383469053</c:v>
                </c:pt>
                <c:pt idx="105">
                  <c:v>-2.3171857410265959</c:v>
                </c:pt>
                <c:pt idx="106">
                  <c:v>-3.2477904930070229</c:v>
                </c:pt>
                <c:pt idx="107">
                  <c:v>-2.9822967916816259</c:v>
                </c:pt>
                <c:pt idx="108">
                  <c:v>-15.820618056723909</c:v>
                </c:pt>
                <c:pt idx="109">
                  <c:v>-5.2065587573280014</c:v>
                </c:pt>
                <c:pt idx="110">
                  <c:v>-7.6565258511248082</c:v>
                </c:pt>
                <c:pt idx="111">
                  <c:v>-4.7842626765908776</c:v>
                </c:pt>
                <c:pt idx="112">
                  <c:v>-4.0295036701121054</c:v>
                </c:pt>
                <c:pt idx="113">
                  <c:v>-3.9438572602399087</c:v>
                </c:pt>
                <c:pt idx="114">
                  <c:v>-1.33863663827261</c:v>
                </c:pt>
                <c:pt idx="115">
                  <c:v>-1.3696579157503592</c:v>
                </c:pt>
                <c:pt idx="116">
                  <c:v>-1.5713101754975614</c:v>
                </c:pt>
                <c:pt idx="117">
                  <c:v>-4.4358254578423315</c:v>
                </c:pt>
                <c:pt idx="118">
                  <c:v>-7.6597244941014999</c:v>
                </c:pt>
                <c:pt idx="119">
                  <c:v>-5.9129333166755993</c:v>
                </c:pt>
                <c:pt idx="120">
                  <c:v>-4.2866051440154065</c:v>
                </c:pt>
                <c:pt idx="121">
                  <c:v>-2.8772705064335078</c:v>
                </c:pt>
                <c:pt idx="122">
                  <c:v>-0.11918150043447248</c:v>
                </c:pt>
                <c:pt idx="123">
                  <c:v>-1.5858662543320652</c:v>
                </c:pt>
                <c:pt idx="124">
                  <c:v>-1.1165944526373226</c:v>
                </c:pt>
                <c:pt idx="125">
                  <c:v>-1.4703187949483798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(-2.83%)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Results!$AO$4:$AO$129</c:f>
              <c:numCache>
                <c:formatCode>0.00</c:formatCode>
                <c:ptCount val="126"/>
                <c:pt idx="0">
                  <c:v>-2.8291927297448289</c:v>
                </c:pt>
                <c:pt idx="1">
                  <c:v>-2.8291927297448289</c:v>
                </c:pt>
                <c:pt idx="2">
                  <c:v>-2.8291927297448289</c:v>
                </c:pt>
                <c:pt idx="3">
                  <c:v>-2.8291927297448289</c:v>
                </c:pt>
                <c:pt idx="4">
                  <c:v>-2.8291927297448289</c:v>
                </c:pt>
                <c:pt idx="5">
                  <c:v>-2.8291927297448289</c:v>
                </c:pt>
                <c:pt idx="6">
                  <c:v>-2.8291927297448289</c:v>
                </c:pt>
                <c:pt idx="7">
                  <c:v>-2.8291927297448289</c:v>
                </c:pt>
                <c:pt idx="8">
                  <c:v>-2.8291927297448289</c:v>
                </c:pt>
                <c:pt idx="9">
                  <c:v>-2.8291927297448289</c:v>
                </c:pt>
                <c:pt idx="10">
                  <c:v>-2.8291927297448289</c:v>
                </c:pt>
                <c:pt idx="11">
                  <c:v>-2.8291927297448289</c:v>
                </c:pt>
                <c:pt idx="12">
                  <c:v>-2.8291927297448289</c:v>
                </c:pt>
                <c:pt idx="13">
                  <c:v>-2.8291927297448289</c:v>
                </c:pt>
                <c:pt idx="14">
                  <c:v>-2.8291927297448289</c:v>
                </c:pt>
                <c:pt idx="15">
                  <c:v>-2.8291927297448289</c:v>
                </c:pt>
                <c:pt idx="16">
                  <c:v>-2.8291927297448289</c:v>
                </c:pt>
                <c:pt idx="17">
                  <c:v>-2.8291927297448289</c:v>
                </c:pt>
                <c:pt idx="18">
                  <c:v>-2.8291927297448289</c:v>
                </c:pt>
                <c:pt idx="19">
                  <c:v>-2.8291927297448289</c:v>
                </c:pt>
                <c:pt idx="20">
                  <c:v>-2.8291927297448289</c:v>
                </c:pt>
                <c:pt idx="21">
                  <c:v>-2.8291927297448289</c:v>
                </c:pt>
                <c:pt idx="22">
                  <c:v>-2.8291927297448289</c:v>
                </c:pt>
                <c:pt idx="23">
                  <c:v>-2.8291927297448289</c:v>
                </c:pt>
                <c:pt idx="24">
                  <c:v>-2.8291927297448289</c:v>
                </c:pt>
                <c:pt idx="25">
                  <c:v>-2.8291927297448289</c:v>
                </c:pt>
                <c:pt idx="26">
                  <c:v>-2.8291927297448289</c:v>
                </c:pt>
                <c:pt idx="27">
                  <c:v>-2.8291927297448289</c:v>
                </c:pt>
                <c:pt idx="28">
                  <c:v>-2.8291927297448289</c:v>
                </c:pt>
                <c:pt idx="29">
                  <c:v>-2.8291927297448289</c:v>
                </c:pt>
                <c:pt idx="30">
                  <c:v>-2.8291927297448289</c:v>
                </c:pt>
                <c:pt idx="31">
                  <c:v>-2.8291927297448289</c:v>
                </c:pt>
                <c:pt idx="32">
                  <c:v>-2.8291927297448289</c:v>
                </c:pt>
                <c:pt idx="33">
                  <c:v>-2.8291927297448289</c:v>
                </c:pt>
                <c:pt idx="34">
                  <c:v>-2.8291927297448289</c:v>
                </c:pt>
                <c:pt idx="35">
                  <c:v>-2.8291927297448289</c:v>
                </c:pt>
                <c:pt idx="36">
                  <c:v>-2.8291927297448289</c:v>
                </c:pt>
                <c:pt idx="37">
                  <c:v>-2.8291927297448289</c:v>
                </c:pt>
                <c:pt idx="38">
                  <c:v>-2.8291927297448289</c:v>
                </c:pt>
                <c:pt idx="39">
                  <c:v>-2.8291927297448289</c:v>
                </c:pt>
                <c:pt idx="40">
                  <c:v>-2.8291927297448289</c:v>
                </c:pt>
                <c:pt idx="41">
                  <c:v>-2.8291927297448289</c:v>
                </c:pt>
                <c:pt idx="42">
                  <c:v>-2.8291927297448289</c:v>
                </c:pt>
                <c:pt idx="43">
                  <c:v>-2.8291927297448289</c:v>
                </c:pt>
                <c:pt idx="44">
                  <c:v>-2.8291927297448289</c:v>
                </c:pt>
                <c:pt idx="45">
                  <c:v>-2.8291927297448289</c:v>
                </c:pt>
                <c:pt idx="46">
                  <c:v>-2.8291927297448289</c:v>
                </c:pt>
                <c:pt idx="47">
                  <c:v>-2.8291927297448289</c:v>
                </c:pt>
                <c:pt idx="48">
                  <c:v>-2.8291927297448289</c:v>
                </c:pt>
                <c:pt idx="49">
                  <c:v>-2.8291927297448289</c:v>
                </c:pt>
                <c:pt idx="50">
                  <c:v>-2.8291927297448289</c:v>
                </c:pt>
                <c:pt idx="51">
                  <c:v>-2.8291927297448289</c:v>
                </c:pt>
                <c:pt idx="52">
                  <c:v>-2.8291927297448289</c:v>
                </c:pt>
                <c:pt idx="53">
                  <c:v>-2.8291927297448289</c:v>
                </c:pt>
                <c:pt idx="54">
                  <c:v>-2.8291927297448289</c:v>
                </c:pt>
                <c:pt idx="55">
                  <c:v>-2.8291927297448289</c:v>
                </c:pt>
                <c:pt idx="56">
                  <c:v>-2.8291927297448289</c:v>
                </c:pt>
                <c:pt idx="57">
                  <c:v>-2.8291927297448289</c:v>
                </c:pt>
                <c:pt idx="58">
                  <c:v>-2.8291927297448289</c:v>
                </c:pt>
                <c:pt idx="59">
                  <c:v>-2.8291927297448289</c:v>
                </c:pt>
                <c:pt idx="60">
                  <c:v>-2.8291927297448289</c:v>
                </c:pt>
                <c:pt idx="61">
                  <c:v>-2.8291927297448289</c:v>
                </c:pt>
                <c:pt idx="62">
                  <c:v>-2.8291927297448289</c:v>
                </c:pt>
                <c:pt idx="63">
                  <c:v>-2.8291927297448289</c:v>
                </c:pt>
                <c:pt idx="64">
                  <c:v>-2.8291927297448289</c:v>
                </c:pt>
                <c:pt idx="65">
                  <c:v>-2.8291927297448289</c:v>
                </c:pt>
                <c:pt idx="66">
                  <c:v>-2.8291927297448289</c:v>
                </c:pt>
                <c:pt idx="67">
                  <c:v>-2.8291927297448289</c:v>
                </c:pt>
                <c:pt idx="68">
                  <c:v>-2.8291927297448289</c:v>
                </c:pt>
                <c:pt idx="69">
                  <c:v>-2.8291927297448289</c:v>
                </c:pt>
                <c:pt idx="70">
                  <c:v>-2.8291927297448289</c:v>
                </c:pt>
                <c:pt idx="71">
                  <c:v>-2.8291927297448289</c:v>
                </c:pt>
                <c:pt idx="72">
                  <c:v>-2.8291927297448289</c:v>
                </c:pt>
                <c:pt idx="73">
                  <c:v>-2.8291927297448289</c:v>
                </c:pt>
                <c:pt idx="74">
                  <c:v>-2.8291927297448289</c:v>
                </c:pt>
                <c:pt idx="75">
                  <c:v>-2.8291927297448289</c:v>
                </c:pt>
                <c:pt idx="76">
                  <c:v>-2.8291927297448289</c:v>
                </c:pt>
                <c:pt idx="77">
                  <c:v>-2.8291927297448289</c:v>
                </c:pt>
                <c:pt idx="78">
                  <c:v>-2.8291927297448289</c:v>
                </c:pt>
                <c:pt idx="79">
                  <c:v>-2.8291927297448289</c:v>
                </c:pt>
                <c:pt idx="80">
                  <c:v>-2.8291927297448289</c:v>
                </c:pt>
                <c:pt idx="81">
                  <c:v>-2.8291927297448289</c:v>
                </c:pt>
                <c:pt idx="82">
                  <c:v>-2.8291927297448289</c:v>
                </c:pt>
                <c:pt idx="83">
                  <c:v>-2.8291927297448289</c:v>
                </c:pt>
                <c:pt idx="84">
                  <c:v>-2.8291927297448289</c:v>
                </c:pt>
                <c:pt idx="85">
                  <c:v>-2.8291927297448289</c:v>
                </c:pt>
                <c:pt idx="86">
                  <c:v>-2.8291927297448289</c:v>
                </c:pt>
                <c:pt idx="87">
                  <c:v>-2.8291927297448289</c:v>
                </c:pt>
                <c:pt idx="88">
                  <c:v>-2.8291927297448289</c:v>
                </c:pt>
                <c:pt idx="89">
                  <c:v>-2.8291927297448289</c:v>
                </c:pt>
                <c:pt idx="90">
                  <c:v>-2.8291927297448289</c:v>
                </c:pt>
                <c:pt idx="91">
                  <c:v>-2.8291927297448289</c:v>
                </c:pt>
                <c:pt idx="92">
                  <c:v>-2.8291927297448289</c:v>
                </c:pt>
                <c:pt idx="93">
                  <c:v>-2.8291927297448289</c:v>
                </c:pt>
                <c:pt idx="94">
                  <c:v>-2.8291927297448289</c:v>
                </c:pt>
                <c:pt idx="95">
                  <c:v>-2.8291927297448289</c:v>
                </c:pt>
                <c:pt idx="96">
                  <c:v>-2.8291927297448289</c:v>
                </c:pt>
                <c:pt idx="97">
                  <c:v>-2.8291927297448289</c:v>
                </c:pt>
                <c:pt idx="98">
                  <c:v>-2.8291927297448289</c:v>
                </c:pt>
                <c:pt idx="99">
                  <c:v>-2.8291927297448289</c:v>
                </c:pt>
                <c:pt idx="100">
                  <c:v>-2.8291927297448289</c:v>
                </c:pt>
                <c:pt idx="101">
                  <c:v>-2.8291927297448289</c:v>
                </c:pt>
                <c:pt idx="102">
                  <c:v>-2.8291927297448289</c:v>
                </c:pt>
                <c:pt idx="103">
                  <c:v>-2.8291927297448289</c:v>
                </c:pt>
                <c:pt idx="104">
                  <c:v>-2.8291927297448289</c:v>
                </c:pt>
                <c:pt idx="105">
                  <c:v>-2.8291927297448289</c:v>
                </c:pt>
                <c:pt idx="106">
                  <c:v>-2.8291927297448289</c:v>
                </c:pt>
                <c:pt idx="107">
                  <c:v>-2.8291927297448289</c:v>
                </c:pt>
                <c:pt idx="108">
                  <c:v>-2.8291927297448289</c:v>
                </c:pt>
                <c:pt idx="109">
                  <c:v>-2.8291927297448289</c:v>
                </c:pt>
                <c:pt idx="110">
                  <c:v>-2.8291927297448289</c:v>
                </c:pt>
                <c:pt idx="111">
                  <c:v>-2.8291927297448289</c:v>
                </c:pt>
                <c:pt idx="112">
                  <c:v>-2.8291927297448289</c:v>
                </c:pt>
                <c:pt idx="113">
                  <c:v>-2.8291927297448289</c:v>
                </c:pt>
                <c:pt idx="114">
                  <c:v>-2.8291927297448289</c:v>
                </c:pt>
                <c:pt idx="115">
                  <c:v>-2.8291927297448289</c:v>
                </c:pt>
                <c:pt idx="116">
                  <c:v>-2.8291927297448289</c:v>
                </c:pt>
                <c:pt idx="117">
                  <c:v>-2.8291927297448289</c:v>
                </c:pt>
                <c:pt idx="118">
                  <c:v>-2.8291927297448289</c:v>
                </c:pt>
                <c:pt idx="119">
                  <c:v>-2.8291927297448289</c:v>
                </c:pt>
                <c:pt idx="120">
                  <c:v>-2.8291927297448289</c:v>
                </c:pt>
                <c:pt idx="121">
                  <c:v>-2.8291927297448289</c:v>
                </c:pt>
                <c:pt idx="122">
                  <c:v>-2.8291927297448289</c:v>
                </c:pt>
                <c:pt idx="123">
                  <c:v>-2.8291927297448289</c:v>
                </c:pt>
                <c:pt idx="124">
                  <c:v>-2.8291927297448289</c:v>
                </c:pt>
                <c:pt idx="125">
                  <c:v>-2.8291927297448289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Results!$AP$4:$AP$129</c:f>
              <c:numCache>
                <c:formatCode>0.00</c:formatCode>
                <c:ptCount val="126"/>
                <c:pt idx="0">
                  <c:v>-7.8291927297448289</c:v>
                </c:pt>
                <c:pt idx="1">
                  <c:v>-7.8291927297448289</c:v>
                </c:pt>
                <c:pt idx="2">
                  <c:v>-7.8291927297448289</c:v>
                </c:pt>
                <c:pt idx="3">
                  <c:v>-7.8291927297448289</c:v>
                </c:pt>
                <c:pt idx="4">
                  <c:v>-7.8291927297448289</c:v>
                </c:pt>
                <c:pt idx="5">
                  <c:v>-7.8291927297448289</c:v>
                </c:pt>
                <c:pt idx="6">
                  <c:v>-7.8291927297448289</c:v>
                </c:pt>
                <c:pt idx="7">
                  <c:v>-7.8291927297448289</c:v>
                </c:pt>
                <c:pt idx="8">
                  <c:v>-7.8291927297448289</c:v>
                </c:pt>
                <c:pt idx="9">
                  <c:v>-7.8291927297448289</c:v>
                </c:pt>
                <c:pt idx="10">
                  <c:v>-7.8291927297448289</c:v>
                </c:pt>
                <c:pt idx="11">
                  <c:v>-7.8291927297448289</c:v>
                </c:pt>
                <c:pt idx="12">
                  <c:v>-7.8291927297448289</c:v>
                </c:pt>
                <c:pt idx="13">
                  <c:v>-7.8291927297448289</c:v>
                </c:pt>
                <c:pt idx="14">
                  <c:v>-7.8291927297448289</c:v>
                </c:pt>
                <c:pt idx="15">
                  <c:v>-7.8291927297448289</c:v>
                </c:pt>
                <c:pt idx="16">
                  <c:v>-7.8291927297448289</c:v>
                </c:pt>
                <c:pt idx="17">
                  <c:v>-7.8291927297448289</c:v>
                </c:pt>
                <c:pt idx="18">
                  <c:v>-7.8291927297448289</c:v>
                </c:pt>
                <c:pt idx="19">
                  <c:v>-7.8291927297448289</c:v>
                </c:pt>
                <c:pt idx="20">
                  <c:v>-7.8291927297448289</c:v>
                </c:pt>
                <c:pt idx="21">
                  <c:v>-7.8291927297448289</c:v>
                </c:pt>
                <c:pt idx="22">
                  <c:v>-7.8291927297448289</c:v>
                </c:pt>
                <c:pt idx="23">
                  <c:v>-7.8291927297448289</c:v>
                </c:pt>
                <c:pt idx="24">
                  <c:v>-7.8291927297448289</c:v>
                </c:pt>
                <c:pt idx="25">
                  <c:v>-7.8291927297448289</c:v>
                </c:pt>
                <c:pt idx="26">
                  <c:v>-7.8291927297448289</c:v>
                </c:pt>
                <c:pt idx="27">
                  <c:v>-7.8291927297448289</c:v>
                </c:pt>
                <c:pt idx="28">
                  <c:v>-7.8291927297448289</c:v>
                </c:pt>
                <c:pt idx="29">
                  <c:v>-7.8291927297448289</c:v>
                </c:pt>
                <c:pt idx="30">
                  <c:v>-7.8291927297448289</c:v>
                </c:pt>
                <c:pt idx="31">
                  <c:v>-7.8291927297448289</c:v>
                </c:pt>
                <c:pt idx="32">
                  <c:v>-7.8291927297448289</c:v>
                </c:pt>
                <c:pt idx="33">
                  <c:v>-7.8291927297448289</c:v>
                </c:pt>
                <c:pt idx="34">
                  <c:v>-7.8291927297448289</c:v>
                </c:pt>
                <c:pt idx="35">
                  <c:v>-7.8291927297448289</c:v>
                </c:pt>
                <c:pt idx="36">
                  <c:v>-7.8291927297448289</c:v>
                </c:pt>
                <c:pt idx="37">
                  <c:v>-7.8291927297448289</c:v>
                </c:pt>
                <c:pt idx="38">
                  <c:v>-7.8291927297448289</c:v>
                </c:pt>
                <c:pt idx="39">
                  <c:v>-7.8291927297448289</c:v>
                </c:pt>
                <c:pt idx="40">
                  <c:v>-7.8291927297448289</c:v>
                </c:pt>
                <c:pt idx="41">
                  <c:v>-7.8291927297448289</c:v>
                </c:pt>
                <c:pt idx="42">
                  <c:v>-7.8291927297448289</c:v>
                </c:pt>
                <c:pt idx="43">
                  <c:v>-7.8291927297448289</c:v>
                </c:pt>
                <c:pt idx="44">
                  <c:v>-7.8291927297448289</c:v>
                </c:pt>
                <c:pt idx="45">
                  <c:v>-7.8291927297448289</c:v>
                </c:pt>
                <c:pt idx="46">
                  <c:v>-7.8291927297448289</c:v>
                </c:pt>
                <c:pt idx="47">
                  <c:v>-7.8291927297448289</c:v>
                </c:pt>
                <c:pt idx="48">
                  <c:v>-7.8291927297448289</c:v>
                </c:pt>
                <c:pt idx="49">
                  <c:v>-7.8291927297448289</c:v>
                </c:pt>
                <c:pt idx="50">
                  <c:v>-7.8291927297448289</c:v>
                </c:pt>
                <c:pt idx="51">
                  <c:v>-7.8291927297448289</c:v>
                </c:pt>
                <c:pt idx="52">
                  <c:v>-7.8291927297448289</c:v>
                </c:pt>
                <c:pt idx="53">
                  <c:v>-7.8291927297448289</c:v>
                </c:pt>
                <c:pt idx="54">
                  <c:v>-7.8291927297448289</c:v>
                </c:pt>
                <c:pt idx="55">
                  <c:v>-7.8291927297448289</c:v>
                </c:pt>
                <c:pt idx="56">
                  <c:v>-7.8291927297448289</c:v>
                </c:pt>
                <c:pt idx="57">
                  <c:v>-7.8291927297448289</c:v>
                </c:pt>
                <c:pt idx="58">
                  <c:v>-7.8291927297448289</c:v>
                </c:pt>
                <c:pt idx="59">
                  <c:v>-7.8291927297448289</c:v>
                </c:pt>
                <c:pt idx="60">
                  <c:v>-7.8291927297448289</c:v>
                </c:pt>
                <c:pt idx="61">
                  <c:v>-7.8291927297448289</c:v>
                </c:pt>
                <c:pt idx="62">
                  <c:v>-7.8291927297448289</c:v>
                </c:pt>
                <c:pt idx="63">
                  <c:v>-7.8291927297448289</c:v>
                </c:pt>
                <c:pt idx="64">
                  <c:v>-7.8291927297448289</c:v>
                </c:pt>
                <c:pt idx="65">
                  <c:v>-7.8291927297448289</c:v>
                </c:pt>
                <c:pt idx="66">
                  <c:v>-7.8291927297448289</c:v>
                </c:pt>
                <c:pt idx="67">
                  <c:v>-7.8291927297448289</c:v>
                </c:pt>
                <c:pt idx="68">
                  <c:v>-7.8291927297448289</c:v>
                </c:pt>
                <c:pt idx="69">
                  <c:v>-7.8291927297448289</c:v>
                </c:pt>
                <c:pt idx="70">
                  <c:v>-7.8291927297448289</c:v>
                </c:pt>
                <c:pt idx="71">
                  <c:v>-7.8291927297448289</c:v>
                </c:pt>
                <c:pt idx="72">
                  <c:v>-7.8291927297448289</c:v>
                </c:pt>
                <c:pt idx="73">
                  <c:v>-7.8291927297448289</c:v>
                </c:pt>
                <c:pt idx="74">
                  <c:v>-7.8291927297448289</c:v>
                </c:pt>
                <c:pt idx="75">
                  <c:v>-7.8291927297448289</c:v>
                </c:pt>
                <c:pt idx="76">
                  <c:v>-7.8291927297448289</c:v>
                </c:pt>
                <c:pt idx="77">
                  <c:v>-7.8291927297448289</c:v>
                </c:pt>
                <c:pt idx="78">
                  <c:v>-7.8291927297448289</c:v>
                </c:pt>
                <c:pt idx="79">
                  <c:v>-7.8291927297448289</c:v>
                </c:pt>
                <c:pt idx="80">
                  <c:v>-7.8291927297448289</c:v>
                </c:pt>
                <c:pt idx="81">
                  <c:v>-7.8291927297448289</c:v>
                </c:pt>
                <c:pt idx="82">
                  <c:v>-7.8291927297448289</c:v>
                </c:pt>
                <c:pt idx="83">
                  <c:v>-7.8291927297448289</c:v>
                </c:pt>
                <c:pt idx="84">
                  <c:v>-7.8291927297448289</c:v>
                </c:pt>
                <c:pt idx="85">
                  <c:v>-7.8291927297448289</c:v>
                </c:pt>
                <c:pt idx="86">
                  <c:v>-7.8291927297448289</c:v>
                </c:pt>
                <c:pt idx="87">
                  <c:v>-7.8291927297448289</c:v>
                </c:pt>
                <c:pt idx="88">
                  <c:v>-7.8291927297448289</c:v>
                </c:pt>
                <c:pt idx="89">
                  <c:v>-7.8291927297448289</c:v>
                </c:pt>
                <c:pt idx="90">
                  <c:v>-7.8291927297448289</c:v>
                </c:pt>
                <c:pt idx="91">
                  <c:v>-7.8291927297448289</c:v>
                </c:pt>
                <c:pt idx="92">
                  <c:v>-7.8291927297448289</c:v>
                </c:pt>
                <c:pt idx="93">
                  <c:v>-7.8291927297448289</c:v>
                </c:pt>
                <c:pt idx="94">
                  <c:v>-7.8291927297448289</c:v>
                </c:pt>
                <c:pt idx="95">
                  <c:v>-7.8291927297448289</c:v>
                </c:pt>
                <c:pt idx="96">
                  <c:v>-7.8291927297448289</c:v>
                </c:pt>
                <c:pt idx="97">
                  <c:v>-7.8291927297448289</c:v>
                </c:pt>
                <c:pt idx="98">
                  <c:v>-7.8291927297448289</c:v>
                </c:pt>
                <c:pt idx="99">
                  <c:v>-7.8291927297448289</c:v>
                </c:pt>
                <c:pt idx="100">
                  <c:v>-7.8291927297448289</c:v>
                </c:pt>
                <c:pt idx="101">
                  <c:v>-7.8291927297448289</c:v>
                </c:pt>
                <c:pt idx="102">
                  <c:v>-7.8291927297448289</c:v>
                </c:pt>
                <c:pt idx="103">
                  <c:v>-7.8291927297448289</c:v>
                </c:pt>
                <c:pt idx="104">
                  <c:v>-7.8291927297448289</c:v>
                </c:pt>
                <c:pt idx="105">
                  <c:v>-7.8291927297448289</c:v>
                </c:pt>
                <c:pt idx="106">
                  <c:v>-7.8291927297448289</c:v>
                </c:pt>
                <c:pt idx="107">
                  <c:v>-7.8291927297448289</c:v>
                </c:pt>
                <c:pt idx="108">
                  <c:v>-7.8291927297448289</c:v>
                </c:pt>
                <c:pt idx="109">
                  <c:v>-7.8291927297448289</c:v>
                </c:pt>
                <c:pt idx="110">
                  <c:v>-7.8291927297448289</c:v>
                </c:pt>
                <c:pt idx="111">
                  <c:v>-7.8291927297448289</c:v>
                </c:pt>
                <c:pt idx="112">
                  <c:v>-7.8291927297448289</c:v>
                </c:pt>
                <c:pt idx="113">
                  <c:v>-7.8291927297448289</c:v>
                </c:pt>
                <c:pt idx="114">
                  <c:v>-7.8291927297448289</c:v>
                </c:pt>
                <c:pt idx="115">
                  <c:v>-7.8291927297448289</c:v>
                </c:pt>
                <c:pt idx="116">
                  <c:v>-7.8291927297448289</c:v>
                </c:pt>
                <c:pt idx="117">
                  <c:v>-7.8291927297448289</c:v>
                </c:pt>
                <c:pt idx="118">
                  <c:v>-7.8291927297448289</c:v>
                </c:pt>
                <c:pt idx="119">
                  <c:v>-7.8291927297448289</c:v>
                </c:pt>
                <c:pt idx="120">
                  <c:v>-7.8291927297448289</c:v>
                </c:pt>
                <c:pt idx="121">
                  <c:v>-7.8291927297448289</c:v>
                </c:pt>
                <c:pt idx="122">
                  <c:v>-7.8291927297448289</c:v>
                </c:pt>
                <c:pt idx="123">
                  <c:v>-7.8291927297448289</c:v>
                </c:pt>
                <c:pt idx="124">
                  <c:v>-7.8291927297448289</c:v>
                </c:pt>
                <c:pt idx="125">
                  <c:v>-7.8291927297448289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Results!$AQ$4:$AQ$129</c:f>
              <c:numCache>
                <c:formatCode>0.00</c:formatCode>
                <c:ptCount val="126"/>
                <c:pt idx="0">
                  <c:v>2.1708072702551711</c:v>
                </c:pt>
                <c:pt idx="1">
                  <c:v>2.1708072702551711</c:v>
                </c:pt>
                <c:pt idx="2">
                  <c:v>2.1708072702551711</c:v>
                </c:pt>
                <c:pt idx="3">
                  <c:v>2.1708072702551711</c:v>
                </c:pt>
                <c:pt idx="4">
                  <c:v>2.1708072702551711</c:v>
                </c:pt>
                <c:pt idx="5">
                  <c:v>2.1708072702551711</c:v>
                </c:pt>
                <c:pt idx="6">
                  <c:v>2.1708072702551711</c:v>
                </c:pt>
                <c:pt idx="7">
                  <c:v>2.1708072702551711</c:v>
                </c:pt>
                <c:pt idx="8">
                  <c:v>2.1708072702551711</c:v>
                </c:pt>
                <c:pt idx="9">
                  <c:v>2.1708072702551711</c:v>
                </c:pt>
                <c:pt idx="10">
                  <c:v>2.1708072702551711</c:v>
                </c:pt>
                <c:pt idx="11">
                  <c:v>2.1708072702551711</c:v>
                </c:pt>
                <c:pt idx="12">
                  <c:v>2.1708072702551711</c:v>
                </c:pt>
                <c:pt idx="13">
                  <c:v>2.1708072702551711</c:v>
                </c:pt>
                <c:pt idx="14">
                  <c:v>2.1708072702551711</c:v>
                </c:pt>
                <c:pt idx="15">
                  <c:v>2.1708072702551711</c:v>
                </c:pt>
                <c:pt idx="16">
                  <c:v>2.1708072702551711</c:v>
                </c:pt>
                <c:pt idx="17">
                  <c:v>2.1708072702551711</c:v>
                </c:pt>
                <c:pt idx="18">
                  <c:v>2.1708072702551711</c:v>
                </c:pt>
                <c:pt idx="19">
                  <c:v>2.1708072702551711</c:v>
                </c:pt>
                <c:pt idx="20">
                  <c:v>2.1708072702551711</c:v>
                </c:pt>
                <c:pt idx="21">
                  <c:v>2.1708072702551711</c:v>
                </c:pt>
                <c:pt idx="22">
                  <c:v>2.1708072702551711</c:v>
                </c:pt>
                <c:pt idx="23">
                  <c:v>2.1708072702551711</c:v>
                </c:pt>
                <c:pt idx="24">
                  <c:v>2.1708072702551711</c:v>
                </c:pt>
                <c:pt idx="25">
                  <c:v>2.1708072702551711</c:v>
                </c:pt>
                <c:pt idx="26">
                  <c:v>2.1708072702551711</c:v>
                </c:pt>
                <c:pt idx="27">
                  <c:v>2.1708072702551711</c:v>
                </c:pt>
                <c:pt idx="28">
                  <c:v>2.1708072702551711</c:v>
                </c:pt>
                <c:pt idx="29">
                  <c:v>2.1708072702551711</c:v>
                </c:pt>
                <c:pt idx="30">
                  <c:v>2.1708072702551711</c:v>
                </c:pt>
                <c:pt idx="31">
                  <c:v>2.1708072702551711</c:v>
                </c:pt>
                <c:pt idx="32">
                  <c:v>2.1708072702551711</c:v>
                </c:pt>
                <c:pt idx="33">
                  <c:v>2.1708072702551711</c:v>
                </c:pt>
                <c:pt idx="34">
                  <c:v>2.1708072702551711</c:v>
                </c:pt>
                <c:pt idx="35">
                  <c:v>2.1708072702551711</c:v>
                </c:pt>
                <c:pt idx="36">
                  <c:v>2.1708072702551711</c:v>
                </c:pt>
                <c:pt idx="37">
                  <c:v>2.1708072702551711</c:v>
                </c:pt>
                <c:pt idx="38">
                  <c:v>2.1708072702551711</c:v>
                </c:pt>
                <c:pt idx="39">
                  <c:v>2.1708072702551711</c:v>
                </c:pt>
                <c:pt idx="40">
                  <c:v>2.1708072702551711</c:v>
                </c:pt>
                <c:pt idx="41">
                  <c:v>2.1708072702551711</c:v>
                </c:pt>
                <c:pt idx="42">
                  <c:v>2.1708072702551711</c:v>
                </c:pt>
                <c:pt idx="43">
                  <c:v>2.1708072702551711</c:v>
                </c:pt>
                <c:pt idx="44">
                  <c:v>2.1708072702551711</c:v>
                </c:pt>
                <c:pt idx="45">
                  <c:v>2.1708072702551711</c:v>
                </c:pt>
                <c:pt idx="46">
                  <c:v>2.1708072702551711</c:v>
                </c:pt>
                <c:pt idx="47">
                  <c:v>2.1708072702551711</c:v>
                </c:pt>
                <c:pt idx="48">
                  <c:v>2.1708072702551711</c:v>
                </c:pt>
                <c:pt idx="49">
                  <c:v>2.1708072702551711</c:v>
                </c:pt>
                <c:pt idx="50">
                  <c:v>2.1708072702551711</c:v>
                </c:pt>
                <c:pt idx="51">
                  <c:v>2.1708072702551711</c:v>
                </c:pt>
                <c:pt idx="52">
                  <c:v>2.1708072702551711</c:v>
                </c:pt>
                <c:pt idx="53">
                  <c:v>2.1708072702551711</c:v>
                </c:pt>
                <c:pt idx="54">
                  <c:v>2.1708072702551711</c:v>
                </c:pt>
                <c:pt idx="55">
                  <c:v>2.1708072702551711</c:v>
                </c:pt>
                <c:pt idx="56">
                  <c:v>2.1708072702551711</c:v>
                </c:pt>
                <c:pt idx="57">
                  <c:v>2.1708072702551711</c:v>
                </c:pt>
                <c:pt idx="58">
                  <c:v>2.1708072702551711</c:v>
                </c:pt>
                <c:pt idx="59">
                  <c:v>2.1708072702551711</c:v>
                </c:pt>
                <c:pt idx="60">
                  <c:v>2.1708072702551711</c:v>
                </c:pt>
                <c:pt idx="61">
                  <c:v>2.1708072702551711</c:v>
                </c:pt>
                <c:pt idx="62">
                  <c:v>2.1708072702551711</c:v>
                </c:pt>
                <c:pt idx="63">
                  <c:v>2.1708072702551711</c:v>
                </c:pt>
                <c:pt idx="64">
                  <c:v>2.1708072702551711</c:v>
                </c:pt>
                <c:pt idx="65">
                  <c:v>2.1708072702551711</c:v>
                </c:pt>
                <c:pt idx="66">
                  <c:v>2.1708072702551711</c:v>
                </c:pt>
                <c:pt idx="67">
                  <c:v>2.1708072702551711</c:v>
                </c:pt>
                <c:pt idx="68">
                  <c:v>2.1708072702551711</c:v>
                </c:pt>
                <c:pt idx="69">
                  <c:v>2.1708072702551711</c:v>
                </c:pt>
                <c:pt idx="70">
                  <c:v>2.1708072702551711</c:v>
                </c:pt>
                <c:pt idx="71">
                  <c:v>2.1708072702551711</c:v>
                </c:pt>
                <c:pt idx="72">
                  <c:v>2.1708072702551711</c:v>
                </c:pt>
                <c:pt idx="73">
                  <c:v>2.1708072702551711</c:v>
                </c:pt>
                <c:pt idx="74">
                  <c:v>2.1708072702551711</c:v>
                </c:pt>
                <c:pt idx="75">
                  <c:v>2.1708072702551711</c:v>
                </c:pt>
                <c:pt idx="76">
                  <c:v>2.1708072702551711</c:v>
                </c:pt>
                <c:pt idx="77">
                  <c:v>2.1708072702551711</c:v>
                </c:pt>
                <c:pt idx="78">
                  <c:v>2.1708072702551711</c:v>
                </c:pt>
                <c:pt idx="79">
                  <c:v>2.1708072702551711</c:v>
                </c:pt>
                <c:pt idx="80">
                  <c:v>2.1708072702551711</c:v>
                </c:pt>
                <c:pt idx="81">
                  <c:v>2.1708072702551711</c:v>
                </c:pt>
                <c:pt idx="82">
                  <c:v>2.1708072702551711</c:v>
                </c:pt>
                <c:pt idx="83">
                  <c:v>2.1708072702551711</c:v>
                </c:pt>
                <c:pt idx="84">
                  <c:v>2.1708072702551711</c:v>
                </c:pt>
                <c:pt idx="85">
                  <c:v>2.1708072702551711</c:v>
                </c:pt>
                <c:pt idx="86">
                  <c:v>2.1708072702551711</c:v>
                </c:pt>
                <c:pt idx="87">
                  <c:v>2.1708072702551711</c:v>
                </c:pt>
                <c:pt idx="88">
                  <c:v>2.1708072702551711</c:v>
                </c:pt>
                <c:pt idx="89">
                  <c:v>2.1708072702551711</c:v>
                </c:pt>
                <c:pt idx="90">
                  <c:v>2.1708072702551711</c:v>
                </c:pt>
                <c:pt idx="91">
                  <c:v>2.1708072702551711</c:v>
                </c:pt>
                <c:pt idx="92">
                  <c:v>2.1708072702551711</c:v>
                </c:pt>
                <c:pt idx="93">
                  <c:v>2.1708072702551711</c:v>
                </c:pt>
                <c:pt idx="94">
                  <c:v>2.1708072702551711</c:v>
                </c:pt>
                <c:pt idx="95">
                  <c:v>2.1708072702551711</c:v>
                </c:pt>
                <c:pt idx="96">
                  <c:v>2.1708072702551711</c:v>
                </c:pt>
                <c:pt idx="97">
                  <c:v>2.1708072702551711</c:v>
                </c:pt>
                <c:pt idx="98">
                  <c:v>2.1708072702551711</c:v>
                </c:pt>
                <c:pt idx="99">
                  <c:v>2.1708072702551711</c:v>
                </c:pt>
                <c:pt idx="100">
                  <c:v>2.1708072702551711</c:v>
                </c:pt>
                <c:pt idx="101">
                  <c:v>2.1708072702551711</c:v>
                </c:pt>
                <c:pt idx="102">
                  <c:v>2.1708072702551711</c:v>
                </c:pt>
                <c:pt idx="103">
                  <c:v>2.1708072702551711</c:v>
                </c:pt>
                <c:pt idx="104">
                  <c:v>2.1708072702551711</c:v>
                </c:pt>
                <c:pt idx="105">
                  <c:v>2.1708072702551711</c:v>
                </c:pt>
                <c:pt idx="106">
                  <c:v>2.1708072702551711</c:v>
                </c:pt>
                <c:pt idx="107">
                  <c:v>2.1708072702551711</c:v>
                </c:pt>
                <c:pt idx="108">
                  <c:v>2.1708072702551711</c:v>
                </c:pt>
                <c:pt idx="109">
                  <c:v>2.1708072702551711</c:v>
                </c:pt>
                <c:pt idx="110">
                  <c:v>2.1708072702551711</c:v>
                </c:pt>
                <c:pt idx="111">
                  <c:v>2.1708072702551711</c:v>
                </c:pt>
                <c:pt idx="112">
                  <c:v>2.1708072702551711</c:v>
                </c:pt>
                <c:pt idx="113">
                  <c:v>2.1708072702551711</c:v>
                </c:pt>
                <c:pt idx="114">
                  <c:v>2.1708072702551711</c:v>
                </c:pt>
                <c:pt idx="115">
                  <c:v>2.1708072702551711</c:v>
                </c:pt>
                <c:pt idx="116">
                  <c:v>2.1708072702551711</c:v>
                </c:pt>
                <c:pt idx="117">
                  <c:v>2.1708072702551711</c:v>
                </c:pt>
                <c:pt idx="118">
                  <c:v>2.1708072702551711</c:v>
                </c:pt>
                <c:pt idx="119">
                  <c:v>2.1708072702551711</c:v>
                </c:pt>
                <c:pt idx="120">
                  <c:v>2.1708072702551711</c:v>
                </c:pt>
                <c:pt idx="121">
                  <c:v>2.1708072702551711</c:v>
                </c:pt>
                <c:pt idx="122">
                  <c:v>2.1708072702551711</c:v>
                </c:pt>
                <c:pt idx="123">
                  <c:v>2.1708072702551711</c:v>
                </c:pt>
                <c:pt idx="124">
                  <c:v>2.1708072702551711</c:v>
                </c:pt>
                <c:pt idx="125">
                  <c:v>2.1708072702551711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Results!$AR$4:$AR$129</c:f>
              <c:numCache>
                <c:formatCode>0.00</c:formatCode>
                <c:ptCount val="126"/>
                <c:pt idx="0">
                  <c:v>-11.273907592626689</c:v>
                </c:pt>
                <c:pt idx="1">
                  <c:v>-11.273907592626689</c:v>
                </c:pt>
                <c:pt idx="2">
                  <c:v>-11.273907592626689</c:v>
                </c:pt>
                <c:pt idx="3">
                  <c:v>-11.273907592626689</c:v>
                </c:pt>
                <c:pt idx="4">
                  <c:v>-11.273907592626689</c:v>
                </c:pt>
                <c:pt idx="5">
                  <c:v>-11.273907592626689</c:v>
                </c:pt>
                <c:pt idx="6">
                  <c:v>-11.273907592626689</c:v>
                </c:pt>
                <c:pt idx="7">
                  <c:v>-11.273907592626689</c:v>
                </c:pt>
                <c:pt idx="8">
                  <c:v>-11.273907592626689</c:v>
                </c:pt>
                <c:pt idx="9">
                  <c:v>-11.273907592626689</c:v>
                </c:pt>
                <c:pt idx="10">
                  <c:v>-11.273907592626689</c:v>
                </c:pt>
                <c:pt idx="11">
                  <c:v>-11.273907592626689</c:v>
                </c:pt>
                <c:pt idx="12">
                  <c:v>-11.273907592626689</c:v>
                </c:pt>
                <c:pt idx="13">
                  <c:v>-11.273907592626689</c:v>
                </c:pt>
                <c:pt idx="14">
                  <c:v>-11.273907592626689</c:v>
                </c:pt>
                <c:pt idx="15">
                  <c:v>-11.273907592626689</c:v>
                </c:pt>
                <c:pt idx="16">
                  <c:v>-11.273907592626689</c:v>
                </c:pt>
                <c:pt idx="17">
                  <c:v>-11.273907592626689</c:v>
                </c:pt>
                <c:pt idx="18">
                  <c:v>-11.273907592626689</c:v>
                </c:pt>
                <c:pt idx="19">
                  <c:v>-11.273907592626689</c:v>
                </c:pt>
                <c:pt idx="20">
                  <c:v>-11.273907592626689</c:v>
                </c:pt>
                <c:pt idx="21">
                  <c:v>-11.273907592626689</c:v>
                </c:pt>
                <c:pt idx="22">
                  <c:v>-11.273907592626689</c:v>
                </c:pt>
                <c:pt idx="23">
                  <c:v>-11.273907592626689</c:v>
                </c:pt>
                <c:pt idx="24">
                  <c:v>-11.273907592626689</c:v>
                </c:pt>
                <c:pt idx="25">
                  <c:v>-11.273907592626689</c:v>
                </c:pt>
                <c:pt idx="26">
                  <c:v>-11.273907592626689</c:v>
                </c:pt>
                <c:pt idx="27">
                  <c:v>-11.273907592626689</c:v>
                </c:pt>
                <c:pt idx="28">
                  <c:v>-11.273907592626689</c:v>
                </c:pt>
                <c:pt idx="29">
                  <c:v>-11.273907592626689</c:v>
                </c:pt>
                <c:pt idx="30">
                  <c:v>-11.273907592626689</c:v>
                </c:pt>
                <c:pt idx="31">
                  <c:v>-11.273907592626689</c:v>
                </c:pt>
                <c:pt idx="32">
                  <c:v>-11.273907592626689</c:v>
                </c:pt>
                <c:pt idx="33">
                  <c:v>-11.273907592626689</c:v>
                </c:pt>
                <c:pt idx="34">
                  <c:v>-11.273907592626689</c:v>
                </c:pt>
                <c:pt idx="35">
                  <c:v>-11.273907592626689</c:v>
                </c:pt>
                <c:pt idx="36">
                  <c:v>-11.273907592626689</c:v>
                </c:pt>
                <c:pt idx="37">
                  <c:v>-11.273907592626689</c:v>
                </c:pt>
                <c:pt idx="38">
                  <c:v>-11.273907592626689</c:v>
                </c:pt>
                <c:pt idx="39">
                  <c:v>-11.273907592626689</c:v>
                </c:pt>
                <c:pt idx="40">
                  <c:v>-11.273907592626689</c:v>
                </c:pt>
                <c:pt idx="41">
                  <c:v>-11.273907592626689</c:v>
                </c:pt>
                <c:pt idx="42">
                  <c:v>-11.273907592626689</c:v>
                </c:pt>
                <c:pt idx="43">
                  <c:v>-11.273907592626689</c:v>
                </c:pt>
                <c:pt idx="44">
                  <c:v>-11.273907592626689</c:v>
                </c:pt>
                <c:pt idx="45">
                  <c:v>-11.273907592626689</c:v>
                </c:pt>
                <c:pt idx="46">
                  <c:v>-11.273907592626689</c:v>
                </c:pt>
                <c:pt idx="47">
                  <c:v>-11.273907592626689</c:v>
                </c:pt>
                <c:pt idx="48">
                  <c:v>-11.273907592626689</c:v>
                </c:pt>
                <c:pt idx="49">
                  <c:v>-11.273907592626689</c:v>
                </c:pt>
                <c:pt idx="50">
                  <c:v>-11.273907592626689</c:v>
                </c:pt>
                <c:pt idx="51">
                  <c:v>-11.273907592626689</c:v>
                </c:pt>
                <c:pt idx="52">
                  <c:v>-11.273907592626689</c:v>
                </c:pt>
                <c:pt idx="53">
                  <c:v>-11.273907592626689</c:v>
                </c:pt>
                <c:pt idx="54">
                  <c:v>-11.273907592626689</c:v>
                </c:pt>
                <c:pt idx="55">
                  <c:v>-11.273907592626689</c:v>
                </c:pt>
                <c:pt idx="56">
                  <c:v>-11.273907592626689</c:v>
                </c:pt>
                <c:pt idx="57">
                  <c:v>-11.273907592626689</c:v>
                </c:pt>
                <c:pt idx="58">
                  <c:v>-11.273907592626689</c:v>
                </c:pt>
                <c:pt idx="59">
                  <c:v>-11.273907592626689</c:v>
                </c:pt>
                <c:pt idx="60">
                  <c:v>-11.273907592626689</c:v>
                </c:pt>
                <c:pt idx="61">
                  <c:v>-11.273907592626689</c:v>
                </c:pt>
                <c:pt idx="62">
                  <c:v>-11.273907592626689</c:v>
                </c:pt>
                <c:pt idx="63">
                  <c:v>-11.273907592626689</c:v>
                </c:pt>
                <c:pt idx="64">
                  <c:v>-11.273907592626689</c:v>
                </c:pt>
                <c:pt idx="65">
                  <c:v>-11.273907592626689</c:v>
                </c:pt>
                <c:pt idx="66">
                  <c:v>-11.273907592626689</c:v>
                </c:pt>
                <c:pt idx="67">
                  <c:v>-11.273907592626689</c:v>
                </c:pt>
                <c:pt idx="68">
                  <c:v>-11.273907592626689</c:v>
                </c:pt>
                <c:pt idx="69">
                  <c:v>-11.273907592626689</c:v>
                </c:pt>
                <c:pt idx="70">
                  <c:v>-11.273907592626689</c:v>
                </c:pt>
                <c:pt idx="71">
                  <c:v>-11.273907592626689</c:v>
                </c:pt>
                <c:pt idx="72">
                  <c:v>-11.273907592626689</c:v>
                </c:pt>
                <c:pt idx="73">
                  <c:v>-11.273907592626689</c:v>
                </c:pt>
                <c:pt idx="74">
                  <c:v>-11.273907592626689</c:v>
                </c:pt>
                <c:pt idx="75">
                  <c:v>-11.273907592626689</c:v>
                </c:pt>
                <c:pt idx="76">
                  <c:v>-11.273907592626689</c:v>
                </c:pt>
                <c:pt idx="77">
                  <c:v>-11.273907592626689</c:v>
                </c:pt>
                <c:pt idx="78">
                  <c:v>-11.273907592626689</c:v>
                </c:pt>
                <c:pt idx="79">
                  <c:v>-11.273907592626689</c:v>
                </c:pt>
                <c:pt idx="80">
                  <c:v>-11.273907592626689</c:v>
                </c:pt>
                <c:pt idx="81">
                  <c:v>-11.273907592626689</c:v>
                </c:pt>
                <c:pt idx="82">
                  <c:v>-11.273907592626689</c:v>
                </c:pt>
                <c:pt idx="83">
                  <c:v>-11.273907592626689</c:v>
                </c:pt>
                <c:pt idx="84">
                  <c:v>-11.273907592626689</c:v>
                </c:pt>
                <c:pt idx="85">
                  <c:v>-11.273907592626689</c:v>
                </c:pt>
                <c:pt idx="86">
                  <c:v>-11.273907592626689</c:v>
                </c:pt>
                <c:pt idx="87">
                  <c:v>-11.273907592626689</c:v>
                </c:pt>
                <c:pt idx="88">
                  <c:v>-11.273907592626689</c:v>
                </c:pt>
                <c:pt idx="89">
                  <c:v>-11.273907592626689</c:v>
                </c:pt>
                <c:pt idx="90">
                  <c:v>-11.273907592626689</c:v>
                </c:pt>
                <c:pt idx="91">
                  <c:v>-11.273907592626689</c:v>
                </c:pt>
                <c:pt idx="92">
                  <c:v>-11.273907592626689</c:v>
                </c:pt>
                <c:pt idx="93">
                  <c:v>-11.273907592626689</c:v>
                </c:pt>
                <c:pt idx="94">
                  <c:v>-11.273907592626689</c:v>
                </c:pt>
                <c:pt idx="95">
                  <c:v>-11.273907592626689</c:v>
                </c:pt>
                <c:pt idx="96">
                  <c:v>-11.273907592626689</c:v>
                </c:pt>
                <c:pt idx="97">
                  <c:v>-11.273907592626689</c:v>
                </c:pt>
                <c:pt idx="98">
                  <c:v>-11.273907592626689</c:v>
                </c:pt>
                <c:pt idx="99">
                  <c:v>-11.273907592626689</c:v>
                </c:pt>
                <c:pt idx="100">
                  <c:v>-11.273907592626689</c:v>
                </c:pt>
                <c:pt idx="101">
                  <c:v>-11.273907592626689</c:v>
                </c:pt>
                <c:pt idx="102">
                  <c:v>-11.273907592626689</c:v>
                </c:pt>
                <c:pt idx="103">
                  <c:v>-11.273907592626689</c:v>
                </c:pt>
                <c:pt idx="104">
                  <c:v>-11.273907592626689</c:v>
                </c:pt>
                <c:pt idx="105">
                  <c:v>-11.273907592626689</c:v>
                </c:pt>
                <c:pt idx="106">
                  <c:v>-11.273907592626689</c:v>
                </c:pt>
                <c:pt idx="107">
                  <c:v>-11.273907592626689</c:v>
                </c:pt>
                <c:pt idx="108">
                  <c:v>-11.273907592626689</c:v>
                </c:pt>
                <c:pt idx="109">
                  <c:v>-11.273907592626689</c:v>
                </c:pt>
                <c:pt idx="110">
                  <c:v>-11.273907592626689</c:v>
                </c:pt>
                <c:pt idx="111">
                  <c:v>-11.273907592626689</c:v>
                </c:pt>
                <c:pt idx="112">
                  <c:v>-11.273907592626689</c:v>
                </c:pt>
                <c:pt idx="113">
                  <c:v>-11.273907592626689</c:v>
                </c:pt>
                <c:pt idx="114">
                  <c:v>-11.273907592626689</c:v>
                </c:pt>
                <c:pt idx="115">
                  <c:v>-11.273907592626689</c:v>
                </c:pt>
                <c:pt idx="116">
                  <c:v>-11.273907592626689</c:v>
                </c:pt>
                <c:pt idx="117">
                  <c:v>-11.273907592626689</c:v>
                </c:pt>
                <c:pt idx="118">
                  <c:v>-11.273907592626689</c:v>
                </c:pt>
                <c:pt idx="119">
                  <c:v>-11.273907592626689</c:v>
                </c:pt>
                <c:pt idx="120">
                  <c:v>-11.273907592626689</c:v>
                </c:pt>
                <c:pt idx="121">
                  <c:v>-11.273907592626689</c:v>
                </c:pt>
                <c:pt idx="122">
                  <c:v>-11.273907592626689</c:v>
                </c:pt>
                <c:pt idx="123">
                  <c:v>-11.273907592626689</c:v>
                </c:pt>
                <c:pt idx="124">
                  <c:v>-11.273907592626689</c:v>
                </c:pt>
                <c:pt idx="125">
                  <c:v>-11.273907592626689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Results!$E$4:$E$129</c:f>
              <c:strCache>
                <c:ptCount val="126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31-Other</c:v>
                </c:pt>
                <c:pt idx="109">
                  <c:v>31-Other</c:v>
                </c:pt>
                <c:pt idx="110">
                  <c:v>31-Other</c:v>
                </c:pt>
                <c:pt idx="111">
                  <c:v>31-Other</c:v>
                </c:pt>
                <c:pt idx="112">
                  <c:v>31-Other</c:v>
                </c:pt>
                <c:pt idx="113">
                  <c:v>31-Other</c:v>
                </c:pt>
                <c:pt idx="114">
                  <c:v>31-Other</c:v>
                </c:pt>
                <c:pt idx="115">
                  <c:v>31-Other</c:v>
                </c:pt>
                <c:pt idx="116">
                  <c:v>31-Other</c:v>
                </c:pt>
                <c:pt idx="117">
                  <c:v>36-Other</c:v>
                </c:pt>
                <c:pt idx="118">
                  <c:v>36-Other</c:v>
                </c:pt>
                <c:pt idx="119">
                  <c:v>36-Other</c:v>
                </c:pt>
                <c:pt idx="120">
                  <c:v>36-Other</c:v>
                </c:pt>
                <c:pt idx="121">
                  <c:v>36-Other</c:v>
                </c:pt>
                <c:pt idx="122">
                  <c:v>36-Other</c:v>
                </c:pt>
                <c:pt idx="123">
                  <c:v>36-Other</c:v>
                </c:pt>
                <c:pt idx="124">
                  <c:v>36-Other</c:v>
                </c:pt>
                <c:pt idx="125">
                  <c:v>36-Other</c:v>
                </c:pt>
              </c:strCache>
            </c:strRef>
          </c:cat>
          <c:val>
            <c:numRef>
              <c:f>Results!$AS$4:$AS$129</c:f>
              <c:numCache>
                <c:formatCode>0.00</c:formatCode>
                <c:ptCount val="126"/>
                <c:pt idx="0">
                  <c:v>5.6155221331370306</c:v>
                </c:pt>
                <c:pt idx="1">
                  <c:v>5.6155221331370306</c:v>
                </c:pt>
                <c:pt idx="2">
                  <c:v>5.6155221331370306</c:v>
                </c:pt>
                <c:pt idx="3">
                  <c:v>5.6155221331370306</c:v>
                </c:pt>
                <c:pt idx="4">
                  <c:v>5.6155221331370306</c:v>
                </c:pt>
                <c:pt idx="5">
                  <c:v>5.6155221331370306</c:v>
                </c:pt>
                <c:pt idx="6">
                  <c:v>5.6155221331370306</c:v>
                </c:pt>
                <c:pt idx="7">
                  <c:v>5.6155221331370306</c:v>
                </c:pt>
                <c:pt idx="8">
                  <c:v>5.6155221331370306</c:v>
                </c:pt>
                <c:pt idx="9">
                  <c:v>5.6155221331370306</c:v>
                </c:pt>
                <c:pt idx="10">
                  <c:v>5.6155221331370306</c:v>
                </c:pt>
                <c:pt idx="11">
                  <c:v>5.6155221331370306</c:v>
                </c:pt>
                <c:pt idx="12">
                  <c:v>5.6155221331370306</c:v>
                </c:pt>
                <c:pt idx="13">
                  <c:v>5.6155221331370306</c:v>
                </c:pt>
                <c:pt idx="14">
                  <c:v>5.6155221331370306</c:v>
                </c:pt>
                <c:pt idx="15">
                  <c:v>5.6155221331370306</c:v>
                </c:pt>
                <c:pt idx="16">
                  <c:v>5.6155221331370306</c:v>
                </c:pt>
                <c:pt idx="17">
                  <c:v>5.6155221331370306</c:v>
                </c:pt>
                <c:pt idx="18">
                  <c:v>5.6155221331370306</c:v>
                </c:pt>
                <c:pt idx="19">
                  <c:v>5.6155221331370306</c:v>
                </c:pt>
                <c:pt idx="20">
                  <c:v>5.6155221331370306</c:v>
                </c:pt>
                <c:pt idx="21">
                  <c:v>5.6155221331370306</c:v>
                </c:pt>
                <c:pt idx="22">
                  <c:v>5.6155221331370306</c:v>
                </c:pt>
                <c:pt idx="23">
                  <c:v>5.6155221331370306</c:v>
                </c:pt>
                <c:pt idx="24">
                  <c:v>5.6155221331370306</c:v>
                </c:pt>
                <c:pt idx="25">
                  <c:v>5.6155221331370306</c:v>
                </c:pt>
                <c:pt idx="26">
                  <c:v>5.6155221331370306</c:v>
                </c:pt>
                <c:pt idx="27">
                  <c:v>5.6155221331370306</c:v>
                </c:pt>
                <c:pt idx="28">
                  <c:v>5.6155221331370306</c:v>
                </c:pt>
                <c:pt idx="29">
                  <c:v>5.6155221331370306</c:v>
                </c:pt>
                <c:pt idx="30">
                  <c:v>5.6155221331370306</c:v>
                </c:pt>
                <c:pt idx="31">
                  <c:v>5.6155221331370306</c:v>
                </c:pt>
                <c:pt idx="32">
                  <c:v>5.6155221331370306</c:v>
                </c:pt>
                <c:pt idx="33">
                  <c:v>5.6155221331370306</c:v>
                </c:pt>
                <c:pt idx="34">
                  <c:v>5.6155221331370306</c:v>
                </c:pt>
                <c:pt idx="35">
                  <c:v>5.6155221331370306</c:v>
                </c:pt>
                <c:pt idx="36">
                  <c:v>5.6155221331370306</c:v>
                </c:pt>
                <c:pt idx="37">
                  <c:v>5.6155221331370306</c:v>
                </c:pt>
                <c:pt idx="38">
                  <c:v>5.6155221331370306</c:v>
                </c:pt>
                <c:pt idx="39">
                  <c:v>5.6155221331370306</c:v>
                </c:pt>
                <c:pt idx="40">
                  <c:v>5.6155221331370306</c:v>
                </c:pt>
                <c:pt idx="41">
                  <c:v>5.6155221331370306</c:v>
                </c:pt>
                <c:pt idx="42">
                  <c:v>5.6155221331370306</c:v>
                </c:pt>
                <c:pt idx="43">
                  <c:v>5.6155221331370306</c:v>
                </c:pt>
                <c:pt idx="44">
                  <c:v>5.6155221331370306</c:v>
                </c:pt>
                <c:pt idx="45">
                  <c:v>5.6155221331370306</c:v>
                </c:pt>
                <c:pt idx="46">
                  <c:v>5.6155221331370306</c:v>
                </c:pt>
                <c:pt idx="47">
                  <c:v>5.6155221331370306</c:v>
                </c:pt>
                <c:pt idx="48">
                  <c:v>5.6155221331370306</c:v>
                </c:pt>
                <c:pt idx="49">
                  <c:v>5.6155221331370306</c:v>
                </c:pt>
                <c:pt idx="50">
                  <c:v>5.6155221331370306</c:v>
                </c:pt>
                <c:pt idx="51">
                  <c:v>5.6155221331370306</c:v>
                </c:pt>
                <c:pt idx="52">
                  <c:v>5.6155221331370306</c:v>
                </c:pt>
                <c:pt idx="53">
                  <c:v>5.6155221331370306</c:v>
                </c:pt>
                <c:pt idx="54">
                  <c:v>5.6155221331370306</c:v>
                </c:pt>
                <c:pt idx="55">
                  <c:v>5.6155221331370306</c:v>
                </c:pt>
                <c:pt idx="56">
                  <c:v>5.6155221331370306</c:v>
                </c:pt>
                <c:pt idx="57">
                  <c:v>5.6155221331370306</c:v>
                </c:pt>
                <c:pt idx="58">
                  <c:v>5.6155221331370306</c:v>
                </c:pt>
                <c:pt idx="59">
                  <c:v>5.6155221331370306</c:v>
                </c:pt>
                <c:pt idx="60">
                  <c:v>5.6155221331370306</c:v>
                </c:pt>
                <c:pt idx="61">
                  <c:v>5.6155221331370306</c:v>
                </c:pt>
                <c:pt idx="62">
                  <c:v>5.6155221331370306</c:v>
                </c:pt>
                <c:pt idx="63">
                  <c:v>5.6155221331370306</c:v>
                </c:pt>
                <c:pt idx="64">
                  <c:v>5.6155221331370306</c:v>
                </c:pt>
                <c:pt idx="65">
                  <c:v>5.6155221331370306</c:v>
                </c:pt>
                <c:pt idx="66">
                  <c:v>5.6155221331370306</c:v>
                </c:pt>
                <c:pt idx="67">
                  <c:v>5.6155221331370306</c:v>
                </c:pt>
                <c:pt idx="68">
                  <c:v>5.6155221331370306</c:v>
                </c:pt>
                <c:pt idx="69">
                  <c:v>5.6155221331370306</c:v>
                </c:pt>
                <c:pt idx="70">
                  <c:v>5.6155221331370306</c:v>
                </c:pt>
                <c:pt idx="71">
                  <c:v>5.6155221331370306</c:v>
                </c:pt>
                <c:pt idx="72">
                  <c:v>5.6155221331370306</c:v>
                </c:pt>
                <c:pt idx="73">
                  <c:v>5.6155221331370306</c:v>
                </c:pt>
                <c:pt idx="74">
                  <c:v>5.6155221331370306</c:v>
                </c:pt>
                <c:pt idx="75">
                  <c:v>5.6155221331370306</c:v>
                </c:pt>
                <c:pt idx="76">
                  <c:v>5.6155221331370306</c:v>
                </c:pt>
                <c:pt idx="77">
                  <c:v>5.6155221331370306</c:v>
                </c:pt>
                <c:pt idx="78">
                  <c:v>5.6155221331370306</c:v>
                </c:pt>
                <c:pt idx="79">
                  <c:v>5.6155221331370306</c:v>
                </c:pt>
                <c:pt idx="80">
                  <c:v>5.6155221331370306</c:v>
                </c:pt>
                <c:pt idx="81">
                  <c:v>5.6155221331370306</c:v>
                </c:pt>
                <c:pt idx="82">
                  <c:v>5.6155221331370306</c:v>
                </c:pt>
                <c:pt idx="83">
                  <c:v>5.6155221331370306</c:v>
                </c:pt>
                <c:pt idx="84">
                  <c:v>5.6155221331370306</c:v>
                </c:pt>
                <c:pt idx="85">
                  <c:v>5.6155221331370306</c:v>
                </c:pt>
                <c:pt idx="86">
                  <c:v>5.6155221331370306</c:v>
                </c:pt>
                <c:pt idx="87">
                  <c:v>5.6155221331370306</c:v>
                </c:pt>
                <c:pt idx="88">
                  <c:v>5.6155221331370306</c:v>
                </c:pt>
                <c:pt idx="89">
                  <c:v>5.6155221331370306</c:v>
                </c:pt>
                <c:pt idx="90">
                  <c:v>5.6155221331370306</c:v>
                </c:pt>
                <c:pt idx="91">
                  <c:v>5.6155221331370306</c:v>
                </c:pt>
                <c:pt idx="92">
                  <c:v>5.6155221331370306</c:v>
                </c:pt>
                <c:pt idx="93">
                  <c:v>5.6155221331370306</c:v>
                </c:pt>
                <c:pt idx="94">
                  <c:v>5.6155221331370306</c:v>
                </c:pt>
                <c:pt idx="95">
                  <c:v>5.6155221331370306</c:v>
                </c:pt>
                <c:pt idx="96">
                  <c:v>5.6155221331370306</c:v>
                </c:pt>
                <c:pt idx="97">
                  <c:v>5.6155221331370306</c:v>
                </c:pt>
                <c:pt idx="98">
                  <c:v>5.6155221331370306</c:v>
                </c:pt>
                <c:pt idx="99">
                  <c:v>5.6155221331370306</c:v>
                </c:pt>
                <c:pt idx="100">
                  <c:v>5.6155221331370306</c:v>
                </c:pt>
                <c:pt idx="101">
                  <c:v>5.6155221331370306</c:v>
                </c:pt>
                <c:pt idx="102">
                  <c:v>5.6155221331370306</c:v>
                </c:pt>
                <c:pt idx="103">
                  <c:v>5.6155221331370306</c:v>
                </c:pt>
                <c:pt idx="104">
                  <c:v>5.6155221331370306</c:v>
                </c:pt>
                <c:pt idx="105">
                  <c:v>5.6155221331370306</c:v>
                </c:pt>
                <c:pt idx="106">
                  <c:v>5.6155221331370306</c:v>
                </c:pt>
                <c:pt idx="107">
                  <c:v>5.6155221331370306</c:v>
                </c:pt>
                <c:pt idx="108">
                  <c:v>5.6155221331370306</c:v>
                </c:pt>
                <c:pt idx="109">
                  <c:v>5.6155221331370306</c:v>
                </c:pt>
                <c:pt idx="110">
                  <c:v>5.6155221331370306</c:v>
                </c:pt>
                <c:pt idx="111">
                  <c:v>5.6155221331370306</c:v>
                </c:pt>
                <c:pt idx="112">
                  <c:v>5.6155221331370306</c:v>
                </c:pt>
                <c:pt idx="113">
                  <c:v>5.6155221331370306</c:v>
                </c:pt>
                <c:pt idx="114">
                  <c:v>5.6155221331370306</c:v>
                </c:pt>
                <c:pt idx="115">
                  <c:v>5.6155221331370306</c:v>
                </c:pt>
                <c:pt idx="116">
                  <c:v>5.6155221331370306</c:v>
                </c:pt>
                <c:pt idx="117">
                  <c:v>5.6155221331370306</c:v>
                </c:pt>
                <c:pt idx="118">
                  <c:v>5.6155221331370306</c:v>
                </c:pt>
                <c:pt idx="119">
                  <c:v>5.6155221331370306</c:v>
                </c:pt>
                <c:pt idx="120">
                  <c:v>5.6155221331370306</c:v>
                </c:pt>
                <c:pt idx="121">
                  <c:v>5.6155221331370306</c:v>
                </c:pt>
                <c:pt idx="122">
                  <c:v>5.6155221331370306</c:v>
                </c:pt>
                <c:pt idx="123">
                  <c:v>5.6155221331370306</c:v>
                </c:pt>
                <c:pt idx="124">
                  <c:v>5.6155221331370306</c:v>
                </c:pt>
                <c:pt idx="125">
                  <c:v>5.6155221331370306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2, 2024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Error (between reported and expected)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Results!$N$4:$N$129</c:f>
              <c:numCache>
                <c:formatCode>0.0</c:formatCode>
                <c:ptCount val="126"/>
                <c:pt idx="0">
                  <c:v>70.088145749862079</c:v>
                </c:pt>
                <c:pt idx="1">
                  <c:v>104.43731200696784</c:v>
                </c:pt>
                <c:pt idx="2">
                  <c:v>204.66109625434507</c:v>
                </c:pt>
                <c:pt idx="3">
                  <c:v>610.88818724108455</c:v>
                </c:pt>
                <c:pt idx="4">
                  <c:v>992.84703326855697</c:v>
                </c:pt>
                <c:pt idx="5">
                  <c:v>1418.1449355308062</c:v>
                </c:pt>
                <c:pt idx="6">
                  <c:v>4386.6360779034494</c:v>
                </c:pt>
                <c:pt idx="7">
                  <c:v>5765.6616650689639</c:v>
                </c:pt>
                <c:pt idx="8">
                  <c:v>7488.8145401792945</c:v>
                </c:pt>
                <c:pt idx="9">
                  <c:v>68.303777749862704</c:v>
                </c:pt>
                <c:pt idx="10">
                  <c:v>103.18620796232571</c:v>
                </c:pt>
                <c:pt idx="11">
                  <c:v>203.6988438086737</c:v>
                </c:pt>
                <c:pt idx="12">
                  <c:v>609.05506257980994</c:v>
                </c:pt>
                <c:pt idx="13">
                  <c:v>986.37403059182827</c:v>
                </c:pt>
                <c:pt idx="14">
                  <c:v>1408.7412536590491</c:v>
                </c:pt>
                <c:pt idx="15">
                  <c:v>4383.7946074604188</c:v>
                </c:pt>
                <c:pt idx="16">
                  <c:v>5766.9615586474583</c:v>
                </c:pt>
                <c:pt idx="17">
                  <c:v>7501.6531258022633</c:v>
                </c:pt>
                <c:pt idx="18">
                  <c:v>68.923692081633405</c:v>
                </c:pt>
                <c:pt idx="19">
                  <c:v>102.58156265883403</c:v>
                </c:pt>
                <c:pt idx="20">
                  <c:v>203.6980211611012</c:v>
                </c:pt>
                <c:pt idx="21">
                  <c:v>605.68816381861427</c:v>
                </c:pt>
                <c:pt idx="22">
                  <c:v>986.63035290939274</c:v>
                </c:pt>
                <c:pt idx="23">
                  <c:v>1416.7261015664481</c:v>
                </c:pt>
                <c:pt idx="24">
                  <c:v>4386.5744970136238</c:v>
                </c:pt>
                <c:pt idx="25">
                  <c:v>5858.7577798828979</c:v>
                </c:pt>
                <c:pt idx="26">
                  <c:v>7485.6151509973088</c:v>
                </c:pt>
                <c:pt idx="27">
                  <c:v>71.066974231141785</c:v>
                </c:pt>
                <c:pt idx="28">
                  <c:v>105.94602903413097</c:v>
                </c:pt>
                <c:pt idx="29">
                  <c:v>206.07211533688653</c:v>
                </c:pt>
                <c:pt idx="30">
                  <c:v>610.06366647612981</c:v>
                </c:pt>
                <c:pt idx="31">
                  <c:v>989.94910308256567</c:v>
                </c:pt>
                <c:pt idx="32">
                  <c:v>1416.6554319973407</c:v>
                </c:pt>
                <c:pt idx="33">
                  <c:v>4382.1265874023884</c:v>
                </c:pt>
                <c:pt idx="34">
                  <c:v>5772.7807916180482</c:v>
                </c:pt>
                <c:pt idx="35">
                  <c:v>7489.0716885289312</c:v>
                </c:pt>
                <c:pt idx="36">
                  <c:v>70.365985944852227</c:v>
                </c:pt>
                <c:pt idx="37">
                  <c:v>102.6717365581289</c:v>
                </c:pt>
                <c:pt idx="38">
                  <c:v>202.96023232584824</c:v>
                </c:pt>
                <c:pt idx="39">
                  <c:v>610.06807584092837</c:v>
                </c:pt>
                <c:pt idx="40">
                  <c:v>986.00575650903647</c:v>
                </c:pt>
                <c:pt idx="41">
                  <c:v>1412.5611630481501</c:v>
                </c:pt>
                <c:pt idx="42">
                  <c:v>4381.9383499899495</c:v>
                </c:pt>
                <c:pt idx="43">
                  <c:v>5772.6667667432439</c:v>
                </c:pt>
                <c:pt idx="44">
                  <c:v>7490.1412022052691</c:v>
                </c:pt>
                <c:pt idx="45">
                  <c:v>69.071905023619706</c:v>
                </c:pt>
                <c:pt idx="46">
                  <c:v>104.2825708435965</c:v>
                </c:pt>
                <c:pt idx="47">
                  <c:v>206.79185483285315</c:v>
                </c:pt>
                <c:pt idx="48">
                  <c:v>607.46371234071967</c:v>
                </c:pt>
                <c:pt idx="49">
                  <c:v>990.45381958494295</c:v>
                </c:pt>
                <c:pt idx="50">
                  <c:v>1416.4192183702439</c:v>
                </c:pt>
                <c:pt idx="51">
                  <c:v>4387.9653509360287</c:v>
                </c:pt>
                <c:pt idx="52">
                  <c:v>5770.3567781001839</c:v>
                </c:pt>
                <c:pt idx="53">
                  <c:v>7485.1558350176747</c:v>
                </c:pt>
                <c:pt idx="54">
                  <c:v>71.796359083640539</c:v>
                </c:pt>
                <c:pt idx="55">
                  <c:v>102.84838464820544</c:v>
                </c:pt>
                <c:pt idx="56">
                  <c:v>205.73232426258738</c:v>
                </c:pt>
                <c:pt idx="57">
                  <c:v>607.4620913116687</c:v>
                </c:pt>
                <c:pt idx="58">
                  <c:v>989.49315454191435</c:v>
                </c:pt>
                <c:pt idx="59">
                  <c:v>1413.6537271192658</c:v>
                </c:pt>
                <c:pt idx="60">
                  <c:v>4388.6474542511714</c:v>
                </c:pt>
                <c:pt idx="61">
                  <c:v>5767.723566202716</c:v>
                </c:pt>
                <c:pt idx="62">
                  <c:v>7479.0461515614879</c:v>
                </c:pt>
                <c:pt idx="63">
                  <c:v>68.857982255716863</c:v>
                </c:pt>
                <c:pt idx="64">
                  <c:v>104.01659266898558</c:v>
                </c:pt>
                <c:pt idx="65">
                  <c:v>204.1450403635618</c:v>
                </c:pt>
                <c:pt idx="66">
                  <c:v>605.71547204986018</c:v>
                </c:pt>
                <c:pt idx="67">
                  <c:v>992.73498798458729</c:v>
                </c:pt>
                <c:pt idx="68">
                  <c:v>1416.2813533493329</c:v>
                </c:pt>
                <c:pt idx="69">
                  <c:v>4385.6612308935901</c:v>
                </c:pt>
                <c:pt idx="70">
                  <c:v>5768.5401897403081</c:v>
                </c:pt>
                <c:pt idx="71">
                  <c:v>7484.4041990123087</c:v>
                </c:pt>
                <c:pt idx="72">
                  <c:v>69.199309977185294</c:v>
                </c:pt>
                <c:pt idx="73">
                  <c:v>103.43254506833415</c:v>
                </c:pt>
                <c:pt idx="74">
                  <c:v>204.66525241884204</c:v>
                </c:pt>
                <c:pt idx="75">
                  <c:v>608.778438368548</c:v>
                </c:pt>
                <c:pt idx="76">
                  <c:v>986.04449693576203</c:v>
                </c:pt>
                <c:pt idx="77">
                  <c:v>1413.7629263563042</c:v>
                </c:pt>
                <c:pt idx="78">
                  <c:v>4383.099636571621</c:v>
                </c:pt>
                <c:pt idx="79">
                  <c:v>5771.4781309834934</c:v>
                </c:pt>
                <c:pt idx="80">
                  <c:v>7485.9744272364233</c:v>
                </c:pt>
                <c:pt idx="81">
                  <c:v>68.311975926697954</c:v>
                </c:pt>
                <c:pt idx="82">
                  <c:v>104.15380605142342</c:v>
                </c:pt>
                <c:pt idx="83">
                  <c:v>202.86932956337995</c:v>
                </c:pt>
                <c:pt idx="84">
                  <c:v>608.64784817846419</c:v>
                </c:pt>
                <c:pt idx="85">
                  <c:v>989.98106071853681</c:v>
                </c:pt>
                <c:pt idx="86">
                  <c:v>1419.2212051777328</c:v>
                </c:pt>
                <c:pt idx="87">
                  <c:v>4392.9776929518193</c:v>
                </c:pt>
                <c:pt idx="88">
                  <c:v>5767.6536547498026</c:v>
                </c:pt>
                <c:pt idx="89">
                  <c:v>7494.5916826013872</c:v>
                </c:pt>
                <c:pt idx="90">
                  <c:v>69.359641667802009</c:v>
                </c:pt>
                <c:pt idx="91">
                  <c:v>102.78373296642192</c:v>
                </c:pt>
                <c:pt idx="92">
                  <c:v>207.81386258478668</c:v>
                </c:pt>
                <c:pt idx="93">
                  <c:v>609.42990530942734</c:v>
                </c:pt>
                <c:pt idx="94">
                  <c:v>993.40887453941389</c:v>
                </c:pt>
                <c:pt idx="95">
                  <c:v>1414.3452157005154</c:v>
                </c:pt>
                <c:pt idx="96">
                  <c:v>4387.0172775653618</c:v>
                </c:pt>
                <c:pt idx="97">
                  <c:v>5772.3976415120387</c:v>
                </c:pt>
                <c:pt idx="98">
                  <c:v>7488.8024095536048</c:v>
                </c:pt>
                <c:pt idx="99">
                  <c:v>72.410879272670584</c:v>
                </c:pt>
                <c:pt idx="100">
                  <c:v>106.36193245441503</c:v>
                </c:pt>
                <c:pt idx="101">
                  <c:v>206.27648933810218</c:v>
                </c:pt>
                <c:pt idx="102">
                  <c:v>608.37900791079483</c:v>
                </c:pt>
                <c:pt idx="103">
                  <c:v>988.5248043706406</c:v>
                </c:pt>
                <c:pt idx="104">
                  <c:v>1414.8337861754874</c:v>
                </c:pt>
                <c:pt idx="105">
                  <c:v>4387.9366421983004</c:v>
                </c:pt>
                <c:pt idx="106">
                  <c:v>5766.0181906200123</c:v>
                </c:pt>
                <c:pt idx="107">
                  <c:v>7481.1191772036227</c:v>
                </c:pt>
                <c:pt idx="108">
                  <c:v>67.356160963746504</c:v>
                </c:pt>
                <c:pt idx="109">
                  <c:v>102.22226214146525</c:v>
                </c:pt>
                <c:pt idx="110">
                  <c:v>204.8872448690567</c:v>
                </c:pt>
                <c:pt idx="111">
                  <c:v>607.88270539149619</c:v>
                </c:pt>
                <c:pt idx="112">
                  <c:v>989.47076061361167</c:v>
                </c:pt>
                <c:pt idx="113">
                  <c:v>1413.3401168086407</c:v>
                </c:pt>
                <c:pt idx="114">
                  <c:v>4383.8842811671775</c:v>
                </c:pt>
                <c:pt idx="115">
                  <c:v>5770.435222802359</c:v>
                </c:pt>
                <c:pt idx="116">
                  <c:v>7488.2638518725798</c:v>
                </c:pt>
                <c:pt idx="117">
                  <c:v>72.516714900758799</c:v>
                </c:pt>
                <c:pt idx="118">
                  <c:v>104.39648297761704</c:v>
                </c:pt>
                <c:pt idx="119">
                  <c:v>205.12914984329777</c:v>
                </c:pt>
                <c:pt idx="120">
                  <c:v>608.0653610455546</c:v>
                </c:pt>
                <c:pt idx="121">
                  <c:v>991.52897063481942</c:v>
                </c:pt>
                <c:pt idx="122">
                  <c:v>1411.6824643423736</c:v>
                </c:pt>
                <c:pt idx="123">
                  <c:v>4389.6133975676648</c:v>
                </c:pt>
                <c:pt idx="124">
                  <c:v>5764.3645750750793</c:v>
                </c:pt>
                <c:pt idx="125">
                  <c:v>7490.1287710871302</c:v>
                </c:pt>
              </c:numCache>
            </c:numRef>
          </c:xVal>
          <c:yVal>
            <c:numRef>
              <c:f>Results!$X$4:$X$129</c:f>
              <c:numCache>
                <c:formatCode>0.00</c:formatCode>
                <c:ptCount val="126"/>
                <c:pt idx="0">
                  <c:v>-2.9793137306192583</c:v>
                </c:pt>
                <c:pt idx="1">
                  <c:v>-5.2062925619964995</c:v>
                </c:pt>
                <c:pt idx="2">
                  <c:v>-4.7205338147600964</c:v>
                </c:pt>
                <c:pt idx="3">
                  <c:v>-2.9282260837080241</c:v>
                </c:pt>
                <c:pt idx="4">
                  <c:v>-2.804765722760092</c:v>
                </c:pt>
                <c:pt idx="5">
                  <c:v>-12.773372522957557</c:v>
                </c:pt>
                <c:pt idx="6">
                  <c:v>-3.3883840661450217</c:v>
                </c:pt>
                <c:pt idx="7">
                  <c:v>-3.8965461055418462</c:v>
                </c:pt>
                <c:pt idx="8">
                  <c:v>-1.3729080834846379</c:v>
                </c:pt>
                <c:pt idx="9">
                  <c:v>-18.013319548621066</c:v>
                </c:pt>
                <c:pt idx="10">
                  <c:v>-7.9334323103670741</c:v>
                </c:pt>
                <c:pt idx="11">
                  <c:v>-23.907275514246219</c:v>
                </c:pt>
                <c:pt idx="12">
                  <c:v>-2.6360609354110909</c:v>
                </c:pt>
                <c:pt idx="13">
                  <c:v>-2.1669295752853279</c:v>
                </c:pt>
                <c:pt idx="14">
                  <c:v>-1.40133992724167</c:v>
                </c:pt>
                <c:pt idx="15">
                  <c:v>1.4189851055913749</c:v>
                </c:pt>
                <c:pt idx="16">
                  <c:v>1.2144773402819071</c:v>
                </c:pt>
                <c:pt idx="17">
                  <c:v>1.9375312582477293</c:v>
                </c:pt>
                <c:pt idx="18">
                  <c:v>-20.201605081083219</c:v>
                </c:pt>
                <c:pt idx="19">
                  <c:v>-2.5165951774587381</c:v>
                </c:pt>
                <c:pt idx="20">
                  <c:v>-3.2882112074146499</c:v>
                </c:pt>
                <c:pt idx="21">
                  <c:v>-4.9015591837625871</c:v>
                </c:pt>
                <c:pt idx="22">
                  <c:v>-2.3950563490887085</c:v>
                </c:pt>
                <c:pt idx="23">
                  <c:v>-1.8158839268933615</c:v>
                </c:pt>
                <c:pt idx="24">
                  <c:v>-1.1073446272642427</c:v>
                </c:pt>
                <c:pt idx="25">
                  <c:v>-4.2800502991251834</c:v>
                </c:pt>
                <c:pt idx="26">
                  <c:v>-1.611292439756794</c:v>
                </c:pt>
                <c:pt idx="27">
                  <c:v>-5.7227344700425187</c:v>
                </c:pt>
                <c:pt idx="28">
                  <c:v>-2.7806884892135946</c:v>
                </c:pt>
                <c:pt idx="29">
                  <c:v>-2.4613302622699029</c:v>
                </c:pt>
                <c:pt idx="30">
                  <c:v>-1.6496092177165536</c:v>
                </c:pt>
                <c:pt idx="31">
                  <c:v>-1.0050115760078502</c:v>
                </c:pt>
                <c:pt idx="32">
                  <c:v>-0.32862133530783622</c:v>
                </c:pt>
                <c:pt idx="33">
                  <c:v>-0.96132748705828575</c:v>
                </c:pt>
                <c:pt idx="34">
                  <c:v>-1.7804381515280059</c:v>
                </c:pt>
                <c:pt idx="35">
                  <c:v>-3.3391546900528124</c:v>
                </c:pt>
                <c:pt idx="36">
                  <c:v>-7.0175751516112719</c:v>
                </c:pt>
                <c:pt idx="37">
                  <c:v>-7.6922206859309288</c:v>
                </c:pt>
                <c:pt idx="38">
                  <c:v>-5.2563165717708786</c:v>
                </c:pt>
                <c:pt idx="39">
                  <c:v>-3.3380005686837864</c:v>
                </c:pt>
                <c:pt idx="40">
                  <c:v>-2.4086833522273499</c:v>
                </c:pt>
                <c:pt idx="41">
                  <c:v>-2.3926866979138439</c:v>
                </c:pt>
                <c:pt idx="42">
                  <c:v>-2.6099945014108226</c:v>
                </c:pt>
                <c:pt idx="43">
                  <c:v>-1.6212570467850522</c:v>
                </c:pt>
                <c:pt idx="44">
                  <c:v>-1.0479001675183379</c:v>
                </c:pt>
                <c:pt idx="45">
                  <c:v>4.2391982317253412</c:v>
                </c:pt>
                <c:pt idx="46">
                  <c:v>-0.27096651080869855</c:v>
                </c:pt>
                <c:pt idx="47">
                  <c:v>-2.8008138122918909</c:v>
                </c:pt>
                <c:pt idx="48">
                  <c:v>-3.6979513153404655</c:v>
                </c:pt>
                <c:pt idx="49">
                  <c:v>-2.9737701044240299</c:v>
                </c:pt>
                <c:pt idx="50">
                  <c:v>-2.8536197367295655</c:v>
                </c:pt>
                <c:pt idx="51">
                  <c:v>1.0719011045503812</c:v>
                </c:pt>
                <c:pt idx="52">
                  <c:v>-0.89001044606278978</c:v>
                </c:pt>
                <c:pt idx="53">
                  <c:v>-0.45631428083145631</c:v>
                </c:pt>
                <c:pt idx="54">
                  <c:v>-9.4661611958943368</c:v>
                </c:pt>
                <c:pt idx="55">
                  <c:v>-4.7141086997033712</c:v>
                </c:pt>
                <c:pt idx="56">
                  <c:v>-7.1609185942913447</c:v>
                </c:pt>
                <c:pt idx="57">
                  <c:v>-4.026932982574877</c:v>
                </c:pt>
                <c:pt idx="58">
                  <c:v>-2.980632499228173</c:v>
                </c:pt>
                <c:pt idx="59">
                  <c:v>-2.3806202660283109</c:v>
                </c:pt>
                <c:pt idx="60">
                  <c:v>-1.4047028131971528</c:v>
                </c:pt>
                <c:pt idx="61">
                  <c:v>-0.94878968408578335</c:v>
                </c:pt>
                <c:pt idx="62">
                  <c:v>-0.86971186222600705</c:v>
                </c:pt>
                <c:pt idx="63">
                  <c:v>-7.1567334596240251</c:v>
                </c:pt>
                <c:pt idx="64">
                  <c:v>-1.4291880082213402</c:v>
                </c:pt>
                <c:pt idx="65">
                  <c:v>3.3299656089277136</c:v>
                </c:pt>
                <c:pt idx="66">
                  <c:v>-0.67283604892376236</c:v>
                </c:pt>
                <c:pt idx="67">
                  <c:v>9.7946595206456397</c:v>
                </c:pt>
                <c:pt idx="68">
                  <c:v>7.5188906779598845</c:v>
                </c:pt>
                <c:pt idx="69">
                  <c:v>-5.7471659944476441</c:v>
                </c:pt>
                <c:pt idx="70">
                  <c:v>4.3348889326356526</c:v>
                </c:pt>
                <c:pt idx="71">
                  <c:v>1.8606130466078816</c:v>
                </c:pt>
                <c:pt idx="72">
                  <c:v>-8.0361114983758259</c:v>
                </c:pt>
                <c:pt idx="73">
                  <c:v>-11.804333202907429</c:v>
                </c:pt>
                <c:pt idx="74">
                  <c:v>-5.307340509246079</c:v>
                </c:pt>
                <c:pt idx="75">
                  <c:v>-2.9147133279977964</c:v>
                </c:pt>
                <c:pt idx="76">
                  <c:v>-2.918984032125838</c:v>
                </c:pt>
                <c:pt idx="77">
                  <c:v>-1.463187719418422</c:v>
                </c:pt>
                <c:pt idx="78">
                  <c:v>-0.48771427654777311</c:v>
                </c:pt>
                <c:pt idx="79">
                  <c:v>-0.2656894664682683</c:v>
                </c:pt>
                <c:pt idx="80">
                  <c:v>-4.4809113380909503E-2</c:v>
                </c:pt>
                <c:pt idx="81">
                  <c:v>1.0071792887975144</c:v>
                </c:pt>
                <c:pt idx="82">
                  <c:v>-5.3323121467893015</c:v>
                </c:pt>
                <c:pt idx="83">
                  <c:v>-2.893157667554803</c:v>
                </c:pt>
                <c:pt idx="84">
                  <c:v>-4.7068018500681905</c:v>
                </c:pt>
                <c:pt idx="85">
                  <c:v>-2.62439977383805</c:v>
                </c:pt>
                <c:pt idx="86">
                  <c:v>-2.0589605814178471</c:v>
                </c:pt>
                <c:pt idx="87">
                  <c:v>-1.4335991974842486</c:v>
                </c:pt>
                <c:pt idx="88">
                  <c:v>-1.1729840035399526</c:v>
                </c:pt>
                <c:pt idx="89">
                  <c:v>-0.99527346866075428</c:v>
                </c:pt>
                <c:pt idx="90">
                  <c:v>-22.14492649971724</c:v>
                </c:pt>
                <c:pt idx="91">
                  <c:v>-18.275005610623541</c:v>
                </c:pt>
                <c:pt idx="92">
                  <c:v>-17.714825241635101</c:v>
                </c:pt>
                <c:pt idx="93">
                  <c:v>-12.377125679634828</c:v>
                </c:pt>
                <c:pt idx="94">
                  <c:v>-8.0942375894009224</c:v>
                </c:pt>
                <c:pt idx="95">
                  <c:v>-5.3979194649944162</c:v>
                </c:pt>
                <c:pt idx="96">
                  <c:v>-2.23425784226129</c:v>
                </c:pt>
                <c:pt idx="97">
                  <c:v>-1.4794136997407095</c:v>
                </c:pt>
                <c:pt idx="98">
                  <c:v>-1.8267595013467492</c:v>
                </c:pt>
                <c:pt idx="99">
                  <c:v>-10.331153754535364</c:v>
                </c:pt>
                <c:pt idx="100">
                  <c:v>-19.867947081040317</c:v>
                </c:pt>
                <c:pt idx="101">
                  <c:v>-10.188504470645045</c:v>
                </c:pt>
                <c:pt idx="102">
                  <c:v>-5.0904136250762564</c:v>
                </c:pt>
                <c:pt idx="103">
                  <c:v>-3.2113310895472611</c:v>
                </c:pt>
                <c:pt idx="104">
                  <c:v>-4.783868383469053</c:v>
                </c:pt>
                <c:pt idx="105">
                  <c:v>-2.3171857410265959</c:v>
                </c:pt>
                <c:pt idx="106">
                  <c:v>-3.2477904930070229</c:v>
                </c:pt>
                <c:pt idx="107">
                  <c:v>-2.9822967916816259</c:v>
                </c:pt>
                <c:pt idx="108">
                  <c:v>-15.820618056723909</c:v>
                </c:pt>
                <c:pt idx="109">
                  <c:v>-5.2065587573280014</c:v>
                </c:pt>
                <c:pt idx="110">
                  <c:v>-7.6565258511248082</c:v>
                </c:pt>
                <c:pt idx="111">
                  <c:v>-4.7842626765908776</c:v>
                </c:pt>
                <c:pt idx="112">
                  <c:v>-4.0295036701121054</c:v>
                </c:pt>
                <c:pt idx="113">
                  <c:v>-3.9438572602399087</c:v>
                </c:pt>
                <c:pt idx="114">
                  <c:v>-1.33863663827261</c:v>
                </c:pt>
                <c:pt idx="115">
                  <c:v>-1.3696579157503592</c:v>
                </c:pt>
                <c:pt idx="116">
                  <c:v>-1.5713101754975614</c:v>
                </c:pt>
                <c:pt idx="117">
                  <c:v>-4.4358254578423315</c:v>
                </c:pt>
                <c:pt idx="118">
                  <c:v>-7.6597244941014999</c:v>
                </c:pt>
                <c:pt idx="119">
                  <c:v>-5.9129333166755993</c:v>
                </c:pt>
                <c:pt idx="120">
                  <c:v>-4.2866051440154065</c:v>
                </c:pt>
                <c:pt idx="121">
                  <c:v>-2.8772705064335078</c:v>
                </c:pt>
                <c:pt idx="122">
                  <c:v>-0.11918150043447248</c:v>
                </c:pt>
                <c:pt idx="123">
                  <c:v>-1.5858662543320652</c:v>
                </c:pt>
                <c:pt idx="124">
                  <c:v>-1.1165944526373226</c:v>
                </c:pt>
                <c:pt idx="125">
                  <c:v>-1.4703187949483798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Error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2024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41867843442649E-2"/>
          <c:y val="0.10018305200503493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9'!$D$22)</c:f>
              <c:numCache>
                <c:formatCode>0.0</c:formatCode>
                <c:ptCount val="7"/>
                <c:pt idx="0">
                  <c:v>13.3</c:v>
                </c:pt>
                <c:pt idx="1">
                  <c:v>18.100000000000001</c:v>
                </c:pt>
                <c:pt idx="2">
                  <c:v>1.8</c:v>
                </c:pt>
                <c:pt idx="3">
                  <c:v>9</c:v>
                </c:pt>
                <c:pt idx="4" formatCode="0.00">
                  <c:v>8.1</c:v>
                </c:pt>
                <c:pt idx="5" formatCode="0.00000">
                  <c:v>11.562519999999999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9'!$E$22)</c:f>
              <c:numCache>
                <c:formatCode>0.0</c:formatCode>
                <c:ptCount val="7"/>
                <c:pt idx="0">
                  <c:v>24.5</c:v>
                </c:pt>
                <c:pt idx="1">
                  <c:v>23.5</c:v>
                </c:pt>
                <c:pt idx="2">
                  <c:v>12.6</c:v>
                </c:pt>
                <c:pt idx="3">
                  <c:v>16.7</c:v>
                </c:pt>
                <c:pt idx="4" formatCode="0.00">
                  <c:v>17.96</c:v>
                </c:pt>
                <c:pt idx="5" formatCode="0.00000">
                  <c:v>22.060949999999998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9'!$F$22)</c:f>
              <c:numCache>
                <c:formatCode>0.0</c:formatCode>
                <c:ptCount val="7"/>
                <c:pt idx="0">
                  <c:v>38.6</c:v>
                </c:pt>
                <c:pt idx="1">
                  <c:v>28.5</c:v>
                </c:pt>
                <c:pt idx="2">
                  <c:v>27.7</c:v>
                </c:pt>
                <c:pt idx="3">
                  <c:v>26.1</c:v>
                </c:pt>
                <c:pt idx="4" formatCode="0.00">
                  <c:v>27.37</c:v>
                </c:pt>
                <c:pt idx="5" formatCode="0.000">
                  <c:v>34.058999999999997</c:v>
                </c:pt>
                <c:pt idx="6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9'!$G$22)</c:f>
              <c:numCache>
                <c:formatCode>0.0</c:formatCode>
                <c:ptCount val="7"/>
                <c:pt idx="0">
                  <c:v>54</c:v>
                </c:pt>
                <c:pt idx="1">
                  <c:v>37.1</c:v>
                </c:pt>
                <c:pt idx="2">
                  <c:v>44.9</c:v>
                </c:pt>
                <c:pt idx="3">
                  <c:v>39.6</c:v>
                </c:pt>
                <c:pt idx="4" formatCode="0.00">
                  <c:v>42.48</c:v>
                </c:pt>
                <c:pt idx="5" formatCode="0.00000">
                  <c:v>50.178550000000001</c:v>
                </c:pt>
                <c:pt idx="6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9'!$H$22)</c:f>
              <c:numCache>
                <c:formatCode>0.0</c:formatCode>
                <c:ptCount val="7"/>
                <c:pt idx="0">
                  <c:v>71.900000000000006</c:v>
                </c:pt>
                <c:pt idx="1">
                  <c:v>63.3</c:v>
                </c:pt>
                <c:pt idx="2">
                  <c:v>66.7</c:v>
                </c:pt>
                <c:pt idx="3">
                  <c:v>62.5</c:v>
                </c:pt>
                <c:pt idx="4" formatCode="0.00">
                  <c:v>67.88</c:v>
                </c:pt>
                <c:pt idx="5" formatCode="0.00000">
                  <c:v>71.347520000000003</c:v>
                </c:pt>
                <c:pt idx="6">
                  <c:v>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170782498341537"/>
              <c:y val="0.91033151869632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2024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22569294225"/>
          <c:y val="2.02667556116756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9'!$D$23)</c:f>
              <c:numCache>
                <c:formatCode>0.0</c:formatCode>
                <c:ptCount val="7"/>
                <c:pt idx="0">
                  <c:v>13.5</c:v>
                </c:pt>
                <c:pt idx="1">
                  <c:v>18.3</c:v>
                </c:pt>
                <c:pt idx="2">
                  <c:v>4</c:v>
                </c:pt>
                <c:pt idx="3">
                  <c:v>9.1</c:v>
                </c:pt>
                <c:pt idx="4" formatCode="0.00">
                  <c:v>9.0500000000000007</c:v>
                </c:pt>
                <c:pt idx="5" formatCode="0.0000">
                  <c:v>11.786799999999999</c:v>
                </c:pt>
                <c:pt idx="6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9'!$E$23)</c:f>
              <c:numCache>
                <c:formatCode>0.0</c:formatCode>
                <c:ptCount val="7"/>
                <c:pt idx="0">
                  <c:v>24.8</c:v>
                </c:pt>
                <c:pt idx="1">
                  <c:v>22.1</c:v>
                </c:pt>
                <c:pt idx="2">
                  <c:v>14.6</c:v>
                </c:pt>
                <c:pt idx="3">
                  <c:v>16.2</c:v>
                </c:pt>
                <c:pt idx="4" formatCode="0.00">
                  <c:v>17.61</c:v>
                </c:pt>
                <c:pt idx="5" formatCode="0.00000">
                  <c:v>22.638539999999999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9'!$F$23)</c:f>
              <c:numCache>
                <c:formatCode>0.0</c:formatCode>
                <c:ptCount val="7"/>
                <c:pt idx="0">
                  <c:v>39.200000000000003</c:v>
                </c:pt>
                <c:pt idx="1">
                  <c:v>24.3</c:v>
                </c:pt>
                <c:pt idx="2">
                  <c:v>28.9</c:v>
                </c:pt>
                <c:pt idx="3">
                  <c:v>26.6</c:v>
                </c:pt>
                <c:pt idx="4" formatCode="0.00">
                  <c:v>31.61</c:v>
                </c:pt>
                <c:pt idx="5" formatCode="0.00000">
                  <c:v>35.608350000000002</c:v>
                </c:pt>
                <c:pt idx="6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9'!$G$23)</c:f>
              <c:numCache>
                <c:formatCode>0.0</c:formatCode>
                <c:ptCount val="7"/>
                <c:pt idx="0">
                  <c:v>54.4</c:v>
                </c:pt>
                <c:pt idx="1">
                  <c:v>40.799999999999997</c:v>
                </c:pt>
                <c:pt idx="2">
                  <c:v>45.3</c:v>
                </c:pt>
                <c:pt idx="3">
                  <c:v>38.1</c:v>
                </c:pt>
                <c:pt idx="4" formatCode="0.00">
                  <c:v>44.45</c:v>
                </c:pt>
                <c:pt idx="5" formatCode="0.00000">
                  <c:v>55.340769999999999</c:v>
                </c:pt>
                <c:pt idx="6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9'!$H$23)</c:f>
              <c:numCache>
                <c:formatCode>0.0</c:formatCode>
                <c:ptCount val="7"/>
                <c:pt idx="0">
                  <c:v>72.2</c:v>
                </c:pt>
                <c:pt idx="1">
                  <c:v>64.599999999999994</c:v>
                </c:pt>
                <c:pt idx="2">
                  <c:v>65.099999999999994</c:v>
                </c:pt>
                <c:pt idx="3">
                  <c:v>62.8</c:v>
                </c:pt>
                <c:pt idx="4" formatCode="0.00">
                  <c:v>68.81</c:v>
                </c:pt>
                <c:pt idx="5" formatCode="0.00000">
                  <c:v>73.439959999999999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610158345591405"/>
              <c:y val="0.91243888008703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2024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43991164450056E-2"/>
          <c:y val="9.2109809773374504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9'!$D$24)</c:f>
              <c:numCache>
                <c:formatCode>0.0</c:formatCode>
                <c:ptCount val="7"/>
                <c:pt idx="0">
                  <c:v>12.9</c:v>
                </c:pt>
                <c:pt idx="1">
                  <c:v>10.3</c:v>
                </c:pt>
                <c:pt idx="2">
                  <c:v>5</c:v>
                </c:pt>
                <c:pt idx="3">
                  <c:v>8.8000000000000007</c:v>
                </c:pt>
                <c:pt idx="4" formatCode="0.00">
                  <c:v>10.1</c:v>
                </c:pt>
                <c:pt idx="5" formatCode="0.00000">
                  <c:v>13.37602</c:v>
                </c:pt>
                <c:pt idx="6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9'!$E$24)</c:f>
              <c:numCache>
                <c:formatCode>0.0</c:formatCode>
                <c:ptCount val="7"/>
                <c:pt idx="0">
                  <c:v>23.9</c:v>
                </c:pt>
                <c:pt idx="1">
                  <c:v>14.8</c:v>
                </c:pt>
                <c:pt idx="2">
                  <c:v>14.9</c:v>
                </c:pt>
                <c:pt idx="3">
                  <c:v>14.6</c:v>
                </c:pt>
                <c:pt idx="4" formatCode="0.00">
                  <c:v>14.76</c:v>
                </c:pt>
                <c:pt idx="5" formatCode="0.00000">
                  <c:v>25.57817</c:v>
                </c:pt>
                <c:pt idx="6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9'!$F$24)</c:f>
              <c:numCache>
                <c:formatCode>0.0</c:formatCode>
                <c:ptCount val="7"/>
                <c:pt idx="0">
                  <c:v>37.700000000000003</c:v>
                </c:pt>
                <c:pt idx="1">
                  <c:v>22.7</c:v>
                </c:pt>
                <c:pt idx="2">
                  <c:v>28.7</c:v>
                </c:pt>
                <c:pt idx="3">
                  <c:v>27.4</c:v>
                </c:pt>
                <c:pt idx="4" formatCode="0.00">
                  <c:v>27.51</c:v>
                </c:pt>
                <c:pt idx="5" formatCode="0.00000">
                  <c:v>39.257249999999999</c:v>
                </c:pt>
                <c:pt idx="6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9'!$G$24)</c:f>
              <c:numCache>
                <c:formatCode>0.0</c:formatCode>
                <c:ptCount val="7"/>
                <c:pt idx="0">
                  <c:v>52.3</c:v>
                </c:pt>
                <c:pt idx="1">
                  <c:v>39.6</c:v>
                </c:pt>
                <c:pt idx="2">
                  <c:v>42.9</c:v>
                </c:pt>
                <c:pt idx="3">
                  <c:v>37.299999999999997</c:v>
                </c:pt>
                <c:pt idx="4" formatCode="0.00">
                  <c:v>47.2</c:v>
                </c:pt>
                <c:pt idx="5" formatCode="0.00000">
                  <c:v>57.09872</c:v>
                </c:pt>
                <c:pt idx="6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9'!$H$24)</c:f>
              <c:numCache>
                <c:formatCode>0.0</c:formatCode>
                <c:ptCount val="7"/>
                <c:pt idx="0">
                  <c:v>69</c:v>
                </c:pt>
                <c:pt idx="1">
                  <c:v>61</c:v>
                </c:pt>
                <c:pt idx="2">
                  <c:v>62</c:v>
                </c:pt>
                <c:pt idx="3">
                  <c:v>60.3</c:v>
                </c:pt>
                <c:pt idx="4" formatCode="0.00">
                  <c:v>65.239999999999995</c:v>
                </c:pt>
                <c:pt idx="5" formatCode="0.00000">
                  <c:v>77.894149999999996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024031611433184"/>
              <c:y val="0.90830976687671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124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0.81276</cdr:x>
      <cdr:y>0.17602</cdr:y>
    </cdr:from>
    <cdr:to>
      <cdr:x>0.89824</cdr:x>
      <cdr:y>0.29389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E08823-6885-385D-3FE0-480BBCF18286}"/>
            </a:ext>
          </a:extLst>
        </cdr:cNvPr>
        <cdr:cNvSpPr txBox="1"/>
      </cdr:nvSpPr>
      <cdr:spPr>
        <a:xfrm xmlns:a="http://schemas.openxmlformats.org/drawingml/2006/main">
          <a:off x="6967415" y="1025280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0.05516</cdr:x>
      <cdr:y>0.16002</cdr:y>
    </cdr:from>
    <cdr:to>
      <cdr:x>0.14056</cdr:x>
      <cdr:y>0.27763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954237A-5CC6-D71E-17C1-0E2E7CD2728B}"/>
            </a:ext>
          </a:extLst>
        </cdr:cNvPr>
        <cdr:cNvSpPr txBox="1"/>
      </cdr:nvSpPr>
      <cdr:spPr>
        <a:xfrm xmlns:a="http://schemas.openxmlformats.org/drawingml/2006/main">
          <a:off x="473277" y="934167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0.80359</cdr:x>
      <cdr:y>0.15739</cdr:y>
    </cdr:from>
    <cdr:to>
      <cdr:x>0.88899</cdr:x>
      <cdr:y>0.275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3C03E-01DA-060A-6C07-0554AD9B2F85}"/>
            </a:ext>
          </a:extLst>
        </cdr:cNvPr>
        <cdr:cNvSpPr txBox="1"/>
      </cdr:nvSpPr>
      <cdr:spPr>
        <a:xfrm xmlns:a="http://schemas.openxmlformats.org/drawingml/2006/main">
          <a:off x="6894974" y="918804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0.05785</cdr:x>
      <cdr:y>0.17581</cdr:y>
    </cdr:from>
    <cdr:to>
      <cdr:x>0.14324</cdr:x>
      <cdr:y>0.29342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5E08823-6885-385D-3FE0-480BBCF18286}"/>
            </a:ext>
          </a:extLst>
        </cdr:cNvPr>
        <cdr:cNvSpPr txBox="1"/>
      </cdr:nvSpPr>
      <cdr:spPr>
        <a:xfrm xmlns:a="http://schemas.openxmlformats.org/drawingml/2006/main">
          <a:off x="496325" y="1026345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0.81434</cdr:x>
      <cdr:y>0.16528</cdr:y>
    </cdr:from>
    <cdr:to>
      <cdr:x>0.89973</cdr:x>
      <cdr:y>0.28289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064E9B3-54E3-DB03-9A31-B93CBAC12533}"/>
            </a:ext>
          </a:extLst>
        </cdr:cNvPr>
        <cdr:cNvSpPr txBox="1"/>
      </cdr:nvSpPr>
      <cdr:spPr>
        <a:xfrm xmlns:a="http://schemas.openxmlformats.org/drawingml/2006/main">
          <a:off x="6987151" y="964893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0.81523</cdr:x>
      <cdr:y>0.68107</cdr:y>
    </cdr:from>
    <cdr:to>
      <cdr:x>0.90063</cdr:x>
      <cdr:y>0.79868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8F2B5B6-AB79-352C-94F8-03795E2A29B7}"/>
            </a:ext>
          </a:extLst>
        </cdr:cNvPr>
        <cdr:cNvSpPr txBox="1"/>
      </cdr:nvSpPr>
      <cdr:spPr>
        <a:xfrm xmlns:a="http://schemas.openxmlformats.org/drawingml/2006/main">
          <a:off x="6994833" y="3976021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0.23969</cdr:x>
      <cdr:y>0.10141</cdr:y>
    </cdr:from>
    <cdr:to>
      <cdr:x>0.30787</cdr:x>
      <cdr:y>0.14228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2077570" y="638471"/>
          <a:ext cx="590967" cy="2573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0.49703</cdr:x>
      <cdr:y>0.10004</cdr:y>
    </cdr:from>
    <cdr:to>
      <cdr:x>0.56521</cdr:x>
      <cdr:y>0.14242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08125" y="629845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0.6243</cdr:x>
      <cdr:y>0.10165</cdr:y>
    </cdr:from>
    <cdr:to>
      <cdr:x>0.69303</cdr:x>
      <cdr:y>0.14417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5411248" y="640000"/>
          <a:ext cx="595734" cy="26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0.1022</cdr:x>
      <cdr:y>0.10014</cdr:y>
    </cdr:from>
    <cdr:to>
      <cdr:x>0.18791</cdr:x>
      <cdr:y>0.13992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885808" y="630475"/>
          <a:ext cx="742967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 anchor="t" anchorCtr="1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0.35808</cdr:x>
      <cdr:y>0.09846</cdr:y>
    </cdr:from>
    <cdr:to>
      <cdr:x>0.44308</cdr:x>
      <cdr:y>0.13977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103791" y="619925"/>
          <a:ext cx="736759" cy="2600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0.8663</cdr:x>
      <cdr:y>0.10036</cdr:y>
    </cdr:from>
    <cdr:to>
      <cdr:x>0.95934</cdr:x>
      <cdr:y>0.14014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A68F3E2-3042-96D3-1451-76E61559AB5A}"/>
            </a:ext>
          </a:extLst>
        </cdr:cNvPr>
        <cdr:cNvSpPr txBox="1"/>
      </cdr:nvSpPr>
      <cdr:spPr>
        <a:xfrm xmlns:a="http://schemas.openxmlformats.org/drawingml/2006/main">
          <a:off x="7508914" y="631842"/>
          <a:ext cx="806412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0.74103</cdr:x>
      <cdr:y>0.09884</cdr:y>
    </cdr:from>
    <cdr:to>
      <cdr:x>0.83406</cdr:x>
      <cdr:y>0.13862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6EADA03-15E7-AF27-6D89-408D5440C006}"/>
            </a:ext>
          </a:extLst>
        </cdr:cNvPr>
        <cdr:cNvSpPr txBox="1"/>
      </cdr:nvSpPr>
      <cdr:spPr>
        <a:xfrm xmlns:a="http://schemas.openxmlformats.org/drawingml/2006/main">
          <a:off x="6423025" y="622300"/>
          <a:ext cx="806412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0.24298</cdr:x>
      <cdr:y>0.09082</cdr:y>
    </cdr:from>
    <cdr:to>
      <cdr:x>0.31336</cdr:x>
      <cdr:y>0.13168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2106117" y="571823"/>
          <a:ext cx="610036" cy="257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0.50143</cdr:x>
      <cdr:y>0.09082</cdr:y>
    </cdr:from>
    <cdr:to>
      <cdr:x>0.56961</cdr:x>
      <cdr:y>0.1332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46263" y="571823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0.6279</cdr:x>
      <cdr:y>0.09011</cdr:y>
    </cdr:from>
    <cdr:to>
      <cdr:x>0.70061</cdr:x>
      <cdr:y>0.13127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5442452" y="567335"/>
          <a:ext cx="630232" cy="2591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0.11429</cdr:x>
      <cdr:y>0.09134</cdr:y>
    </cdr:from>
    <cdr:to>
      <cdr:x>0.18242</cdr:x>
      <cdr:y>0.12838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990611" y="575097"/>
          <a:ext cx="590540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0.36087</cdr:x>
      <cdr:y>0.08969</cdr:y>
    </cdr:from>
    <cdr:to>
      <cdr:x>0.44886</cdr:x>
      <cdr:y>0.13099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127945" y="564690"/>
          <a:ext cx="762676" cy="260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0.75751</cdr:x>
      <cdr:y>0.09127</cdr:y>
    </cdr:from>
    <cdr:to>
      <cdr:x>0.82308</cdr:x>
      <cdr:y>0.12831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4CB74D-75B0-5648-1BF7-D69343E620CC}"/>
            </a:ext>
          </a:extLst>
        </cdr:cNvPr>
        <cdr:cNvSpPr txBox="1"/>
      </cdr:nvSpPr>
      <cdr:spPr>
        <a:xfrm xmlns:a="http://schemas.openxmlformats.org/drawingml/2006/main">
          <a:off x="6565880" y="574656"/>
          <a:ext cx="56834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0.88608</cdr:x>
      <cdr:y>0.08976</cdr:y>
    </cdr:from>
    <cdr:to>
      <cdr:x>0.95165</cdr:x>
      <cdr:y>0.1268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08165E9-AE9E-FB43-03D4-CF747A9EBF12}"/>
            </a:ext>
          </a:extLst>
        </cdr:cNvPr>
        <cdr:cNvSpPr txBox="1"/>
      </cdr:nvSpPr>
      <cdr:spPr>
        <a:xfrm xmlns:a="http://schemas.openxmlformats.org/drawingml/2006/main">
          <a:off x="7680325" y="565150"/>
          <a:ext cx="56834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0.23968</cdr:x>
      <cdr:y>0.09082</cdr:y>
    </cdr:from>
    <cdr:to>
      <cdr:x>0.30786</cdr:x>
      <cdr:y>0.13471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2077503" y="571805"/>
          <a:ext cx="590968" cy="2763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0.49525</cdr:x>
      <cdr:y>0.09219</cdr:y>
    </cdr:from>
    <cdr:to>
      <cdr:x>0.56453</cdr:x>
      <cdr:y>0.13759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292726" y="580449"/>
          <a:ext cx="600502" cy="2858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0.6232</cdr:x>
      <cdr:y>0.09243</cdr:y>
    </cdr:from>
    <cdr:to>
      <cdr:x>0.69791</cdr:x>
      <cdr:y>0.1377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5401714" y="581960"/>
          <a:ext cx="647568" cy="285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0.11319</cdr:x>
      <cdr:y>0.09258</cdr:y>
    </cdr:from>
    <cdr:to>
      <cdr:x>0.17912</cdr:x>
      <cdr:y>0.13784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981096" y="582904"/>
          <a:ext cx="571479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0.35447</cdr:x>
      <cdr:y>0.09258</cdr:y>
    </cdr:from>
    <cdr:to>
      <cdr:x>0.44411</cdr:x>
      <cdr:y>0.13784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072491" y="582886"/>
          <a:ext cx="776977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0.74872</cdr:x>
      <cdr:y>0.09128</cdr:y>
    </cdr:from>
    <cdr:to>
      <cdr:x>0.81758</cdr:x>
      <cdr:y>0.13654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7BFA11A-E3BA-30E8-8395-BCA4C375D196}"/>
            </a:ext>
          </a:extLst>
        </cdr:cNvPr>
        <cdr:cNvSpPr txBox="1"/>
      </cdr:nvSpPr>
      <cdr:spPr>
        <a:xfrm xmlns:a="http://schemas.openxmlformats.org/drawingml/2006/main">
          <a:off x="6489690" y="574701"/>
          <a:ext cx="596910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0.87839</cdr:x>
      <cdr:y>0.09279</cdr:y>
    </cdr:from>
    <cdr:to>
      <cdr:x>0.94945</cdr:x>
      <cdr:y>0.13616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08165E9-AE9E-FB43-03D4-CF747A9EBF12}"/>
            </a:ext>
          </a:extLst>
        </cdr:cNvPr>
        <cdr:cNvSpPr txBox="1"/>
      </cdr:nvSpPr>
      <cdr:spPr>
        <a:xfrm xmlns:a="http://schemas.openxmlformats.org/drawingml/2006/main">
          <a:off x="7613650" y="584200"/>
          <a:ext cx="615950" cy="273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19"/>
  <sheetViews>
    <sheetView workbookViewId="0"/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80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108" t="s">
        <v>141</v>
      </c>
      <c r="B1" s="109"/>
      <c r="C1" s="60"/>
      <c r="D1" s="60"/>
      <c r="E1" s="59"/>
      <c r="F1" s="52"/>
      <c r="G1" s="59" t="s">
        <v>152</v>
      </c>
      <c r="H1" s="52"/>
      <c r="I1" s="53"/>
      <c r="J1" s="52"/>
    </row>
    <row r="2" spans="1:12" ht="12.75" customHeight="1">
      <c r="A2" s="108"/>
      <c r="B2" s="109"/>
      <c r="C2" s="60"/>
      <c r="D2" s="60"/>
      <c r="E2" s="59"/>
      <c r="F2" s="52"/>
      <c r="G2" s="59"/>
      <c r="H2" s="52"/>
      <c r="I2" s="53"/>
      <c r="J2" s="52"/>
    </row>
    <row r="3" spans="1:12">
      <c r="A3" s="52"/>
      <c r="B3" s="60"/>
      <c r="C3" s="60"/>
      <c r="D3" s="60"/>
      <c r="E3" s="59"/>
      <c r="F3" s="52"/>
      <c r="G3" s="59"/>
      <c r="H3" s="52"/>
      <c r="I3" s="53"/>
      <c r="J3" s="52"/>
    </row>
    <row r="4" spans="1:12">
      <c r="A4" s="52"/>
      <c r="B4" s="62" t="s">
        <v>57</v>
      </c>
      <c r="C4" s="62" t="s">
        <v>60</v>
      </c>
      <c r="D4" s="62" t="s">
        <v>65</v>
      </c>
      <c r="E4" s="61"/>
      <c r="F4" s="49" t="s">
        <v>59</v>
      </c>
      <c r="G4" s="61" t="s">
        <v>59</v>
      </c>
      <c r="H4" s="52"/>
      <c r="I4" s="53"/>
      <c r="J4" s="52"/>
    </row>
    <row r="5" spans="1:12" ht="18.399999999999999" customHeight="1" thickBot="1">
      <c r="A5" s="51" t="s">
        <v>30</v>
      </c>
      <c r="B5" s="63" t="s">
        <v>58</v>
      </c>
      <c r="C5" s="63" t="s">
        <v>58</v>
      </c>
      <c r="D5" s="63" t="s">
        <v>58</v>
      </c>
      <c r="E5" s="64" t="s">
        <v>79</v>
      </c>
      <c r="F5" s="51" t="s">
        <v>78</v>
      </c>
      <c r="G5" s="64" t="s">
        <v>61</v>
      </c>
      <c r="H5" s="49" t="s">
        <v>6</v>
      </c>
      <c r="I5" s="49" t="s">
        <v>10</v>
      </c>
      <c r="J5" s="52"/>
      <c r="K5" s="6"/>
      <c r="L5" s="6"/>
    </row>
    <row r="6" spans="1:12" ht="12.75" customHeight="1" thickTop="1">
      <c r="A6" s="49">
        <v>1</v>
      </c>
      <c r="B6" s="149">
        <v>20</v>
      </c>
      <c r="C6" s="149">
        <v>10</v>
      </c>
      <c r="D6" s="151">
        <f t="shared" ref="D6:D14" si="0">B6+C6</f>
        <v>30</v>
      </c>
      <c r="E6" s="151">
        <f t="shared" ref="E6:E14" si="1">(C6/D6)*100</f>
        <v>33.333333333333329</v>
      </c>
      <c r="F6" s="161">
        <v>0.45</v>
      </c>
      <c r="G6" s="153">
        <f t="shared" ref="G6:G14" si="2">D6/F6</f>
        <v>66.666666666666671</v>
      </c>
      <c r="H6" s="77" t="s">
        <v>74</v>
      </c>
      <c r="I6" s="50" t="s">
        <v>62</v>
      </c>
      <c r="J6" s="52"/>
      <c r="K6" s="6"/>
      <c r="L6" s="6"/>
    </row>
    <row r="7" spans="1:12">
      <c r="A7" s="49">
        <v>2</v>
      </c>
      <c r="B7" s="149">
        <v>30</v>
      </c>
      <c r="C7" s="149">
        <v>15</v>
      </c>
      <c r="D7" s="151">
        <f t="shared" si="0"/>
        <v>45</v>
      </c>
      <c r="E7" s="151">
        <f t="shared" si="1"/>
        <v>33.333333333333329</v>
      </c>
      <c r="F7" s="161">
        <v>0.45</v>
      </c>
      <c r="G7" s="153">
        <f t="shared" si="2"/>
        <v>100</v>
      </c>
      <c r="H7" s="77" t="s">
        <v>75</v>
      </c>
      <c r="J7" s="52"/>
      <c r="K7" s="6"/>
      <c r="L7" s="6"/>
    </row>
    <row r="8" spans="1:12">
      <c r="A8" s="49">
        <v>3</v>
      </c>
      <c r="B8" s="149">
        <v>70</v>
      </c>
      <c r="C8" s="149">
        <v>20</v>
      </c>
      <c r="D8" s="151">
        <f t="shared" si="0"/>
        <v>90</v>
      </c>
      <c r="E8" s="151">
        <f t="shared" si="1"/>
        <v>22.222222222222221</v>
      </c>
      <c r="F8" s="161">
        <v>0.45</v>
      </c>
      <c r="G8" s="153">
        <f t="shared" si="2"/>
        <v>200</v>
      </c>
      <c r="H8" s="77"/>
      <c r="I8" s="50"/>
      <c r="J8" s="52"/>
      <c r="K8" s="6"/>
      <c r="L8" s="6"/>
    </row>
    <row r="9" spans="1:12" ht="12.75" customHeight="1">
      <c r="A9" s="49">
        <v>4</v>
      </c>
      <c r="B9" s="149">
        <v>220</v>
      </c>
      <c r="C9" s="149">
        <v>50</v>
      </c>
      <c r="D9" s="151">
        <f t="shared" si="0"/>
        <v>270</v>
      </c>
      <c r="E9" s="151">
        <f t="shared" si="1"/>
        <v>18.518518518518519</v>
      </c>
      <c r="F9" s="161">
        <v>0.45</v>
      </c>
      <c r="G9" s="153">
        <f t="shared" si="2"/>
        <v>600</v>
      </c>
      <c r="H9" s="77"/>
      <c r="I9" s="50"/>
      <c r="J9" s="52"/>
      <c r="K9" s="6"/>
      <c r="L9" s="6"/>
    </row>
    <row r="10" spans="1:12">
      <c r="A10" s="49">
        <v>5</v>
      </c>
      <c r="B10" s="149">
        <v>360</v>
      </c>
      <c r="C10" s="149">
        <v>80</v>
      </c>
      <c r="D10" s="151">
        <f t="shared" si="0"/>
        <v>440</v>
      </c>
      <c r="E10" s="151">
        <f t="shared" si="1"/>
        <v>18.181818181818183</v>
      </c>
      <c r="F10" s="161">
        <v>0.45</v>
      </c>
      <c r="G10" s="153">
        <f t="shared" si="2"/>
        <v>977.77777777777771</v>
      </c>
      <c r="H10" s="77"/>
      <c r="I10" s="50"/>
      <c r="J10" s="52"/>
      <c r="K10" s="6"/>
      <c r="L10" s="6"/>
    </row>
    <row r="11" spans="1:12">
      <c r="A11" s="49">
        <v>6</v>
      </c>
      <c r="B11" s="149">
        <v>500</v>
      </c>
      <c r="C11" s="149">
        <v>130</v>
      </c>
      <c r="D11" s="151">
        <f t="shared" si="0"/>
        <v>630</v>
      </c>
      <c r="E11" s="151">
        <f t="shared" si="1"/>
        <v>20.634920634920633</v>
      </c>
      <c r="F11" s="161">
        <v>0.45</v>
      </c>
      <c r="G11" s="153">
        <f t="shared" si="2"/>
        <v>1400</v>
      </c>
      <c r="H11" s="77"/>
      <c r="I11" s="50"/>
      <c r="J11" s="52"/>
      <c r="K11" s="6"/>
      <c r="L11" s="6"/>
    </row>
    <row r="12" spans="1:12" ht="12.75" customHeight="1">
      <c r="A12" s="49">
        <v>7</v>
      </c>
      <c r="B12" s="149">
        <v>1600</v>
      </c>
      <c r="C12" s="149">
        <v>360</v>
      </c>
      <c r="D12" s="151">
        <f t="shared" si="0"/>
        <v>1960</v>
      </c>
      <c r="E12" s="151">
        <f t="shared" si="1"/>
        <v>18.367346938775512</v>
      </c>
      <c r="F12" s="161">
        <v>0.45</v>
      </c>
      <c r="G12" s="153">
        <f t="shared" si="2"/>
        <v>4355.5555555555557</v>
      </c>
      <c r="H12" s="110"/>
      <c r="I12" s="48"/>
      <c r="J12" s="52"/>
      <c r="K12" s="6"/>
      <c r="L12" s="6"/>
    </row>
    <row r="13" spans="1:12">
      <c r="A13" s="49">
        <v>8</v>
      </c>
      <c r="B13" s="149">
        <v>2100</v>
      </c>
      <c r="C13" s="149">
        <v>480</v>
      </c>
      <c r="D13" s="151">
        <f t="shared" si="0"/>
        <v>2580</v>
      </c>
      <c r="E13" s="151">
        <f t="shared" si="1"/>
        <v>18.604651162790699</v>
      </c>
      <c r="F13" s="161">
        <v>0.45</v>
      </c>
      <c r="G13" s="153">
        <f t="shared" si="2"/>
        <v>5733.333333333333</v>
      </c>
      <c r="H13" s="110"/>
      <c r="I13" s="48"/>
      <c r="J13" s="52"/>
      <c r="K13" s="6"/>
      <c r="L13" s="6"/>
    </row>
    <row r="14" spans="1:12">
      <c r="A14" s="49">
        <v>9</v>
      </c>
      <c r="B14" s="150">
        <v>2600</v>
      </c>
      <c r="C14" s="150">
        <v>750</v>
      </c>
      <c r="D14" s="152">
        <f t="shared" si="0"/>
        <v>3350</v>
      </c>
      <c r="E14" s="152">
        <f t="shared" si="1"/>
        <v>22.388059701492537</v>
      </c>
      <c r="F14" s="162">
        <v>0.45</v>
      </c>
      <c r="G14" s="154">
        <f t="shared" si="2"/>
        <v>7444.4444444444443</v>
      </c>
      <c r="H14" s="110"/>
      <c r="I14" s="48"/>
      <c r="J14" s="52"/>
      <c r="K14" s="6"/>
      <c r="L14" s="6"/>
    </row>
    <row r="15" spans="1:12">
      <c r="A15" s="50"/>
      <c r="B15" s="65"/>
      <c r="C15" s="65"/>
      <c r="D15" s="65"/>
      <c r="E15" s="66"/>
      <c r="F15" s="50"/>
      <c r="G15" s="66"/>
      <c r="H15" s="50"/>
      <c r="I15" s="53"/>
      <c r="J15" s="48"/>
      <c r="K15" s="6"/>
      <c r="L15" s="6"/>
    </row>
    <row r="16" spans="1:12">
      <c r="A16" s="53" t="s">
        <v>82</v>
      </c>
      <c r="B16" s="65"/>
      <c r="C16" s="65"/>
      <c r="D16" s="65"/>
      <c r="E16" s="66"/>
      <c r="F16" s="50"/>
      <c r="G16" s="66"/>
      <c r="H16" s="50"/>
      <c r="I16" s="53"/>
      <c r="J16" s="67"/>
      <c r="K16" s="6"/>
      <c r="L16" s="6"/>
    </row>
    <row r="17" spans="1:12">
      <c r="A17" s="50"/>
      <c r="B17" s="50"/>
      <c r="C17" s="50"/>
      <c r="D17" s="50"/>
      <c r="E17" s="66"/>
      <c r="F17" s="50"/>
      <c r="G17" s="50"/>
      <c r="H17" s="50"/>
      <c r="I17" s="111"/>
      <c r="J17" s="48"/>
      <c r="K17" s="6"/>
      <c r="L17" s="6"/>
    </row>
    <row r="18" spans="1:12" ht="15.75">
      <c r="A18" s="54"/>
      <c r="B18" s="55"/>
      <c r="C18" s="56"/>
      <c r="D18" s="56"/>
      <c r="E18" s="79"/>
      <c r="F18" s="13"/>
      <c r="G18" s="56"/>
      <c r="H18" s="56"/>
      <c r="I18" s="57"/>
      <c r="J18" s="47"/>
      <c r="K18" s="47"/>
      <c r="L18" s="47"/>
    </row>
    <row r="19" spans="1:12">
      <c r="A19" s="55"/>
      <c r="B19" s="55"/>
      <c r="C19" s="56"/>
      <c r="D19" s="56"/>
      <c r="E19" s="79"/>
      <c r="F19" s="56"/>
      <c r="G19" s="56"/>
      <c r="H19" s="56"/>
      <c r="I19" s="57"/>
      <c r="J19" s="47"/>
      <c r="K19" s="47"/>
      <c r="L19" s="47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2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20"/>
  <sheetViews>
    <sheetView workbookViewId="0"/>
  </sheetViews>
  <sheetFormatPr defaultColWidth="9.140625" defaultRowHeight="12.75"/>
  <cols>
    <col min="1" max="1" width="17.7109375" style="16" customWidth="1"/>
    <col min="2" max="3" width="9.28515625" style="16" customWidth="1"/>
    <col min="4" max="4" width="11.28515625" style="16" customWidth="1"/>
    <col min="5" max="5" width="12.140625" style="16" customWidth="1"/>
    <col min="6" max="6" width="11.140625" style="16" customWidth="1"/>
    <col min="7" max="8" width="9.28515625" style="16" customWidth="1"/>
    <col min="9" max="9" width="12.140625" style="16" customWidth="1"/>
    <col min="10" max="12" width="9.28515625" style="16" customWidth="1"/>
    <col min="13" max="13" width="12.140625" style="16" customWidth="1"/>
    <col min="14" max="16384" width="9.140625" style="16"/>
  </cols>
  <sheetData>
    <row r="1" spans="1:53" s="12" customFormat="1" ht="18.75">
      <c r="A1" s="27" t="s">
        <v>24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06" t="s">
        <v>151</v>
      </c>
      <c r="B2" s="106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5" thickBot="1">
      <c r="A4" s="107" t="s">
        <v>150</v>
      </c>
      <c r="B4" s="12"/>
      <c r="C4" s="12"/>
      <c r="D4" s="12"/>
      <c r="E4" s="12"/>
      <c r="F4" s="12"/>
      <c r="G4" s="12"/>
      <c r="H4" s="12"/>
      <c r="I4" s="12"/>
    </row>
    <row r="5" spans="1:53" ht="16.5" thickBot="1">
      <c r="A5" s="168"/>
      <c r="B5" s="169"/>
      <c r="C5" s="169"/>
      <c r="D5" s="169"/>
      <c r="E5" s="169"/>
      <c r="F5" s="169"/>
      <c r="G5" s="169"/>
      <c r="H5" s="169"/>
      <c r="I5" s="170"/>
    </row>
    <row r="6" spans="1:53" ht="13.5" thickBot="1">
      <c r="A6" s="165" t="s">
        <v>23</v>
      </c>
      <c r="B6" s="166"/>
      <c r="C6" s="166"/>
      <c r="D6" s="167"/>
      <c r="E6" s="165" t="s">
        <v>73</v>
      </c>
      <c r="F6" s="166"/>
      <c r="G6" s="166"/>
      <c r="H6" s="166"/>
      <c r="I6" s="167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174" t="s">
        <v>90</v>
      </c>
      <c r="B7" s="175"/>
      <c r="C7" s="175"/>
      <c r="D7" s="176"/>
      <c r="E7" s="175" t="s">
        <v>94</v>
      </c>
      <c r="F7" s="175"/>
      <c r="G7" s="175"/>
      <c r="H7" s="175"/>
      <c r="I7" s="176"/>
      <c r="M7" s="17"/>
      <c r="N7" s="171"/>
      <c r="O7" s="171"/>
      <c r="P7" s="171"/>
      <c r="Q7" s="171"/>
      <c r="R7" s="171"/>
      <c r="S7" s="17"/>
      <c r="T7" s="17"/>
      <c r="U7" s="17"/>
    </row>
    <row r="8" spans="1:53">
      <c r="A8" s="177" t="s">
        <v>91</v>
      </c>
      <c r="B8" s="172"/>
      <c r="C8" s="172"/>
      <c r="D8" s="173"/>
      <c r="E8" s="172" t="s">
        <v>97</v>
      </c>
      <c r="F8" s="172"/>
      <c r="G8" s="172"/>
      <c r="H8" s="172"/>
      <c r="I8" s="173"/>
      <c r="M8" s="17"/>
      <c r="N8" s="118"/>
      <c r="O8" s="118"/>
      <c r="P8" s="118"/>
      <c r="Q8" s="118"/>
      <c r="R8" s="118"/>
      <c r="S8" s="17"/>
      <c r="T8" s="17"/>
      <c r="U8" s="17"/>
    </row>
    <row r="9" spans="1:53">
      <c r="A9" s="177" t="s">
        <v>92</v>
      </c>
      <c r="B9" s="172"/>
      <c r="C9" s="172"/>
      <c r="D9" s="173"/>
      <c r="E9" s="172" t="s">
        <v>98</v>
      </c>
      <c r="F9" s="172"/>
      <c r="G9" s="172"/>
      <c r="H9" s="172"/>
      <c r="I9" s="173"/>
      <c r="M9" s="17"/>
      <c r="N9" s="171"/>
      <c r="O9" s="171"/>
      <c r="P9" s="171"/>
      <c r="Q9" s="171"/>
      <c r="R9" s="171"/>
      <c r="S9" s="17"/>
      <c r="T9" s="17"/>
      <c r="U9" s="17"/>
    </row>
    <row r="10" spans="1:53">
      <c r="A10" s="177" t="s">
        <v>93</v>
      </c>
      <c r="B10" s="172"/>
      <c r="C10" s="172"/>
      <c r="D10" s="173"/>
      <c r="E10" s="172" t="s">
        <v>100</v>
      </c>
      <c r="F10" s="172"/>
      <c r="G10" s="172"/>
      <c r="H10" s="172"/>
      <c r="I10" s="173"/>
      <c r="M10" s="17"/>
      <c r="N10" s="118"/>
      <c r="O10" s="118"/>
      <c r="P10" s="118"/>
      <c r="Q10" s="118"/>
      <c r="R10" s="118"/>
      <c r="S10" s="17"/>
      <c r="T10" s="17"/>
      <c r="U10" s="17"/>
    </row>
    <row r="11" spans="1:53">
      <c r="A11" s="177" t="s">
        <v>95</v>
      </c>
      <c r="B11" s="172"/>
      <c r="C11" s="172"/>
      <c r="D11" s="173"/>
      <c r="E11" s="172" t="s">
        <v>101</v>
      </c>
      <c r="F11" s="172"/>
      <c r="G11" s="172"/>
      <c r="H11" s="172"/>
      <c r="I11" s="173"/>
      <c r="L11" s="75"/>
      <c r="M11" s="17"/>
      <c r="N11" s="171"/>
      <c r="O11" s="171"/>
      <c r="P11" s="171"/>
      <c r="Q11" s="171"/>
      <c r="R11" s="171"/>
      <c r="S11" s="17"/>
      <c r="T11" s="17"/>
      <c r="U11" s="17"/>
    </row>
    <row r="12" spans="1:53">
      <c r="A12" s="177" t="s">
        <v>96</v>
      </c>
      <c r="B12" s="172"/>
      <c r="C12" s="172"/>
      <c r="D12" s="173"/>
      <c r="E12" s="177" t="s">
        <v>102</v>
      </c>
      <c r="F12" s="172"/>
      <c r="G12" s="172"/>
      <c r="H12" s="172"/>
      <c r="I12" s="173"/>
      <c r="M12" s="17"/>
      <c r="N12" s="171"/>
      <c r="O12" s="171"/>
      <c r="P12" s="171"/>
      <c r="Q12" s="171"/>
      <c r="R12" s="171"/>
      <c r="S12" s="17"/>
      <c r="T12" s="17"/>
      <c r="U12" s="17"/>
    </row>
    <row r="13" spans="1:53">
      <c r="A13" s="177" t="s">
        <v>99</v>
      </c>
      <c r="B13" s="172"/>
      <c r="C13" s="172"/>
      <c r="D13" s="173"/>
      <c r="E13" s="177" t="s">
        <v>103</v>
      </c>
      <c r="F13" s="172"/>
      <c r="G13" s="172"/>
      <c r="H13" s="172"/>
      <c r="I13" s="173"/>
      <c r="M13" s="17"/>
      <c r="N13" s="171"/>
      <c r="O13" s="171"/>
      <c r="P13" s="171"/>
      <c r="Q13" s="171"/>
      <c r="R13" s="171"/>
      <c r="S13" s="17"/>
      <c r="T13" s="17"/>
      <c r="U13" s="17"/>
    </row>
    <row r="14" spans="1:53" ht="13.5" thickBot="1">
      <c r="A14" s="178"/>
      <c r="B14" s="179"/>
      <c r="C14" s="179"/>
      <c r="D14" s="180"/>
      <c r="E14" s="179"/>
      <c r="F14" s="179"/>
      <c r="G14" s="179"/>
      <c r="H14" s="179"/>
      <c r="I14" s="180"/>
      <c r="M14" s="17"/>
      <c r="N14" s="131"/>
      <c r="O14" s="131"/>
      <c r="P14" s="131"/>
      <c r="Q14" s="131"/>
      <c r="R14" s="131"/>
      <c r="S14" s="17"/>
      <c r="T14" s="17"/>
      <c r="U14" s="17"/>
    </row>
    <row r="15" spans="1:53">
      <c r="M15" s="17"/>
      <c r="N15" s="83"/>
      <c r="O15" s="83"/>
      <c r="P15" s="83"/>
      <c r="Q15" s="83"/>
      <c r="R15" s="83"/>
      <c r="S15" s="17"/>
      <c r="T15" s="17"/>
      <c r="U15" s="17"/>
    </row>
    <row r="16" spans="1:53">
      <c r="A16" s="17"/>
      <c r="B16" s="17"/>
      <c r="C16" s="17"/>
      <c r="D16" s="17"/>
      <c r="M16" s="17"/>
      <c r="N16" s="171"/>
      <c r="O16" s="171"/>
      <c r="P16" s="171"/>
      <c r="Q16" s="171"/>
      <c r="R16" s="171"/>
      <c r="S16" s="17"/>
      <c r="T16" s="17"/>
      <c r="U16" s="17"/>
    </row>
    <row r="17" spans="1:21">
      <c r="A17" s="17"/>
      <c r="B17" s="17"/>
      <c r="C17" s="119"/>
      <c r="D17" s="119"/>
      <c r="M17" s="17"/>
      <c r="N17" s="82"/>
      <c r="O17" s="82"/>
      <c r="P17" s="82"/>
      <c r="Q17" s="82"/>
      <c r="R17" s="82"/>
      <c r="S17" s="17"/>
      <c r="T17" s="17"/>
      <c r="U17" s="17"/>
    </row>
    <row r="18" spans="1:21">
      <c r="A18" s="17"/>
      <c r="B18" s="17"/>
      <c r="C18" s="17"/>
      <c r="D18" s="17"/>
      <c r="E18" s="17"/>
      <c r="F18" s="17"/>
      <c r="G18" s="17"/>
      <c r="H18" s="17"/>
      <c r="I18" s="17"/>
      <c r="M18" s="17"/>
      <c r="N18" s="171"/>
      <c r="O18" s="171"/>
      <c r="P18" s="171"/>
      <c r="Q18" s="171"/>
      <c r="R18" s="171"/>
      <c r="S18" s="17"/>
      <c r="T18" s="17"/>
      <c r="U18" s="17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M20" s="17"/>
      <c r="N20" s="17"/>
      <c r="O20" s="17"/>
      <c r="P20" s="17"/>
      <c r="Q20" s="17"/>
      <c r="R20" s="17"/>
      <c r="S20" s="17"/>
      <c r="T20" s="17"/>
      <c r="U20" s="17"/>
    </row>
  </sheetData>
  <mergeCells count="26">
    <mergeCell ref="A14:D14"/>
    <mergeCell ref="E14:I14"/>
    <mergeCell ref="N18:R18"/>
    <mergeCell ref="N9:R9"/>
    <mergeCell ref="N11:R11"/>
    <mergeCell ref="N12:R12"/>
    <mergeCell ref="N13:R13"/>
    <mergeCell ref="E10:I10"/>
    <mergeCell ref="E11:I11"/>
    <mergeCell ref="E12:I12"/>
    <mergeCell ref="E6:I6"/>
    <mergeCell ref="A5:I5"/>
    <mergeCell ref="N7:R7"/>
    <mergeCell ref="N16:R16"/>
    <mergeCell ref="E8:I8"/>
    <mergeCell ref="A7:D7"/>
    <mergeCell ref="A9:D9"/>
    <mergeCell ref="A6:D6"/>
    <mergeCell ref="A10:D10"/>
    <mergeCell ref="A8:D8"/>
    <mergeCell ref="A11:D11"/>
    <mergeCell ref="A12:D12"/>
    <mergeCell ref="A13:D13"/>
    <mergeCell ref="E13:I13"/>
    <mergeCell ref="E7:I7"/>
    <mergeCell ref="E9:I9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C124-431F-4C96-84A3-AA965AEDF024}">
  <dimension ref="A1:F17"/>
  <sheetViews>
    <sheetView workbookViewId="0"/>
  </sheetViews>
  <sheetFormatPr defaultRowHeight="12.75"/>
  <cols>
    <col min="2" max="2" width="42.7109375" bestFit="1" customWidth="1"/>
  </cols>
  <sheetData>
    <row r="1" spans="1:6">
      <c r="A1" s="129" t="s">
        <v>104</v>
      </c>
      <c r="B1" s="129" t="s">
        <v>105</v>
      </c>
      <c r="C1" s="129"/>
      <c r="D1" s="129"/>
      <c r="E1" s="129"/>
      <c r="F1" s="129"/>
    </row>
    <row r="2" spans="1:6">
      <c r="A2" s="132">
        <v>11</v>
      </c>
      <c r="B2" s="132" t="s">
        <v>106</v>
      </c>
      <c r="C2" s="130"/>
      <c r="D2" s="130"/>
      <c r="E2" s="129"/>
      <c r="F2" s="129"/>
    </row>
    <row r="3" spans="1:6">
      <c r="A3" s="133">
        <v>12</v>
      </c>
      <c r="B3" s="133" t="s">
        <v>107</v>
      </c>
      <c r="C3" s="15"/>
      <c r="D3" s="15"/>
      <c r="E3" s="129"/>
      <c r="F3" s="129"/>
    </row>
    <row r="4" spans="1:6">
      <c r="A4" s="132">
        <v>14</v>
      </c>
      <c r="B4" s="132" t="s">
        <v>108</v>
      </c>
      <c r="C4" s="130"/>
      <c r="D4" s="130"/>
      <c r="E4" s="129"/>
      <c r="F4" s="129"/>
    </row>
    <row r="5" spans="1:6">
      <c r="A5" s="132">
        <v>15</v>
      </c>
      <c r="B5" s="132" t="s">
        <v>109</v>
      </c>
      <c r="C5" s="130"/>
      <c r="D5" s="130"/>
      <c r="E5" s="129"/>
      <c r="F5" s="129"/>
    </row>
    <row r="6" spans="1:6">
      <c r="A6" s="132">
        <v>16</v>
      </c>
      <c r="B6" s="132" t="s">
        <v>113</v>
      </c>
      <c r="C6" s="130"/>
      <c r="D6" s="130"/>
      <c r="E6" s="129"/>
      <c r="F6" s="129"/>
    </row>
    <row r="7" spans="1:6">
      <c r="A7" s="132">
        <v>17</v>
      </c>
      <c r="B7" s="132" t="s">
        <v>110</v>
      </c>
      <c r="C7" s="130"/>
      <c r="D7" s="130"/>
      <c r="E7" s="129"/>
      <c r="F7" s="129"/>
    </row>
    <row r="8" spans="1:6">
      <c r="A8" s="132">
        <v>18</v>
      </c>
      <c r="B8" s="132" t="s">
        <v>111</v>
      </c>
      <c r="C8" s="130"/>
      <c r="D8" s="130"/>
      <c r="E8" s="129"/>
      <c r="F8" s="129"/>
    </row>
    <row r="9" spans="1:6">
      <c r="A9" s="133">
        <v>21</v>
      </c>
      <c r="B9" s="133" t="s">
        <v>114</v>
      </c>
      <c r="C9" s="15"/>
      <c r="D9" s="15"/>
      <c r="E9" s="15"/>
      <c r="F9" s="129"/>
    </row>
    <row r="10" spans="1:6">
      <c r="A10" s="133">
        <v>23</v>
      </c>
      <c r="B10" s="133" t="s">
        <v>115</v>
      </c>
      <c r="C10" s="15"/>
      <c r="D10" s="15"/>
      <c r="E10" s="15"/>
      <c r="F10" s="129"/>
    </row>
    <row r="11" spans="1:6">
      <c r="A11" s="133">
        <v>25</v>
      </c>
      <c r="B11" s="133" t="s">
        <v>112</v>
      </c>
      <c r="C11" s="15"/>
      <c r="D11" s="15"/>
      <c r="E11" s="15"/>
      <c r="F11" s="129"/>
    </row>
    <row r="12" spans="1:6">
      <c r="A12" s="133">
        <v>28</v>
      </c>
      <c r="B12" s="133" t="s">
        <v>116</v>
      </c>
      <c r="C12" s="15"/>
      <c r="D12" s="15"/>
      <c r="E12" s="15"/>
      <c r="F12" s="129"/>
    </row>
    <row r="13" spans="1:6">
      <c r="A13" s="133">
        <v>29</v>
      </c>
      <c r="B13" s="133" t="s">
        <v>117</v>
      </c>
      <c r="C13" s="15"/>
      <c r="D13" s="15"/>
      <c r="E13" s="15"/>
      <c r="F13" s="129"/>
    </row>
    <row r="14" spans="1:6">
      <c r="A14" s="133">
        <v>31</v>
      </c>
      <c r="B14" s="133" t="s">
        <v>118</v>
      </c>
      <c r="C14" s="15"/>
      <c r="D14" s="15"/>
      <c r="E14" s="15"/>
      <c r="F14" s="129"/>
    </row>
    <row r="15" spans="1:6">
      <c r="A15" s="133">
        <v>36</v>
      </c>
      <c r="B15" s="133" t="s">
        <v>119</v>
      </c>
      <c r="C15" s="15"/>
      <c r="D15" s="15"/>
      <c r="E15" s="15"/>
      <c r="F15" s="129"/>
    </row>
    <row r="16" spans="1:6">
      <c r="A16" s="129"/>
      <c r="B16" s="129"/>
      <c r="C16" s="129"/>
      <c r="D16" s="129"/>
      <c r="E16" s="129"/>
      <c r="F16" s="129"/>
    </row>
    <row r="17" spans="1:6">
      <c r="A17" s="129"/>
      <c r="B17" s="129"/>
      <c r="C17" s="129"/>
      <c r="D17" s="129"/>
      <c r="E17" s="129"/>
      <c r="F17" s="1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EB138"/>
  <sheetViews>
    <sheetView tabSelected="1" zoomScale="110" zoomScaleNormal="110" workbookViewId="0">
      <pane xSplit="8" ySplit="3" topLeftCell="I101" activePane="bottomRight" state="frozen"/>
      <selection pane="topRight" activeCell="E1" sqref="E1"/>
      <selection pane="bottomLeft" activeCell="A4" sqref="A4"/>
      <selection pane="bottomRight" activeCell="M121" sqref="M121"/>
    </sheetView>
  </sheetViews>
  <sheetFormatPr defaultColWidth="9.140625" defaultRowHeight="12.75"/>
  <cols>
    <col min="1" max="1" width="7.85546875" style="5" bestFit="1" customWidth="1"/>
    <col min="2" max="2" width="9.28515625" style="5" bestFit="1" customWidth="1"/>
    <col min="3" max="3" width="11.42578125" style="28" bestFit="1" customWidth="1"/>
    <col min="4" max="4" width="7.85546875" style="5" bestFit="1" customWidth="1"/>
    <col min="5" max="5" width="11.42578125" style="28" bestFit="1" customWidth="1"/>
    <col min="6" max="6" width="45.85546875" style="28" bestFit="1" customWidth="1"/>
    <col min="7" max="7" width="19.42578125" style="1" bestFit="1" customWidth="1"/>
    <col min="8" max="8" width="11.42578125" style="20" customWidth="1"/>
    <col min="9" max="9" width="17.28515625" style="20" customWidth="1"/>
    <col min="10" max="10" width="17.28515625" style="58" customWidth="1"/>
    <col min="11" max="12" width="17.28515625" style="81" customWidth="1"/>
    <col min="13" max="14" width="17.28515625" style="1" customWidth="1"/>
    <col min="15" max="15" width="12.5703125" style="26" customWidth="1"/>
    <col min="16" max="16" width="14" style="26" customWidth="1"/>
    <col min="17" max="17" width="10" style="26" customWidth="1"/>
    <col min="18" max="19" width="10.28515625" style="26" customWidth="1"/>
    <col min="20" max="20" width="18.85546875" style="26" customWidth="1"/>
    <col min="21" max="21" width="12.5703125" style="1" customWidth="1"/>
    <col min="22" max="22" width="13.28515625" style="2" customWidth="1"/>
    <col min="23" max="23" width="12.5703125" style="1" customWidth="1"/>
    <col min="24" max="24" width="13.85546875" style="2" customWidth="1"/>
    <col min="25" max="25" width="25.28515625" style="74" bestFit="1" customWidth="1"/>
    <col min="26" max="26" width="7.7109375" style="70" bestFit="1" customWidth="1"/>
    <col min="27" max="27" width="8.42578125" style="70" bestFit="1" customWidth="1"/>
    <col min="28" max="28" width="9" style="70" bestFit="1" customWidth="1"/>
    <col min="29" max="29" width="10.7109375" style="69" customWidth="1"/>
    <col min="30" max="30" width="11.28515625" style="69" bestFit="1" customWidth="1"/>
    <col min="31" max="31" width="7.7109375" style="70" bestFit="1" customWidth="1"/>
    <col min="32" max="32" width="8.42578125" style="70" bestFit="1" customWidth="1"/>
    <col min="33" max="33" width="9" style="70" bestFit="1" customWidth="1"/>
    <col min="34" max="34" width="10.7109375" style="69" customWidth="1"/>
    <col min="35" max="35" width="11.28515625" style="69" bestFit="1" customWidth="1"/>
    <col min="36" max="36" width="7.7109375" style="70" bestFit="1" customWidth="1"/>
    <col min="37" max="37" width="8.42578125" style="70" bestFit="1" customWidth="1"/>
    <col min="38" max="38" width="9" style="70" bestFit="1" customWidth="1"/>
    <col min="39" max="39" width="10.7109375" style="69" customWidth="1"/>
    <col min="40" max="40" width="11.28515625" style="69" bestFit="1" customWidth="1"/>
    <col min="41" max="41" width="7.7109375" style="70" bestFit="1" customWidth="1"/>
    <col min="42" max="42" width="8.42578125" style="70" bestFit="1" customWidth="1"/>
    <col min="43" max="43" width="9" style="70" bestFit="1" customWidth="1"/>
    <col min="44" max="44" width="10.7109375" style="69" customWidth="1"/>
    <col min="45" max="45" width="11.28515625" style="69" bestFit="1" customWidth="1"/>
    <col min="46" max="47" width="9.140625" style="43"/>
    <col min="48" max="93" width="9.140625" style="21"/>
    <col min="94" max="132" width="9.140625" style="29"/>
    <col min="133" max="16384" width="9.140625" style="1"/>
  </cols>
  <sheetData>
    <row r="1" spans="1:132" s="105" customFormat="1">
      <c r="A1" s="86"/>
      <c r="B1" s="86"/>
      <c r="C1" s="86"/>
      <c r="D1" s="86"/>
      <c r="E1" s="86"/>
      <c r="F1" s="86"/>
      <c r="G1" s="86"/>
      <c r="H1" s="86"/>
      <c r="I1" s="87" t="s">
        <v>4</v>
      </c>
      <c r="J1" s="88" t="s">
        <v>4</v>
      </c>
      <c r="K1" s="88" t="s">
        <v>4</v>
      </c>
      <c r="L1" s="88" t="s">
        <v>4</v>
      </c>
      <c r="M1" s="87" t="s">
        <v>4</v>
      </c>
      <c r="N1" s="87" t="s">
        <v>2</v>
      </c>
      <c r="O1" s="89" t="s">
        <v>0</v>
      </c>
      <c r="P1" s="89" t="s">
        <v>0</v>
      </c>
      <c r="Q1" s="89" t="s">
        <v>0</v>
      </c>
      <c r="R1" s="89" t="s">
        <v>0</v>
      </c>
      <c r="S1" s="89" t="s">
        <v>0</v>
      </c>
      <c r="T1" s="89" t="s">
        <v>1</v>
      </c>
      <c r="U1" s="87" t="s">
        <v>6</v>
      </c>
      <c r="V1" s="90" t="s">
        <v>10</v>
      </c>
      <c r="W1" s="87" t="s">
        <v>5</v>
      </c>
      <c r="X1" s="90" t="s">
        <v>5</v>
      </c>
      <c r="Y1" s="91"/>
      <c r="Z1" s="92"/>
      <c r="AA1" s="92"/>
      <c r="AB1" s="92"/>
      <c r="AC1" s="93"/>
      <c r="AD1" s="93"/>
      <c r="AE1" s="92"/>
      <c r="AF1" s="92"/>
      <c r="AG1" s="92"/>
      <c r="AH1" s="93"/>
      <c r="AI1" s="93"/>
      <c r="AJ1" s="92"/>
      <c r="AK1" s="92"/>
      <c r="AL1" s="92"/>
      <c r="AM1" s="93"/>
      <c r="AN1" s="93"/>
      <c r="AO1" s="92"/>
      <c r="AP1" s="92"/>
      <c r="AQ1" s="92"/>
      <c r="AR1" s="93"/>
      <c r="AS1" s="93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</row>
    <row r="2" spans="1:132" s="105" customFormat="1">
      <c r="A2" s="86" t="s">
        <v>120</v>
      </c>
      <c r="B2" s="86" t="s">
        <v>157</v>
      </c>
      <c r="C2" s="86" t="s">
        <v>121</v>
      </c>
      <c r="D2" s="86" t="s">
        <v>7</v>
      </c>
      <c r="E2" s="86" t="s">
        <v>34</v>
      </c>
      <c r="F2" s="86" t="s">
        <v>105</v>
      </c>
      <c r="G2" s="86" t="s">
        <v>66</v>
      </c>
      <c r="H2" s="86" t="s">
        <v>30</v>
      </c>
      <c r="I2" s="87" t="s">
        <v>32</v>
      </c>
      <c r="J2" s="88" t="s">
        <v>8</v>
      </c>
      <c r="K2" s="88" t="s">
        <v>6</v>
      </c>
      <c r="L2" s="88" t="s">
        <v>10</v>
      </c>
      <c r="M2" s="87" t="s">
        <v>5</v>
      </c>
      <c r="N2" s="87" t="s">
        <v>3</v>
      </c>
      <c r="O2" s="89" t="s">
        <v>32</v>
      </c>
      <c r="P2" s="89" t="s">
        <v>8</v>
      </c>
      <c r="Q2" s="89" t="s">
        <v>6</v>
      </c>
      <c r="R2" s="89" t="s">
        <v>10</v>
      </c>
      <c r="S2" s="89" t="s">
        <v>11</v>
      </c>
      <c r="T2" s="89" t="s">
        <v>9</v>
      </c>
      <c r="U2" s="87" t="s">
        <v>12</v>
      </c>
      <c r="V2" s="87" t="s">
        <v>12</v>
      </c>
      <c r="W2" s="87" t="s">
        <v>12</v>
      </c>
      <c r="X2" s="90" t="s">
        <v>3</v>
      </c>
      <c r="Y2" s="91"/>
      <c r="Z2" s="182" t="s">
        <v>50</v>
      </c>
      <c r="AA2" s="182"/>
      <c r="AB2" s="182"/>
      <c r="AC2" s="182"/>
      <c r="AD2" s="182"/>
      <c r="AE2" s="182" t="s">
        <v>51</v>
      </c>
      <c r="AF2" s="182"/>
      <c r="AG2" s="182"/>
      <c r="AH2" s="182"/>
      <c r="AI2" s="182"/>
      <c r="AJ2" s="182" t="s">
        <v>52</v>
      </c>
      <c r="AK2" s="182"/>
      <c r="AL2" s="182"/>
      <c r="AM2" s="182"/>
      <c r="AN2" s="182"/>
      <c r="AO2" s="182" t="s">
        <v>43</v>
      </c>
      <c r="AP2" s="182"/>
      <c r="AQ2" s="182"/>
      <c r="AR2" s="182"/>
      <c r="AS2" s="182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</row>
    <row r="3" spans="1:132" s="105" customFormat="1">
      <c r="A3" s="86"/>
      <c r="B3" s="86"/>
      <c r="C3" s="86"/>
      <c r="D3" s="86"/>
      <c r="E3" s="86"/>
      <c r="F3" s="86"/>
      <c r="G3" s="86" t="s">
        <v>21</v>
      </c>
      <c r="H3" s="86"/>
      <c r="I3" s="87" t="s">
        <v>33</v>
      </c>
      <c r="J3" s="88" t="s">
        <v>31</v>
      </c>
      <c r="K3" s="88" t="s">
        <v>29</v>
      </c>
      <c r="L3" s="88" t="s">
        <v>29</v>
      </c>
      <c r="M3" s="87" t="s">
        <v>29</v>
      </c>
      <c r="N3" s="87" t="s">
        <v>13</v>
      </c>
      <c r="O3" s="89" t="s">
        <v>33</v>
      </c>
      <c r="P3" s="89" t="s">
        <v>31</v>
      </c>
      <c r="Q3" s="89" t="s">
        <v>29</v>
      </c>
      <c r="R3" s="89" t="s">
        <v>29</v>
      </c>
      <c r="S3" s="89" t="s">
        <v>29</v>
      </c>
      <c r="T3" s="89" t="s">
        <v>13</v>
      </c>
      <c r="U3" s="87" t="s">
        <v>89</v>
      </c>
      <c r="V3" s="87" t="s">
        <v>89</v>
      </c>
      <c r="W3" s="87" t="s">
        <v>89</v>
      </c>
      <c r="X3" s="87" t="s">
        <v>89</v>
      </c>
      <c r="Y3" s="91" t="s">
        <v>64</v>
      </c>
      <c r="Z3" s="92" t="s">
        <v>20</v>
      </c>
      <c r="AA3" s="92" t="s">
        <v>41</v>
      </c>
      <c r="AB3" s="92" t="s">
        <v>42</v>
      </c>
      <c r="AC3" s="93" t="s">
        <v>39</v>
      </c>
      <c r="AD3" s="93" t="s">
        <v>40</v>
      </c>
      <c r="AE3" s="92" t="s">
        <v>20</v>
      </c>
      <c r="AF3" s="92" t="s">
        <v>41</v>
      </c>
      <c r="AG3" s="92" t="s">
        <v>42</v>
      </c>
      <c r="AH3" s="93" t="s">
        <v>39</v>
      </c>
      <c r="AI3" s="93" t="s">
        <v>40</v>
      </c>
      <c r="AJ3" s="92" t="s">
        <v>20</v>
      </c>
      <c r="AK3" s="92" t="s">
        <v>41</v>
      </c>
      <c r="AL3" s="92" t="s">
        <v>42</v>
      </c>
      <c r="AM3" s="93" t="s">
        <v>39</v>
      </c>
      <c r="AN3" s="93" t="s">
        <v>40</v>
      </c>
      <c r="AO3" s="92" t="s">
        <v>20</v>
      </c>
      <c r="AP3" s="92" t="s">
        <v>41</v>
      </c>
      <c r="AQ3" s="92" t="s">
        <v>42</v>
      </c>
      <c r="AR3" s="93" t="s">
        <v>39</v>
      </c>
      <c r="AS3" s="93" t="s">
        <v>40</v>
      </c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</row>
    <row r="4" spans="1:132">
      <c r="A4" s="94" t="s">
        <v>153</v>
      </c>
      <c r="B4" s="95">
        <v>2</v>
      </c>
      <c r="C4" s="95">
        <v>2024</v>
      </c>
      <c r="D4" s="94" t="s">
        <v>28</v>
      </c>
      <c r="E4" s="95" t="s">
        <v>44</v>
      </c>
      <c r="F4" s="132" t="s">
        <v>106</v>
      </c>
      <c r="G4" s="124" t="s">
        <v>136</v>
      </c>
      <c r="H4" s="125">
        <v>1</v>
      </c>
      <c r="I4" s="97">
        <v>446.56869999999998</v>
      </c>
      <c r="J4" s="97">
        <f>I4+K4+L4</f>
        <v>446.59999999999997</v>
      </c>
      <c r="K4" s="98">
        <v>2.1149999999999999E-2</v>
      </c>
      <c r="L4" s="98">
        <v>1.0149999999999999E-2</v>
      </c>
      <c r="M4" s="98">
        <f>K4+L4</f>
        <v>3.1299999999999994E-2</v>
      </c>
      <c r="N4" s="97">
        <f>(1.6061/(1.6061-(M4/J4)))*(M4/J4)*1000000</f>
        <v>70.088145749862079</v>
      </c>
      <c r="O4" s="112">
        <v>446.4</v>
      </c>
      <c r="P4" s="112">
        <v>446.4</v>
      </c>
      <c r="Q4" s="113">
        <v>0.02</v>
      </c>
      <c r="R4" s="113">
        <v>1.04E-2</v>
      </c>
      <c r="S4" s="113">
        <v>3.04E-2</v>
      </c>
      <c r="T4" s="99">
        <v>68</v>
      </c>
      <c r="U4" s="100">
        <f>((Q4-K4)/K4)*100</f>
        <v>-5.4373522458628765</v>
      </c>
      <c r="V4" s="100">
        <f>((R4-L4)/L4)*100</f>
        <v>2.4630541871921205</v>
      </c>
      <c r="W4" s="100">
        <f>((S4-M4)/M4)*100</f>
        <v>-2.8753993610223474</v>
      </c>
      <c r="X4" s="100">
        <f>((T4-N4)/N4)*100</f>
        <v>-2.9793137306192583</v>
      </c>
      <c r="Y4" s="101"/>
      <c r="Z4" s="102">
        <f t="shared" ref="Z4:Z49" si="0">$U$131</f>
        <v>-3.5488439825250904</v>
      </c>
      <c r="AA4" s="102">
        <f t="shared" ref="AA4:AA44" si="1">$U$131-5</f>
        <v>-8.5488439825250904</v>
      </c>
      <c r="AB4" s="102">
        <f t="shared" ref="AB4:AB44" si="2">$U$131+5</f>
        <v>1.4511560174749096</v>
      </c>
      <c r="AC4" s="102">
        <f t="shared" ref="AC4:AC44" si="3">($U$131-(3*$U$134))</f>
        <v>-13.349065539584215</v>
      </c>
      <c r="AD4" s="102">
        <f t="shared" ref="AD4:AD44" si="4">($U$131+(3*$U$134))</f>
        <v>6.2513775745340343</v>
      </c>
      <c r="AE4" s="102">
        <f t="shared" ref="AE4:AE44" si="5">$V$131</f>
        <v>2.7639579878382805E-2</v>
      </c>
      <c r="AF4" s="102">
        <f t="shared" ref="AF4:AF44" si="6">$V$131-5</f>
        <v>-4.9723604201216176</v>
      </c>
      <c r="AG4" s="102">
        <f t="shared" ref="AG4:AG44" si="7">$V$131+5</f>
        <v>5.0276395798783824</v>
      </c>
      <c r="AH4" s="102">
        <f t="shared" ref="AH4:AH44" si="8">($V$131-(3*$V$134))</f>
        <v>-4.4849751561925535</v>
      </c>
      <c r="AI4" s="102">
        <f t="shared" ref="AI4:AI44" si="9">($V$131+(3*$V$134))</f>
        <v>4.5402543159493183</v>
      </c>
      <c r="AJ4" s="102">
        <f t="shared" ref="AJ4:AJ44" si="10">$W$131</f>
        <v>-3.024035306994981</v>
      </c>
      <c r="AK4" s="102">
        <f t="shared" ref="AK4:AK44" si="11">$W$131-5</f>
        <v>-8.0240353069949819</v>
      </c>
      <c r="AL4" s="102">
        <f t="shared" ref="AL4:AL44" si="12">$W$131+5</f>
        <v>1.975964693005019</v>
      </c>
      <c r="AM4" s="102">
        <f t="shared" ref="AM4:AM44" si="13">($W$131-(3*$W$134))</f>
        <v>-11.435443380433682</v>
      </c>
      <c r="AN4" s="102">
        <f t="shared" ref="AN4:AN44" si="14">($W$131+(3*$W$134))</f>
        <v>5.3873727664437192</v>
      </c>
      <c r="AO4" s="102">
        <f t="shared" ref="AO4:AO44" si="15">$X$131</f>
        <v>-2.8291927297448289</v>
      </c>
      <c r="AP4" s="102">
        <f t="shared" ref="AP4:AP44" si="16">$X$131-5</f>
        <v>-7.8291927297448289</v>
      </c>
      <c r="AQ4" s="102">
        <f t="shared" ref="AQ4:AQ44" si="17">$X$131+5</f>
        <v>2.1708072702551711</v>
      </c>
      <c r="AR4" s="102">
        <f t="shared" ref="AR4:AR44" si="18">($X$131-(3*$X$134))</f>
        <v>-11.273907592626689</v>
      </c>
      <c r="AS4" s="102">
        <f t="shared" ref="AS4:AS44" si="19">($X$131+(3*$X$134))</f>
        <v>5.6155221331370306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>
      <c r="A5" s="94" t="s">
        <v>153</v>
      </c>
      <c r="B5" s="95">
        <v>2</v>
      </c>
      <c r="C5" s="95">
        <v>2024</v>
      </c>
      <c r="D5" s="94" t="s">
        <v>28</v>
      </c>
      <c r="E5" s="95" t="s">
        <v>44</v>
      </c>
      <c r="F5" s="132" t="s">
        <v>106</v>
      </c>
      <c r="G5" s="124" t="s">
        <v>135</v>
      </c>
      <c r="H5" s="85">
        <v>2</v>
      </c>
      <c r="I5" s="97">
        <v>446.85332999999997</v>
      </c>
      <c r="J5" s="97">
        <f>I5+K5+L5</f>
        <v>446.9</v>
      </c>
      <c r="K5" s="98">
        <v>3.107E-2</v>
      </c>
      <c r="L5" s="98">
        <v>1.5599999999999999E-2</v>
      </c>
      <c r="M5" s="98">
        <f t="shared" ref="M5:M66" si="20">K5+L5</f>
        <v>4.6670000000000003E-2</v>
      </c>
      <c r="N5" s="97">
        <f>(1.6061/(1.6061-(M5/J5)))*(M5/J5)*1000000</f>
        <v>104.43731200696784</v>
      </c>
      <c r="O5" s="114">
        <v>446.7</v>
      </c>
      <c r="P5" s="114">
        <v>446.7</v>
      </c>
      <c r="Q5" s="115">
        <v>2.8799999999999999E-2</v>
      </c>
      <c r="R5" s="115">
        <v>1.5299999999999999E-2</v>
      </c>
      <c r="S5" s="115">
        <v>4.41E-2</v>
      </c>
      <c r="T5" s="103">
        <v>99</v>
      </c>
      <c r="U5" s="100">
        <f t="shared" ref="U5:U66" si="21">((Q5-K5)/K5)*100</f>
        <v>-7.3060830383006152</v>
      </c>
      <c r="V5" s="100">
        <f t="shared" ref="V5:V66" si="22">((R5-L5)/L5)*100</f>
        <v>-1.9230769230769225</v>
      </c>
      <c r="W5" s="100">
        <f t="shared" ref="W5:W66" si="23">((S5-M5)/M5)*100</f>
        <v>-5.5067495178915848</v>
      </c>
      <c r="X5" s="100">
        <f t="shared" ref="X5:X66" si="24">((T5-N5)/N5)*100</f>
        <v>-5.2062925619964995</v>
      </c>
      <c r="Y5" s="101"/>
      <c r="Z5" s="102">
        <f t="shared" si="0"/>
        <v>-3.5488439825250904</v>
      </c>
      <c r="AA5" s="102">
        <f t="shared" si="1"/>
        <v>-8.5488439825250904</v>
      </c>
      <c r="AB5" s="102">
        <f t="shared" si="2"/>
        <v>1.4511560174749096</v>
      </c>
      <c r="AC5" s="102">
        <f t="shared" si="3"/>
        <v>-13.349065539584215</v>
      </c>
      <c r="AD5" s="102">
        <f t="shared" si="4"/>
        <v>6.2513775745340343</v>
      </c>
      <c r="AE5" s="102">
        <f t="shared" si="5"/>
        <v>2.7639579878382805E-2</v>
      </c>
      <c r="AF5" s="102">
        <f t="shared" si="6"/>
        <v>-4.9723604201216176</v>
      </c>
      <c r="AG5" s="102">
        <f t="shared" si="7"/>
        <v>5.0276395798783824</v>
      </c>
      <c r="AH5" s="102">
        <f t="shared" si="8"/>
        <v>-4.4849751561925535</v>
      </c>
      <c r="AI5" s="102">
        <f t="shared" si="9"/>
        <v>4.5402543159493183</v>
      </c>
      <c r="AJ5" s="102">
        <f t="shared" si="10"/>
        <v>-3.024035306994981</v>
      </c>
      <c r="AK5" s="102">
        <f t="shared" si="11"/>
        <v>-8.0240353069949819</v>
      </c>
      <c r="AL5" s="102">
        <f t="shared" si="12"/>
        <v>1.975964693005019</v>
      </c>
      <c r="AM5" s="102">
        <f t="shared" si="13"/>
        <v>-11.435443380433682</v>
      </c>
      <c r="AN5" s="102">
        <f t="shared" si="14"/>
        <v>5.3873727664437192</v>
      </c>
      <c r="AO5" s="102">
        <f t="shared" si="15"/>
        <v>-2.8291927297448289</v>
      </c>
      <c r="AP5" s="102">
        <f t="shared" si="16"/>
        <v>-7.8291927297448289</v>
      </c>
      <c r="AQ5" s="102">
        <f t="shared" si="17"/>
        <v>2.1708072702551711</v>
      </c>
      <c r="AR5" s="102">
        <f t="shared" si="18"/>
        <v>-11.273907592626689</v>
      </c>
      <c r="AS5" s="102">
        <f t="shared" si="19"/>
        <v>5.6155221331370306</v>
      </c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>
      <c r="A6" s="94" t="s">
        <v>153</v>
      </c>
      <c r="B6" s="95">
        <v>2</v>
      </c>
      <c r="C6" s="95">
        <v>2024</v>
      </c>
      <c r="D6" s="94" t="s">
        <v>28</v>
      </c>
      <c r="E6" s="95" t="s">
        <v>44</v>
      </c>
      <c r="F6" s="132" t="s">
        <v>106</v>
      </c>
      <c r="G6" s="124" t="s">
        <v>136</v>
      </c>
      <c r="H6" s="85">
        <v>3</v>
      </c>
      <c r="I6" s="97">
        <v>446.50861000000003</v>
      </c>
      <c r="J6" s="97">
        <f>I6+K6+L6</f>
        <v>446.60000000000008</v>
      </c>
      <c r="K6" s="98">
        <v>6.9989999999999997E-2</v>
      </c>
      <c r="L6" s="98">
        <v>2.1399999999999999E-2</v>
      </c>
      <c r="M6" s="98">
        <f t="shared" si="20"/>
        <v>9.1389999999999999E-2</v>
      </c>
      <c r="N6" s="97">
        <f>(1.6061/(1.6061-(M6/J6)))*(M6/J6)*1000000</f>
        <v>204.66109625434507</v>
      </c>
      <c r="O6" s="114">
        <v>446.5</v>
      </c>
      <c r="P6" s="114">
        <v>446.6</v>
      </c>
      <c r="Q6" s="115">
        <v>6.5799999999999997E-2</v>
      </c>
      <c r="R6" s="115">
        <v>2.1100000000000001E-2</v>
      </c>
      <c r="S6" s="115">
        <v>8.6900000000000005E-2</v>
      </c>
      <c r="T6" s="103">
        <v>195</v>
      </c>
      <c r="U6" s="100">
        <f t="shared" si="21"/>
        <v>-5.9865695099299892</v>
      </c>
      <c r="V6" s="100">
        <f t="shared" si="22"/>
        <v>-1.4018691588784964</v>
      </c>
      <c r="W6" s="100">
        <f t="shared" si="23"/>
        <v>-4.9130101761680649</v>
      </c>
      <c r="X6" s="100">
        <f t="shared" si="24"/>
        <v>-4.7205338147600964</v>
      </c>
      <c r="Y6" s="101"/>
      <c r="Z6" s="102">
        <f t="shared" si="0"/>
        <v>-3.5488439825250904</v>
      </c>
      <c r="AA6" s="102">
        <f t="shared" si="1"/>
        <v>-8.5488439825250904</v>
      </c>
      <c r="AB6" s="102">
        <f t="shared" si="2"/>
        <v>1.4511560174749096</v>
      </c>
      <c r="AC6" s="102">
        <f t="shared" si="3"/>
        <v>-13.349065539584215</v>
      </c>
      <c r="AD6" s="102">
        <f t="shared" si="4"/>
        <v>6.2513775745340343</v>
      </c>
      <c r="AE6" s="102">
        <f t="shared" si="5"/>
        <v>2.7639579878382805E-2</v>
      </c>
      <c r="AF6" s="102">
        <f t="shared" si="6"/>
        <v>-4.9723604201216176</v>
      </c>
      <c r="AG6" s="102">
        <f t="shared" si="7"/>
        <v>5.0276395798783824</v>
      </c>
      <c r="AH6" s="102">
        <f t="shared" si="8"/>
        <v>-4.4849751561925535</v>
      </c>
      <c r="AI6" s="102">
        <f t="shared" si="9"/>
        <v>4.5402543159493183</v>
      </c>
      <c r="AJ6" s="102">
        <f t="shared" si="10"/>
        <v>-3.024035306994981</v>
      </c>
      <c r="AK6" s="102">
        <f t="shared" si="11"/>
        <v>-8.0240353069949819</v>
      </c>
      <c r="AL6" s="102">
        <f t="shared" si="12"/>
        <v>1.975964693005019</v>
      </c>
      <c r="AM6" s="102">
        <f t="shared" si="13"/>
        <v>-11.435443380433682</v>
      </c>
      <c r="AN6" s="102">
        <f t="shared" si="14"/>
        <v>5.3873727664437192</v>
      </c>
      <c r="AO6" s="102">
        <f t="shared" si="15"/>
        <v>-2.8291927297448289</v>
      </c>
      <c r="AP6" s="102">
        <f t="shared" si="16"/>
        <v>-7.8291927297448289</v>
      </c>
      <c r="AQ6" s="102">
        <f t="shared" si="17"/>
        <v>2.1708072702551711</v>
      </c>
      <c r="AR6" s="102">
        <f t="shared" si="18"/>
        <v>-11.273907592626689</v>
      </c>
      <c r="AS6" s="102">
        <f t="shared" si="19"/>
        <v>5.6155221331370306</v>
      </c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>
      <c r="A7" s="94" t="s">
        <v>153</v>
      </c>
      <c r="B7" s="95">
        <v>2</v>
      </c>
      <c r="C7" s="95">
        <v>2024</v>
      </c>
      <c r="D7" s="94" t="s">
        <v>28</v>
      </c>
      <c r="E7" s="95" t="s">
        <v>44</v>
      </c>
      <c r="F7" s="132" t="s">
        <v>106</v>
      </c>
      <c r="G7" s="124" t="s">
        <v>135</v>
      </c>
      <c r="H7" s="85">
        <v>4</v>
      </c>
      <c r="I7" s="97">
        <v>446.42722000000003</v>
      </c>
      <c r="J7" s="97">
        <f t="shared" ref="J7:J66" si="25">I7+K7+L7</f>
        <v>446.70000000000005</v>
      </c>
      <c r="K7" s="98">
        <v>0.22248999999999999</v>
      </c>
      <c r="L7" s="98">
        <v>5.0290000000000001E-2</v>
      </c>
      <c r="M7" s="98">
        <f>K7+L7</f>
        <v>0.27278000000000002</v>
      </c>
      <c r="N7" s="97">
        <f>(1.6061/(1.6061-(M7/J7)))*(M7/J7)*1000000</f>
        <v>610.88818724108455</v>
      </c>
      <c r="O7" s="114">
        <v>446.4</v>
      </c>
      <c r="P7" s="114">
        <v>446.6</v>
      </c>
      <c r="Q7" s="115">
        <v>0.21590000000000001</v>
      </c>
      <c r="R7" s="115">
        <v>4.8899999999999999E-2</v>
      </c>
      <c r="S7" s="115">
        <v>0.26479999999999998</v>
      </c>
      <c r="T7" s="103">
        <v>593</v>
      </c>
      <c r="U7" s="100">
        <f t="shared" si="21"/>
        <v>-2.9619308732976695</v>
      </c>
      <c r="V7" s="100">
        <f t="shared" si="22"/>
        <v>-2.763968979916489</v>
      </c>
      <c r="W7" s="100">
        <f t="shared" si="23"/>
        <v>-2.9254344160129198</v>
      </c>
      <c r="X7" s="100">
        <f t="shared" si="24"/>
        <v>-2.9282260837080241</v>
      </c>
      <c r="Y7" s="101"/>
      <c r="Z7" s="102">
        <f t="shared" si="0"/>
        <v>-3.5488439825250904</v>
      </c>
      <c r="AA7" s="102">
        <f t="shared" si="1"/>
        <v>-8.5488439825250904</v>
      </c>
      <c r="AB7" s="102">
        <f t="shared" si="2"/>
        <v>1.4511560174749096</v>
      </c>
      <c r="AC7" s="102">
        <f t="shared" si="3"/>
        <v>-13.349065539584215</v>
      </c>
      <c r="AD7" s="102">
        <f t="shared" si="4"/>
        <v>6.2513775745340343</v>
      </c>
      <c r="AE7" s="102">
        <f t="shared" si="5"/>
        <v>2.7639579878382805E-2</v>
      </c>
      <c r="AF7" s="102">
        <f t="shared" si="6"/>
        <v>-4.9723604201216176</v>
      </c>
      <c r="AG7" s="102">
        <f t="shared" si="7"/>
        <v>5.0276395798783824</v>
      </c>
      <c r="AH7" s="102">
        <f t="shared" si="8"/>
        <v>-4.4849751561925535</v>
      </c>
      <c r="AI7" s="102">
        <f t="shared" si="9"/>
        <v>4.5402543159493183</v>
      </c>
      <c r="AJ7" s="102">
        <f t="shared" si="10"/>
        <v>-3.024035306994981</v>
      </c>
      <c r="AK7" s="102">
        <f t="shared" si="11"/>
        <v>-8.0240353069949819</v>
      </c>
      <c r="AL7" s="102">
        <f t="shared" si="12"/>
        <v>1.975964693005019</v>
      </c>
      <c r="AM7" s="102">
        <f t="shared" si="13"/>
        <v>-11.435443380433682</v>
      </c>
      <c r="AN7" s="102">
        <f t="shared" si="14"/>
        <v>5.3873727664437192</v>
      </c>
      <c r="AO7" s="102">
        <f t="shared" si="15"/>
        <v>-2.8291927297448289</v>
      </c>
      <c r="AP7" s="102">
        <f t="shared" si="16"/>
        <v>-7.8291927297448289</v>
      </c>
      <c r="AQ7" s="102">
        <f t="shared" si="17"/>
        <v>2.1708072702551711</v>
      </c>
      <c r="AR7" s="102">
        <f t="shared" si="18"/>
        <v>-11.273907592626689</v>
      </c>
      <c r="AS7" s="102">
        <f t="shared" si="19"/>
        <v>5.6155221331370306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>
      <c r="A8" s="94" t="s">
        <v>153</v>
      </c>
      <c r="B8" s="95">
        <v>2</v>
      </c>
      <c r="C8" s="95">
        <v>2024</v>
      </c>
      <c r="D8" s="94" t="s">
        <v>28</v>
      </c>
      <c r="E8" s="95" t="s">
        <v>44</v>
      </c>
      <c r="F8" s="132" t="s">
        <v>106</v>
      </c>
      <c r="G8" s="124" t="s">
        <v>136</v>
      </c>
      <c r="H8" s="85">
        <v>5</v>
      </c>
      <c r="I8" s="97">
        <v>446.35667000000001</v>
      </c>
      <c r="J8" s="97">
        <f t="shared" si="25"/>
        <v>446.8</v>
      </c>
      <c r="K8" s="98">
        <v>0.36226000000000003</v>
      </c>
      <c r="L8" s="98">
        <v>8.1070000000000003E-2</v>
      </c>
      <c r="M8" s="98">
        <f t="shared" si="20"/>
        <v>0.44333</v>
      </c>
      <c r="N8" s="97">
        <f t="shared" ref="N8:N66" si="26">(1.6061/(1.6061-(M8/J8)))*(M8/J8)*1000000</f>
        <v>992.84703326855697</v>
      </c>
      <c r="O8" s="114">
        <v>446.3</v>
      </c>
      <c r="P8" s="114">
        <v>446.6</v>
      </c>
      <c r="Q8" s="115">
        <v>0.34960000000000002</v>
      </c>
      <c r="R8" s="115">
        <v>8.1000000000000003E-2</v>
      </c>
      <c r="S8" s="115">
        <v>0.43059999999999998</v>
      </c>
      <c r="T8" s="103">
        <v>965</v>
      </c>
      <c r="U8" s="100">
        <f t="shared" si="21"/>
        <v>-3.4947275437531067</v>
      </c>
      <c r="V8" s="100">
        <f t="shared" si="22"/>
        <v>-8.6345133834958204E-2</v>
      </c>
      <c r="W8" s="100">
        <f t="shared" si="23"/>
        <v>-2.8714501612794123</v>
      </c>
      <c r="X8" s="100">
        <f t="shared" si="24"/>
        <v>-2.804765722760092</v>
      </c>
      <c r="Y8" s="101"/>
      <c r="Z8" s="102">
        <f t="shared" si="0"/>
        <v>-3.5488439825250904</v>
      </c>
      <c r="AA8" s="102">
        <f t="shared" si="1"/>
        <v>-8.5488439825250904</v>
      </c>
      <c r="AB8" s="102">
        <f t="shared" si="2"/>
        <v>1.4511560174749096</v>
      </c>
      <c r="AC8" s="102">
        <f t="shared" si="3"/>
        <v>-13.349065539584215</v>
      </c>
      <c r="AD8" s="102">
        <f t="shared" si="4"/>
        <v>6.2513775745340343</v>
      </c>
      <c r="AE8" s="102">
        <f t="shared" si="5"/>
        <v>2.7639579878382805E-2</v>
      </c>
      <c r="AF8" s="102">
        <f t="shared" si="6"/>
        <v>-4.9723604201216176</v>
      </c>
      <c r="AG8" s="102">
        <f t="shared" si="7"/>
        <v>5.0276395798783824</v>
      </c>
      <c r="AH8" s="102">
        <f t="shared" si="8"/>
        <v>-4.4849751561925535</v>
      </c>
      <c r="AI8" s="102">
        <f t="shared" si="9"/>
        <v>4.5402543159493183</v>
      </c>
      <c r="AJ8" s="102">
        <f t="shared" si="10"/>
        <v>-3.024035306994981</v>
      </c>
      <c r="AK8" s="102">
        <f t="shared" si="11"/>
        <v>-8.0240353069949819</v>
      </c>
      <c r="AL8" s="102">
        <f t="shared" si="12"/>
        <v>1.975964693005019</v>
      </c>
      <c r="AM8" s="102">
        <f t="shared" si="13"/>
        <v>-11.435443380433682</v>
      </c>
      <c r="AN8" s="102">
        <f t="shared" si="14"/>
        <v>5.3873727664437192</v>
      </c>
      <c r="AO8" s="102">
        <f t="shared" si="15"/>
        <v>-2.8291927297448289</v>
      </c>
      <c r="AP8" s="102">
        <f t="shared" si="16"/>
        <v>-7.8291927297448289</v>
      </c>
      <c r="AQ8" s="102">
        <f t="shared" si="17"/>
        <v>2.1708072702551711</v>
      </c>
      <c r="AR8" s="102">
        <f t="shared" si="18"/>
        <v>-11.273907592626689</v>
      </c>
      <c r="AS8" s="102">
        <f t="shared" si="19"/>
        <v>5.6155221331370306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>
      <c r="A9" s="94" t="s">
        <v>153</v>
      </c>
      <c r="B9" s="95">
        <v>2</v>
      </c>
      <c r="C9" s="95">
        <v>2024</v>
      </c>
      <c r="D9" s="94" t="s">
        <v>28</v>
      </c>
      <c r="E9" s="95" t="s">
        <v>44</v>
      </c>
      <c r="F9" s="132" t="s">
        <v>106</v>
      </c>
      <c r="G9" s="124" t="s">
        <v>135</v>
      </c>
      <c r="H9" s="85">
        <v>6</v>
      </c>
      <c r="I9" s="97">
        <v>446.86594000000008</v>
      </c>
      <c r="J9" s="97">
        <f t="shared" si="25"/>
        <v>447.50000000000011</v>
      </c>
      <c r="K9" s="98">
        <v>0.50146000000000002</v>
      </c>
      <c r="L9" s="98">
        <v>0.1326</v>
      </c>
      <c r="M9" s="98">
        <f t="shared" si="20"/>
        <v>0.63406000000000007</v>
      </c>
      <c r="N9" s="97">
        <f t="shared" si="26"/>
        <v>1418.1449355308062</v>
      </c>
      <c r="O9" s="114">
        <v>447</v>
      </c>
      <c r="P9" s="114">
        <v>447.3</v>
      </c>
      <c r="Q9" s="115">
        <v>0.4204</v>
      </c>
      <c r="R9" s="115">
        <v>0.13270000000000001</v>
      </c>
      <c r="S9" s="115">
        <v>0.55310000000000004</v>
      </c>
      <c r="T9" s="103">
        <v>1237</v>
      </c>
      <c r="U9" s="100">
        <f t="shared" si="21"/>
        <v>-16.164798787540384</v>
      </c>
      <c r="V9" s="100">
        <f t="shared" si="22"/>
        <v>7.5414781297146863E-2</v>
      </c>
      <c r="W9" s="100">
        <f t="shared" si="23"/>
        <v>-12.768507712203897</v>
      </c>
      <c r="X9" s="100">
        <f t="shared" si="24"/>
        <v>-12.773372522957557</v>
      </c>
      <c r="Y9" s="101"/>
      <c r="Z9" s="102">
        <f t="shared" si="0"/>
        <v>-3.5488439825250904</v>
      </c>
      <c r="AA9" s="102">
        <f t="shared" si="1"/>
        <v>-8.5488439825250904</v>
      </c>
      <c r="AB9" s="102">
        <f t="shared" si="2"/>
        <v>1.4511560174749096</v>
      </c>
      <c r="AC9" s="102">
        <f t="shared" si="3"/>
        <v>-13.349065539584215</v>
      </c>
      <c r="AD9" s="102">
        <f t="shared" si="4"/>
        <v>6.2513775745340343</v>
      </c>
      <c r="AE9" s="102">
        <f t="shared" si="5"/>
        <v>2.7639579878382805E-2</v>
      </c>
      <c r="AF9" s="102">
        <f t="shared" si="6"/>
        <v>-4.9723604201216176</v>
      </c>
      <c r="AG9" s="102">
        <f t="shared" si="7"/>
        <v>5.0276395798783824</v>
      </c>
      <c r="AH9" s="102">
        <f t="shared" si="8"/>
        <v>-4.4849751561925535</v>
      </c>
      <c r="AI9" s="102">
        <f t="shared" si="9"/>
        <v>4.5402543159493183</v>
      </c>
      <c r="AJ9" s="102">
        <f t="shared" si="10"/>
        <v>-3.024035306994981</v>
      </c>
      <c r="AK9" s="102">
        <f t="shared" si="11"/>
        <v>-8.0240353069949819</v>
      </c>
      <c r="AL9" s="102">
        <f t="shared" si="12"/>
        <v>1.975964693005019</v>
      </c>
      <c r="AM9" s="102">
        <f t="shared" si="13"/>
        <v>-11.435443380433682</v>
      </c>
      <c r="AN9" s="102">
        <f t="shared" si="14"/>
        <v>5.3873727664437192</v>
      </c>
      <c r="AO9" s="102">
        <f t="shared" si="15"/>
        <v>-2.8291927297448289</v>
      </c>
      <c r="AP9" s="102">
        <f t="shared" si="16"/>
        <v>-7.8291927297448289</v>
      </c>
      <c r="AQ9" s="102">
        <f t="shared" si="17"/>
        <v>2.1708072702551711</v>
      </c>
      <c r="AR9" s="102">
        <f t="shared" si="18"/>
        <v>-11.273907592626689</v>
      </c>
      <c r="AS9" s="102">
        <f t="shared" si="19"/>
        <v>5.6155221331370306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>
      <c r="A10" s="94" t="s">
        <v>153</v>
      </c>
      <c r="B10" s="95">
        <v>2</v>
      </c>
      <c r="C10" s="95">
        <v>2024</v>
      </c>
      <c r="D10" s="94" t="s">
        <v>28</v>
      </c>
      <c r="E10" s="95" t="s">
        <v>44</v>
      </c>
      <c r="F10" s="132" t="s">
        <v>106</v>
      </c>
      <c r="G10" s="124" t="s">
        <v>136</v>
      </c>
      <c r="H10" s="85">
        <v>7</v>
      </c>
      <c r="I10" s="97">
        <v>446.43838999999997</v>
      </c>
      <c r="J10" s="97">
        <f t="shared" si="25"/>
        <v>448.4</v>
      </c>
      <c r="K10" s="98">
        <v>1.6006899999999999</v>
      </c>
      <c r="L10" s="98">
        <v>0.36092000000000002</v>
      </c>
      <c r="M10" s="98">
        <f t="shared" si="20"/>
        <v>1.9616099999999999</v>
      </c>
      <c r="N10" s="97">
        <f t="shared" si="26"/>
        <v>4386.6360779034494</v>
      </c>
      <c r="O10" s="114">
        <v>446.9</v>
      </c>
      <c r="P10" s="114">
        <v>448.1</v>
      </c>
      <c r="Q10" s="115">
        <v>1.5337000000000001</v>
      </c>
      <c r="R10" s="115">
        <v>0.36020000000000002</v>
      </c>
      <c r="S10" s="115">
        <v>1.8938999999999999</v>
      </c>
      <c r="T10" s="103">
        <v>4238</v>
      </c>
      <c r="U10" s="100">
        <f t="shared" si="21"/>
        <v>-4.1850701884812107</v>
      </c>
      <c r="V10" s="100">
        <f t="shared" si="22"/>
        <v>-0.19949019173223936</v>
      </c>
      <c r="W10" s="100">
        <f t="shared" si="23"/>
        <v>-3.4517564653524375</v>
      </c>
      <c r="X10" s="100">
        <f t="shared" si="24"/>
        <v>-3.3883840661450217</v>
      </c>
      <c r="Y10" s="101"/>
      <c r="Z10" s="102">
        <f t="shared" si="0"/>
        <v>-3.5488439825250904</v>
      </c>
      <c r="AA10" s="102">
        <f t="shared" si="1"/>
        <v>-8.5488439825250904</v>
      </c>
      <c r="AB10" s="102">
        <f t="shared" si="2"/>
        <v>1.4511560174749096</v>
      </c>
      <c r="AC10" s="102">
        <f t="shared" si="3"/>
        <v>-13.349065539584215</v>
      </c>
      <c r="AD10" s="102">
        <f t="shared" si="4"/>
        <v>6.2513775745340343</v>
      </c>
      <c r="AE10" s="102">
        <f t="shared" si="5"/>
        <v>2.7639579878382805E-2</v>
      </c>
      <c r="AF10" s="102">
        <f t="shared" si="6"/>
        <v>-4.9723604201216176</v>
      </c>
      <c r="AG10" s="102">
        <f t="shared" si="7"/>
        <v>5.0276395798783824</v>
      </c>
      <c r="AH10" s="102">
        <f t="shared" si="8"/>
        <v>-4.4849751561925535</v>
      </c>
      <c r="AI10" s="102">
        <f t="shared" si="9"/>
        <v>4.5402543159493183</v>
      </c>
      <c r="AJ10" s="102">
        <f t="shared" si="10"/>
        <v>-3.024035306994981</v>
      </c>
      <c r="AK10" s="102">
        <f t="shared" si="11"/>
        <v>-8.0240353069949819</v>
      </c>
      <c r="AL10" s="102">
        <f t="shared" si="12"/>
        <v>1.975964693005019</v>
      </c>
      <c r="AM10" s="102">
        <f t="shared" si="13"/>
        <v>-11.435443380433682</v>
      </c>
      <c r="AN10" s="102">
        <f t="shared" si="14"/>
        <v>5.3873727664437192</v>
      </c>
      <c r="AO10" s="102">
        <f t="shared" si="15"/>
        <v>-2.8291927297448289</v>
      </c>
      <c r="AP10" s="102">
        <f t="shared" si="16"/>
        <v>-7.8291927297448289</v>
      </c>
      <c r="AQ10" s="102">
        <f t="shared" si="17"/>
        <v>2.1708072702551711</v>
      </c>
      <c r="AR10" s="102">
        <f t="shared" si="18"/>
        <v>-11.273907592626689</v>
      </c>
      <c r="AS10" s="102">
        <f t="shared" si="19"/>
        <v>5.6155221331370306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>
      <c r="A11" s="94" t="s">
        <v>153</v>
      </c>
      <c r="B11" s="95">
        <v>2</v>
      </c>
      <c r="C11" s="95">
        <v>2024</v>
      </c>
      <c r="D11" s="94" t="s">
        <v>28</v>
      </c>
      <c r="E11" s="95" t="s">
        <v>44</v>
      </c>
      <c r="F11" s="132" t="s">
        <v>106</v>
      </c>
      <c r="G11" s="124" t="s">
        <v>136</v>
      </c>
      <c r="H11" s="85">
        <v>8</v>
      </c>
      <c r="I11" s="97">
        <v>446.81818000000004</v>
      </c>
      <c r="J11" s="97">
        <f t="shared" si="25"/>
        <v>449.40000000000003</v>
      </c>
      <c r="K11" s="98">
        <v>2.1009600000000002</v>
      </c>
      <c r="L11" s="98">
        <v>0.48086000000000001</v>
      </c>
      <c r="M11" s="98">
        <f t="shared" si="20"/>
        <v>2.58182</v>
      </c>
      <c r="N11" s="97">
        <f t="shared" si="26"/>
        <v>5765.6616650689639</v>
      </c>
      <c r="O11" s="114">
        <v>447.7</v>
      </c>
      <c r="P11" s="114">
        <v>449.2</v>
      </c>
      <c r="Q11" s="115">
        <v>2</v>
      </c>
      <c r="R11" s="115">
        <v>0.4803</v>
      </c>
      <c r="S11" s="115">
        <v>2.4803000000000002</v>
      </c>
      <c r="T11" s="103">
        <v>5541</v>
      </c>
      <c r="U11" s="100">
        <f t="shared" si="21"/>
        <v>-4.8054222831467586</v>
      </c>
      <c r="V11" s="100">
        <f t="shared" si="22"/>
        <v>-0.11645801272719813</v>
      </c>
      <c r="W11" s="100">
        <f t="shared" si="23"/>
        <v>-3.9321099069648477</v>
      </c>
      <c r="X11" s="100">
        <f t="shared" si="24"/>
        <v>-3.8965461055418462</v>
      </c>
      <c r="Y11" s="101"/>
      <c r="Z11" s="102">
        <f t="shared" si="0"/>
        <v>-3.5488439825250904</v>
      </c>
      <c r="AA11" s="102">
        <f t="shared" si="1"/>
        <v>-8.5488439825250904</v>
      </c>
      <c r="AB11" s="102">
        <f t="shared" si="2"/>
        <v>1.4511560174749096</v>
      </c>
      <c r="AC11" s="102">
        <f t="shared" si="3"/>
        <v>-13.349065539584215</v>
      </c>
      <c r="AD11" s="102">
        <f t="shared" si="4"/>
        <v>6.2513775745340343</v>
      </c>
      <c r="AE11" s="102">
        <f t="shared" si="5"/>
        <v>2.7639579878382805E-2</v>
      </c>
      <c r="AF11" s="102">
        <f t="shared" si="6"/>
        <v>-4.9723604201216176</v>
      </c>
      <c r="AG11" s="102">
        <f t="shared" si="7"/>
        <v>5.0276395798783824</v>
      </c>
      <c r="AH11" s="102">
        <f t="shared" si="8"/>
        <v>-4.4849751561925535</v>
      </c>
      <c r="AI11" s="102">
        <f t="shared" si="9"/>
        <v>4.5402543159493183</v>
      </c>
      <c r="AJ11" s="102">
        <f t="shared" si="10"/>
        <v>-3.024035306994981</v>
      </c>
      <c r="AK11" s="102">
        <f t="shared" si="11"/>
        <v>-8.0240353069949819</v>
      </c>
      <c r="AL11" s="102">
        <f t="shared" si="12"/>
        <v>1.975964693005019</v>
      </c>
      <c r="AM11" s="102">
        <f t="shared" si="13"/>
        <v>-11.435443380433682</v>
      </c>
      <c r="AN11" s="102">
        <f t="shared" si="14"/>
        <v>5.3873727664437192</v>
      </c>
      <c r="AO11" s="102">
        <f t="shared" si="15"/>
        <v>-2.8291927297448289</v>
      </c>
      <c r="AP11" s="102">
        <f t="shared" si="16"/>
        <v>-7.8291927297448289</v>
      </c>
      <c r="AQ11" s="102">
        <f t="shared" si="17"/>
        <v>2.1708072702551711</v>
      </c>
      <c r="AR11" s="102">
        <f t="shared" si="18"/>
        <v>-11.273907592626689</v>
      </c>
      <c r="AS11" s="102">
        <f t="shared" si="19"/>
        <v>5.6155221331370306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>
      <c r="A12" s="94" t="s">
        <v>153</v>
      </c>
      <c r="B12" s="95">
        <v>2</v>
      </c>
      <c r="C12" s="95">
        <v>2024</v>
      </c>
      <c r="D12" s="94" t="s">
        <v>28</v>
      </c>
      <c r="E12" s="95" t="s">
        <v>44</v>
      </c>
      <c r="F12" s="132" t="s">
        <v>106</v>
      </c>
      <c r="G12" s="124" t="s">
        <v>136</v>
      </c>
      <c r="H12" s="85">
        <v>9</v>
      </c>
      <c r="I12" s="97">
        <v>446.34791000000001</v>
      </c>
      <c r="J12" s="97">
        <f t="shared" si="25"/>
        <v>449.7</v>
      </c>
      <c r="K12" s="98">
        <v>2.6010900000000001</v>
      </c>
      <c r="L12" s="98">
        <v>0.751</v>
      </c>
      <c r="M12" s="98">
        <f t="shared" si="20"/>
        <v>3.35209</v>
      </c>
      <c r="N12" s="97">
        <f t="shared" si="26"/>
        <v>7488.8145401792945</v>
      </c>
      <c r="O12" s="114">
        <v>447.4</v>
      </c>
      <c r="P12" s="114">
        <v>449.5</v>
      </c>
      <c r="Q12" s="115">
        <v>2.5525000000000002</v>
      </c>
      <c r="R12" s="115">
        <v>0.75209999999999999</v>
      </c>
      <c r="S12" s="115">
        <v>3.3046000000000002</v>
      </c>
      <c r="T12" s="103">
        <v>7386</v>
      </c>
      <c r="U12" s="100">
        <f t="shared" si="21"/>
        <v>-1.8680630043558626</v>
      </c>
      <c r="V12" s="100">
        <f t="shared" si="22"/>
        <v>0.14647137150465911</v>
      </c>
      <c r="W12" s="100">
        <f t="shared" si="23"/>
        <v>-1.4167280711436687</v>
      </c>
      <c r="X12" s="100">
        <f t="shared" si="24"/>
        <v>-1.3729080834846379</v>
      </c>
      <c r="Y12" s="101"/>
      <c r="Z12" s="102">
        <f t="shared" si="0"/>
        <v>-3.5488439825250904</v>
      </c>
      <c r="AA12" s="102">
        <f t="shared" si="1"/>
        <v>-8.5488439825250904</v>
      </c>
      <c r="AB12" s="102">
        <f t="shared" si="2"/>
        <v>1.4511560174749096</v>
      </c>
      <c r="AC12" s="102">
        <f t="shared" si="3"/>
        <v>-13.349065539584215</v>
      </c>
      <c r="AD12" s="102">
        <f t="shared" si="4"/>
        <v>6.2513775745340343</v>
      </c>
      <c r="AE12" s="102">
        <f t="shared" si="5"/>
        <v>2.7639579878382805E-2</v>
      </c>
      <c r="AF12" s="102">
        <f t="shared" si="6"/>
        <v>-4.9723604201216176</v>
      </c>
      <c r="AG12" s="102">
        <f t="shared" si="7"/>
        <v>5.0276395798783824</v>
      </c>
      <c r="AH12" s="102">
        <f t="shared" si="8"/>
        <v>-4.4849751561925535</v>
      </c>
      <c r="AI12" s="102">
        <f t="shared" si="9"/>
        <v>4.5402543159493183</v>
      </c>
      <c r="AJ12" s="102">
        <f t="shared" si="10"/>
        <v>-3.024035306994981</v>
      </c>
      <c r="AK12" s="102">
        <f t="shared" si="11"/>
        <v>-8.0240353069949819</v>
      </c>
      <c r="AL12" s="102">
        <f t="shared" si="12"/>
        <v>1.975964693005019</v>
      </c>
      <c r="AM12" s="102">
        <f t="shared" si="13"/>
        <v>-11.435443380433682</v>
      </c>
      <c r="AN12" s="102">
        <f t="shared" si="14"/>
        <v>5.3873727664437192</v>
      </c>
      <c r="AO12" s="102">
        <f t="shared" si="15"/>
        <v>-2.8291927297448289</v>
      </c>
      <c r="AP12" s="102">
        <f t="shared" si="16"/>
        <v>-7.8291927297448289</v>
      </c>
      <c r="AQ12" s="102">
        <f t="shared" si="17"/>
        <v>2.1708072702551711</v>
      </c>
      <c r="AR12" s="102">
        <f t="shared" si="18"/>
        <v>-11.273907592626689</v>
      </c>
      <c r="AS12" s="102">
        <f t="shared" si="19"/>
        <v>5.6155221331370306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>
      <c r="A13" s="94" t="s">
        <v>153</v>
      </c>
      <c r="B13" s="95">
        <v>2</v>
      </c>
      <c r="C13" s="95">
        <v>2024</v>
      </c>
      <c r="D13" s="94" t="s">
        <v>76</v>
      </c>
      <c r="E13" s="95" t="s">
        <v>77</v>
      </c>
      <c r="F13" s="132" t="s">
        <v>107</v>
      </c>
      <c r="G13" s="124" t="s">
        <v>137</v>
      </c>
      <c r="H13" s="125">
        <v>1</v>
      </c>
      <c r="I13" s="97">
        <v>446.66949000000005</v>
      </c>
      <c r="J13" s="97">
        <f t="shared" si="25"/>
        <v>446.70000000000005</v>
      </c>
      <c r="K13" s="98">
        <v>2.019E-2</v>
      </c>
      <c r="L13" s="98">
        <v>1.0319999999999999E-2</v>
      </c>
      <c r="M13" s="98">
        <f t="shared" si="20"/>
        <v>3.0509999999999999E-2</v>
      </c>
      <c r="N13" s="97">
        <f t="shared" si="26"/>
        <v>68.303777749862704</v>
      </c>
      <c r="O13" s="114"/>
      <c r="P13" s="112">
        <v>446.6</v>
      </c>
      <c r="Q13" s="113">
        <v>1.6400000000000001E-2</v>
      </c>
      <c r="R13" s="113">
        <v>8.6E-3</v>
      </c>
      <c r="S13" s="113">
        <v>2.5000000000000001E-2</v>
      </c>
      <c r="T13" s="99">
        <v>56</v>
      </c>
      <c r="U13" s="100">
        <f t="shared" si="21"/>
        <v>-18.771669143140159</v>
      </c>
      <c r="V13" s="100">
        <f t="shared" si="22"/>
        <v>-16.666666666666661</v>
      </c>
      <c r="W13" s="100">
        <f t="shared" si="23"/>
        <v>-18.0596525729269</v>
      </c>
      <c r="X13" s="100">
        <f t="shared" si="24"/>
        <v>-18.013319548621066</v>
      </c>
      <c r="Y13" s="101"/>
      <c r="Z13" s="102">
        <f t="shared" si="0"/>
        <v>-3.5488439825250904</v>
      </c>
      <c r="AA13" s="102">
        <f t="shared" si="1"/>
        <v>-8.5488439825250904</v>
      </c>
      <c r="AB13" s="102">
        <f t="shared" si="2"/>
        <v>1.4511560174749096</v>
      </c>
      <c r="AC13" s="102">
        <f t="shared" si="3"/>
        <v>-13.349065539584215</v>
      </c>
      <c r="AD13" s="102">
        <f t="shared" si="4"/>
        <v>6.2513775745340343</v>
      </c>
      <c r="AE13" s="102">
        <f t="shared" si="5"/>
        <v>2.7639579878382805E-2</v>
      </c>
      <c r="AF13" s="102">
        <f t="shared" si="6"/>
        <v>-4.9723604201216176</v>
      </c>
      <c r="AG13" s="102">
        <f t="shared" si="7"/>
        <v>5.0276395798783824</v>
      </c>
      <c r="AH13" s="102">
        <f t="shared" si="8"/>
        <v>-4.4849751561925535</v>
      </c>
      <c r="AI13" s="102">
        <f t="shared" si="9"/>
        <v>4.5402543159493183</v>
      </c>
      <c r="AJ13" s="102">
        <f t="shared" si="10"/>
        <v>-3.024035306994981</v>
      </c>
      <c r="AK13" s="102">
        <f t="shared" si="11"/>
        <v>-8.0240353069949819</v>
      </c>
      <c r="AL13" s="102">
        <f t="shared" si="12"/>
        <v>1.975964693005019</v>
      </c>
      <c r="AM13" s="102">
        <f t="shared" si="13"/>
        <v>-11.435443380433682</v>
      </c>
      <c r="AN13" s="102">
        <f t="shared" si="14"/>
        <v>5.3873727664437192</v>
      </c>
      <c r="AO13" s="102">
        <f t="shared" si="15"/>
        <v>-2.8291927297448289</v>
      </c>
      <c r="AP13" s="102">
        <f t="shared" si="16"/>
        <v>-7.8291927297448289</v>
      </c>
      <c r="AQ13" s="102">
        <f t="shared" si="17"/>
        <v>2.1708072702551711</v>
      </c>
      <c r="AR13" s="102">
        <f t="shared" si="18"/>
        <v>-11.273907592626689</v>
      </c>
      <c r="AS13" s="102">
        <f t="shared" si="19"/>
        <v>5.6155221331370306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>
      <c r="A14" s="94" t="s">
        <v>153</v>
      </c>
      <c r="B14" s="95">
        <v>2</v>
      </c>
      <c r="C14" s="95">
        <v>2024</v>
      </c>
      <c r="D14" s="94" t="s">
        <v>76</v>
      </c>
      <c r="E14" s="95" t="s">
        <v>77</v>
      </c>
      <c r="F14" s="132" t="s">
        <v>107</v>
      </c>
      <c r="G14" s="124" t="s">
        <v>137</v>
      </c>
      <c r="H14" s="85">
        <v>2</v>
      </c>
      <c r="I14" s="97">
        <v>446.55392000000001</v>
      </c>
      <c r="J14" s="97">
        <f t="shared" si="25"/>
        <v>446.6</v>
      </c>
      <c r="K14" s="98">
        <v>3.0710000000000001E-2</v>
      </c>
      <c r="L14" s="98">
        <v>1.537E-2</v>
      </c>
      <c r="M14" s="98">
        <f t="shared" si="20"/>
        <v>4.6080000000000003E-2</v>
      </c>
      <c r="N14" s="97">
        <f t="shared" si="26"/>
        <v>103.18620796232571</v>
      </c>
      <c r="O14" s="112"/>
      <c r="P14" s="114">
        <v>446.5</v>
      </c>
      <c r="Q14" s="156"/>
      <c r="R14" s="156"/>
      <c r="S14" s="115">
        <v>4.2799999999999998E-2</v>
      </c>
      <c r="T14" s="103">
        <v>95</v>
      </c>
      <c r="U14" s="100"/>
      <c r="V14" s="100"/>
      <c r="W14" s="100">
        <f t="shared" si="23"/>
        <v>-7.118055555555566</v>
      </c>
      <c r="X14" s="100">
        <f t="shared" si="24"/>
        <v>-7.9334323103670741</v>
      </c>
      <c r="Y14" s="101"/>
      <c r="Z14" s="102">
        <f t="shared" si="0"/>
        <v>-3.5488439825250904</v>
      </c>
      <c r="AA14" s="102">
        <f t="shared" si="1"/>
        <v>-8.5488439825250904</v>
      </c>
      <c r="AB14" s="102">
        <f t="shared" si="2"/>
        <v>1.4511560174749096</v>
      </c>
      <c r="AC14" s="102">
        <f t="shared" si="3"/>
        <v>-13.349065539584215</v>
      </c>
      <c r="AD14" s="102">
        <f t="shared" si="4"/>
        <v>6.2513775745340343</v>
      </c>
      <c r="AE14" s="102">
        <f t="shared" si="5"/>
        <v>2.7639579878382805E-2</v>
      </c>
      <c r="AF14" s="102">
        <f t="shared" si="6"/>
        <v>-4.9723604201216176</v>
      </c>
      <c r="AG14" s="102">
        <f t="shared" si="7"/>
        <v>5.0276395798783824</v>
      </c>
      <c r="AH14" s="102">
        <f t="shared" si="8"/>
        <v>-4.4849751561925535</v>
      </c>
      <c r="AI14" s="102">
        <f t="shared" si="9"/>
        <v>4.5402543159493183</v>
      </c>
      <c r="AJ14" s="102">
        <f t="shared" si="10"/>
        <v>-3.024035306994981</v>
      </c>
      <c r="AK14" s="102">
        <f t="shared" si="11"/>
        <v>-8.0240353069949819</v>
      </c>
      <c r="AL14" s="102">
        <f t="shared" si="12"/>
        <v>1.975964693005019</v>
      </c>
      <c r="AM14" s="102">
        <f t="shared" si="13"/>
        <v>-11.435443380433682</v>
      </c>
      <c r="AN14" s="102">
        <f t="shared" si="14"/>
        <v>5.3873727664437192</v>
      </c>
      <c r="AO14" s="102">
        <f t="shared" si="15"/>
        <v>-2.8291927297448289</v>
      </c>
      <c r="AP14" s="102">
        <f t="shared" si="16"/>
        <v>-7.8291927297448289</v>
      </c>
      <c r="AQ14" s="102">
        <f t="shared" si="17"/>
        <v>2.1708072702551711</v>
      </c>
      <c r="AR14" s="102">
        <f t="shared" si="18"/>
        <v>-11.273907592626689</v>
      </c>
      <c r="AS14" s="102">
        <f t="shared" si="19"/>
        <v>5.6155221331370306</v>
      </c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>
      <c r="A15" s="94" t="s">
        <v>153</v>
      </c>
      <c r="B15" s="95">
        <v>2</v>
      </c>
      <c r="C15" s="95">
        <v>2024</v>
      </c>
      <c r="D15" s="94" t="s">
        <v>76</v>
      </c>
      <c r="E15" s="95" t="s">
        <v>77</v>
      </c>
      <c r="F15" s="132" t="s">
        <v>107</v>
      </c>
      <c r="G15" s="124" t="s">
        <v>137</v>
      </c>
      <c r="H15" s="85">
        <v>3</v>
      </c>
      <c r="I15" s="97">
        <v>446.40905999999995</v>
      </c>
      <c r="J15" s="97">
        <f t="shared" si="25"/>
        <v>446.49999999999994</v>
      </c>
      <c r="K15" s="98">
        <v>7.0919999999999997E-2</v>
      </c>
      <c r="L15" s="98">
        <v>2.002E-2</v>
      </c>
      <c r="M15" s="98">
        <f t="shared" si="20"/>
        <v>9.0939999999999993E-2</v>
      </c>
      <c r="N15" s="97">
        <f t="shared" si="26"/>
        <v>203.6988438086737</v>
      </c>
      <c r="O15" s="114"/>
      <c r="P15" s="114">
        <v>446.4</v>
      </c>
      <c r="Q15" s="113">
        <v>5.0200000000000002E-2</v>
      </c>
      <c r="R15" s="113">
        <v>1.8800000000000001E-2</v>
      </c>
      <c r="S15" s="115">
        <v>6.9000000000000006E-2</v>
      </c>
      <c r="T15" s="103">
        <v>155</v>
      </c>
      <c r="U15" s="100">
        <f t="shared" ref="U15:V18" si="27">((Q15-K15)/K15)*100</f>
        <v>-29.216018048505354</v>
      </c>
      <c r="V15" s="100">
        <f t="shared" si="27"/>
        <v>-6.0939060939060878</v>
      </c>
      <c r="W15" s="100">
        <f t="shared" si="23"/>
        <v>-24.125797228942147</v>
      </c>
      <c r="X15" s="100">
        <f t="shared" si="24"/>
        <v>-23.907275514246219</v>
      </c>
      <c r="Y15" s="101"/>
      <c r="Z15" s="102">
        <f t="shared" si="0"/>
        <v>-3.5488439825250904</v>
      </c>
      <c r="AA15" s="102">
        <f t="shared" si="1"/>
        <v>-8.5488439825250904</v>
      </c>
      <c r="AB15" s="102">
        <f t="shared" si="2"/>
        <v>1.4511560174749096</v>
      </c>
      <c r="AC15" s="102">
        <f t="shared" si="3"/>
        <v>-13.349065539584215</v>
      </c>
      <c r="AD15" s="102">
        <f t="shared" si="4"/>
        <v>6.2513775745340343</v>
      </c>
      <c r="AE15" s="102">
        <f t="shared" si="5"/>
        <v>2.7639579878382805E-2</v>
      </c>
      <c r="AF15" s="102">
        <f t="shared" si="6"/>
        <v>-4.9723604201216176</v>
      </c>
      <c r="AG15" s="102">
        <f t="shared" si="7"/>
        <v>5.0276395798783824</v>
      </c>
      <c r="AH15" s="102">
        <f t="shared" si="8"/>
        <v>-4.4849751561925535</v>
      </c>
      <c r="AI15" s="102">
        <f t="shared" si="9"/>
        <v>4.5402543159493183</v>
      </c>
      <c r="AJ15" s="102">
        <f t="shared" si="10"/>
        <v>-3.024035306994981</v>
      </c>
      <c r="AK15" s="102">
        <f t="shared" si="11"/>
        <v>-8.0240353069949819</v>
      </c>
      <c r="AL15" s="102">
        <f t="shared" si="12"/>
        <v>1.975964693005019</v>
      </c>
      <c r="AM15" s="102">
        <f t="shared" si="13"/>
        <v>-11.435443380433682</v>
      </c>
      <c r="AN15" s="102">
        <f t="shared" si="14"/>
        <v>5.3873727664437192</v>
      </c>
      <c r="AO15" s="102">
        <f t="shared" si="15"/>
        <v>-2.8291927297448289</v>
      </c>
      <c r="AP15" s="102">
        <f t="shared" si="16"/>
        <v>-7.8291927297448289</v>
      </c>
      <c r="AQ15" s="102">
        <f t="shared" si="17"/>
        <v>2.1708072702551711</v>
      </c>
      <c r="AR15" s="102">
        <f t="shared" si="18"/>
        <v>-11.273907592626689</v>
      </c>
      <c r="AS15" s="102">
        <f t="shared" si="19"/>
        <v>5.6155221331370306</v>
      </c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>
      <c r="A16" s="94" t="s">
        <v>153</v>
      </c>
      <c r="B16" s="95">
        <v>2</v>
      </c>
      <c r="C16" s="95">
        <v>2024</v>
      </c>
      <c r="D16" s="94" t="s">
        <v>76</v>
      </c>
      <c r="E16" s="95" t="s">
        <v>77</v>
      </c>
      <c r="F16" s="132" t="s">
        <v>107</v>
      </c>
      <c r="G16" s="124" t="s">
        <v>137</v>
      </c>
      <c r="H16" s="85">
        <v>4</v>
      </c>
      <c r="I16" s="97">
        <v>446.22816</v>
      </c>
      <c r="J16" s="97">
        <f t="shared" si="25"/>
        <v>446.5</v>
      </c>
      <c r="K16" s="98">
        <v>0.221</v>
      </c>
      <c r="L16" s="98">
        <v>5.0840000000000003E-2</v>
      </c>
      <c r="M16" s="98">
        <f t="shared" si="20"/>
        <v>0.27184000000000003</v>
      </c>
      <c r="N16" s="97">
        <f t="shared" si="26"/>
        <v>609.05506257980994</v>
      </c>
      <c r="O16" s="114"/>
      <c r="P16" s="114">
        <v>446.4</v>
      </c>
      <c r="Q16" s="115">
        <v>0.2336</v>
      </c>
      <c r="R16" s="115">
        <v>5.0900000000000001E-2</v>
      </c>
      <c r="S16" s="115">
        <v>0.26450000000000001</v>
      </c>
      <c r="T16" s="103">
        <v>593</v>
      </c>
      <c r="U16" s="100">
        <f t="shared" si="27"/>
        <v>5.7013574660633486</v>
      </c>
      <c r="V16" s="100">
        <f t="shared" si="27"/>
        <v>0.11801730920534531</v>
      </c>
      <c r="W16" s="100">
        <f t="shared" si="23"/>
        <v>-2.7001177163037129</v>
      </c>
      <c r="X16" s="100">
        <f t="shared" si="24"/>
        <v>-2.6360609354110909</v>
      </c>
      <c r="Y16" s="101"/>
      <c r="Z16" s="102">
        <f t="shared" si="0"/>
        <v>-3.5488439825250904</v>
      </c>
      <c r="AA16" s="102">
        <f t="shared" si="1"/>
        <v>-8.5488439825250904</v>
      </c>
      <c r="AB16" s="102">
        <f t="shared" si="2"/>
        <v>1.4511560174749096</v>
      </c>
      <c r="AC16" s="102">
        <f t="shared" si="3"/>
        <v>-13.349065539584215</v>
      </c>
      <c r="AD16" s="102">
        <f t="shared" si="4"/>
        <v>6.2513775745340343</v>
      </c>
      <c r="AE16" s="102">
        <f t="shared" si="5"/>
        <v>2.7639579878382805E-2</v>
      </c>
      <c r="AF16" s="102">
        <f t="shared" si="6"/>
        <v>-4.9723604201216176</v>
      </c>
      <c r="AG16" s="102">
        <f t="shared" si="7"/>
        <v>5.0276395798783824</v>
      </c>
      <c r="AH16" s="102">
        <f t="shared" si="8"/>
        <v>-4.4849751561925535</v>
      </c>
      <c r="AI16" s="102">
        <f t="shared" si="9"/>
        <v>4.5402543159493183</v>
      </c>
      <c r="AJ16" s="102">
        <f t="shared" si="10"/>
        <v>-3.024035306994981</v>
      </c>
      <c r="AK16" s="102">
        <f t="shared" si="11"/>
        <v>-8.0240353069949819</v>
      </c>
      <c r="AL16" s="102">
        <f t="shared" si="12"/>
        <v>1.975964693005019</v>
      </c>
      <c r="AM16" s="102">
        <f t="shared" si="13"/>
        <v>-11.435443380433682</v>
      </c>
      <c r="AN16" s="102">
        <f t="shared" si="14"/>
        <v>5.3873727664437192</v>
      </c>
      <c r="AO16" s="102">
        <f t="shared" si="15"/>
        <v>-2.8291927297448289</v>
      </c>
      <c r="AP16" s="102">
        <f t="shared" si="16"/>
        <v>-7.8291927297448289</v>
      </c>
      <c r="AQ16" s="102">
        <f t="shared" si="17"/>
        <v>2.1708072702551711</v>
      </c>
      <c r="AR16" s="102">
        <f t="shared" si="18"/>
        <v>-11.273907592626689</v>
      </c>
      <c r="AS16" s="102">
        <f t="shared" si="19"/>
        <v>5.6155221331370306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>
      <c r="A17" s="94" t="s">
        <v>153</v>
      </c>
      <c r="B17" s="95">
        <v>2</v>
      </c>
      <c r="C17" s="95">
        <v>2024</v>
      </c>
      <c r="D17" s="94" t="s">
        <v>76</v>
      </c>
      <c r="E17" s="95" t="s">
        <v>77</v>
      </c>
      <c r="F17" s="132" t="s">
        <v>107</v>
      </c>
      <c r="G17" s="124" t="s">
        <v>137</v>
      </c>
      <c r="H17" s="85">
        <v>5</v>
      </c>
      <c r="I17" s="97">
        <v>446.45945999999998</v>
      </c>
      <c r="J17" s="97">
        <f t="shared" si="25"/>
        <v>446.9</v>
      </c>
      <c r="K17" s="98">
        <v>0.35993999999999998</v>
      </c>
      <c r="L17" s="98">
        <v>8.0600000000000005E-2</v>
      </c>
      <c r="M17" s="98">
        <f t="shared" si="20"/>
        <v>0.44053999999999999</v>
      </c>
      <c r="N17" s="97">
        <f t="shared" si="26"/>
        <v>986.37403059182827</v>
      </c>
      <c r="O17" s="114"/>
      <c r="P17" s="114">
        <v>446.8</v>
      </c>
      <c r="Q17" s="157"/>
      <c r="R17" s="157"/>
      <c r="S17" s="115">
        <v>0.43080000000000002</v>
      </c>
      <c r="T17" s="103">
        <v>965</v>
      </c>
      <c r="U17" s="100"/>
      <c r="V17" s="100"/>
      <c r="W17" s="100">
        <f t="shared" ref="W17:W33" si="28">((S17-M17)/M17)*100</f>
        <v>-2.2109229581876724</v>
      </c>
      <c r="X17" s="100">
        <f t="shared" ref="X17:X33" si="29">((T17-N17)/N17)*100</f>
        <v>-2.1669295752853279</v>
      </c>
      <c r="Y17" s="101"/>
      <c r="Z17" s="102">
        <f t="shared" si="0"/>
        <v>-3.5488439825250904</v>
      </c>
      <c r="AA17" s="102">
        <f t="shared" si="1"/>
        <v>-8.5488439825250904</v>
      </c>
      <c r="AB17" s="102">
        <f t="shared" si="2"/>
        <v>1.4511560174749096</v>
      </c>
      <c r="AC17" s="102">
        <f t="shared" si="3"/>
        <v>-13.349065539584215</v>
      </c>
      <c r="AD17" s="102">
        <f t="shared" si="4"/>
        <v>6.2513775745340343</v>
      </c>
      <c r="AE17" s="102">
        <f t="shared" si="5"/>
        <v>2.7639579878382805E-2</v>
      </c>
      <c r="AF17" s="102">
        <f t="shared" si="6"/>
        <v>-4.9723604201216176</v>
      </c>
      <c r="AG17" s="102">
        <f t="shared" si="7"/>
        <v>5.0276395798783824</v>
      </c>
      <c r="AH17" s="102">
        <f t="shared" si="8"/>
        <v>-4.4849751561925535</v>
      </c>
      <c r="AI17" s="102">
        <f t="shared" si="9"/>
        <v>4.5402543159493183</v>
      </c>
      <c r="AJ17" s="102">
        <f t="shared" si="10"/>
        <v>-3.024035306994981</v>
      </c>
      <c r="AK17" s="102">
        <f t="shared" si="11"/>
        <v>-8.0240353069949819</v>
      </c>
      <c r="AL17" s="102">
        <f t="shared" si="12"/>
        <v>1.975964693005019</v>
      </c>
      <c r="AM17" s="102">
        <f t="shared" si="13"/>
        <v>-11.435443380433682</v>
      </c>
      <c r="AN17" s="102">
        <f t="shared" si="14"/>
        <v>5.3873727664437192</v>
      </c>
      <c r="AO17" s="102">
        <f t="shared" si="15"/>
        <v>-2.8291927297448289</v>
      </c>
      <c r="AP17" s="102">
        <f t="shared" si="16"/>
        <v>-7.8291927297448289</v>
      </c>
      <c r="AQ17" s="102">
        <f t="shared" si="17"/>
        <v>2.1708072702551711</v>
      </c>
      <c r="AR17" s="102">
        <f t="shared" si="18"/>
        <v>-11.273907592626689</v>
      </c>
      <c r="AS17" s="102">
        <f t="shared" si="19"/>
        <v>5.6155221331370306</v>
      </c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>
      <c r="A18" s="94" t="s">
        <v>153</v>
      </c>
      <c r="B18" s="95">
        <v>2</v>
      </c>
      <c r="C18" s="95">
        <v>2024</v>
      </c>
      <c r="D18" s="94" t="s">
        <v>76</v>
      </c>
      <c r="E18" s="95" t="s">
        <v>77</v>
      </c>
      <c r="F18" s="132" t="s">
        <v>107</v>
      </c>
      <c r="G18" s="124" t="s">
        <v>137</v>
      </c>
      <c r="H18" s="85">
        <v>6</v>
      </c>
      <c r="I18" s="97">
        <v>446.96999999999997</v>
      </c>
      <c r="J18" s="97">
        <f t="shared" si="25"/>
        <v>447.6</v>
      </c>
      <c r="K18" s="98">
        <v>0.49998999999999999</v>
      </c>
      <c r="L18" s="98">
        <v>0.13000999999999999</v>
      </c>
      <c r="M18" s="98">
        <f t="shared" si="20"/>
        <v>0.63</v>
      </c>
      <c r="N18" s="97">
        <f t="shared" si="26"/>
        <v>1408.7412536590491</v>
      </c>
      <c r="O18" s="114"/>
      <c r="P18" s="114">
        <v>447.4</v>
      </c>
      <c r="Q18" s="115">
        <v>0.49030000000000001</v>
      </c>
      <c r="R18" s="115">
        <v>0.1305</v>
      </c>
      <c r="S18" s="115">
        <v>0.62080000000000002</v>
      </c>
      <c r="T18" s="103">
        <v>1389</v>
      </c>
      <c r="U18" s="100">
        <f t="shared" si="27"/>
        <v>-1.9380387607752108</v>
      </c>
      <c r="V18" s="100">
        <f t="shared" si="27"/>
        <v>0.37689408507039324</v>
      </c>
      <c r="W18" s="100">
        <f t="shared" si="28"/>
        <v>-1.4603174603174582</v>
      </c>
      <c r="X18" s="100">
        <f t="shared" si="29"/>
        <v>-1.40133992724167</v>
      </c>
      <c r="Y18" s="101"/>
      <c r="Z18" s="102">
        <f t="shared" si="0"/>
        <v>-3.5488439825250904</v>
      </c>
      <c r="AA18" s="102">
        <f t="shared" si="1"/>
        <v>-8.5488439825250904</v>
      </c>
      <c r="AB18" s="102">
        <f t="shared" si="2"/>
        <v>1.4511560174749096</v>
      </c>
      <c r="AC18" s="102">
        <f t="shared" si="3"/>
        <v>-13.349065539584215</v>
      </c>
      <c r="AD18" s="102">
        <f t="shared" si="4"/>
        <v>6.2513775745340343</v>
      </c>
      <c r="AE18" s="102">
        <f t="shared" si="5"/>
        <v>2.7639579878382805E-2</v>
      </c>
      <c r="AF18" s="102">
        <f t="shared" si="6"/>
        <v>-4.9723604201216176</v>
      </c>
      <c r="AG18" s="102">
        <f t="shared" si="7"/>
        <v>5.0276395798783824</v>
      </c>
      <c r="AH18" s="102">
        <f t="shared" si="8"/>
        <v>-4.4849751561925535</v>
      </c>
      <c r="AI18" s="102">
        <f t="shared" si="9"/>
        <v>4.5402543159493183</v>
      </c>
      <c r="AJ18" s="102">
        <f t="shared" si="10"/>
        <v>-3.024035306994981</v>
      </c>
      <c r="AK18" s="102">
        <f t="shared" si="11"/>
        <v>-8.0240353069949819</v>
      </c>
      <c r="AL18" s="102">
        <f t="shared" si="12"/>
        <v>1.975964693005019</v>
      </c>
      <c r="AM18" s="102">
        <f t="shared" si="13"/>
        <v>-11.435443380433682</v>
      </c>
      <c r="AN18" s="102">
        <f t="shared" si="14"/>
        <v>5.3873727664437192</v>
      </c>
      <c r="AO18" s="102">
        <f t="shared" si="15"/>
        <v>-2.8291927297448289</v>
      </c>
      <c r="AP18" s="102">
        <f t="shared" si="16"/>
        <v>-7.8291927297448289</v>
      </c>
      <c r="AQ18" s="102">
        <f t="shared" si="17"/>
        <v>2.1708072702551711</v>
      </c>
      <c r="AR18" s="102">
        <f t="shared" si="18"/>
        <v>-11.273907592626689</v>
      </c>
      <c r="AS18" s="102">
        <f t="shared" si="19"/>
        <v>5.6155221331370306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>
      <c r="A19" s="94" t="s">
        <v>153</v>
      </c>
      <c r="B19" s="95">
        <v>2</v>
      </c>
      <c r="C19" s="95">
        <v>2024</v>
      </c>
      <c r="D19" s="94" t="s">
        <v>76</v>
      </c>
      <c r="E19" s="95" t="s">
        <v>77</v>
      </c>
      <c r="F19" s="132" t="s">
        <v>107</v>
      </c>
      <c r="G19" s="124" t="s">
        <v>138</v>
      </c>
      <c r="H19" s="85">
        <v>7</v>
      </c>
      <c r="I19" s="97">
        <v>446.53922</v>
      </c>
      <c r="J19" s="97">
        <f t="shared" si="25"/>
        <v>448.5</v>
      </c>
      <c r="K19" s="98">
        <v>1.6006400000000001</v>
      </c>
      <c r="L19" s="98">
        <v>0.36014000000000002</v>
      </c>
      <c r="M19" s="98">
        <f t="shared" si="20"/>
        <v>1.9607800000000002</v>
      </c>
      <c r="N19" s="97">
        <f t="shared" si="26"/>
        <v>4383.7946074604188</v>
      </c>
      <c r="O19" s="114"/>
      <c r="P19" s="114">
        <v>448.4</v>
      </c>
      <c r="Q19" s="115">
        <v>1.5739000000000001</v>
      </c>
      <c r="R19" s="115">
        <v>0.36070000000000002</v>
      </c>
      <c r="S19" s="115">
        <v>1.9883</v>
      </c>
      <c r="T19" s="103">
        <v>4446</v>
      </c>
      <c r="U19" s="100">
        <f t="shared" ref="U19:V21" si="30">((Q19-K19)/K19)*100</f>
        <v>-1.6705817672930821</v>
      </c>
      <c r="V19" s="100">
        <f t="shared" si="30"/>
        <v>0.15549508524462846</v>
      </c>
      <c r="W19" s="100">
        <f t="shared" si="28"/>
        <v>1.4035230877507809</v>
      </c>
      <c r="X19" s="100">
        <f t="shared" si="29"/>
        <v>1.4189851055913749</v>
      </c>
      <c r="Y19" s="101"/>
      <c r="Z19" s="102">
        <f t="shared" si="0"/>
        <v>-3.5488439825250904</v>
      </c>
      <c r="AA19" s="102">
        <f t="shared" si="1"/>
        <v>-8.5488439825250904</v>
      </c>
      <c r="AB19" s="102">
        <f t="shared" si="2"/>
        <v>1.4511560174749096</v>
      </c>
      <c r="AC19" s="102">
        <f t="shared" si="3"/>
        <v>-13.349065539584215</v>
      </c>
      <c r="AD19" s="102">
        <f t="shared" si="4"/>
        <v>6.2513775745340343</v>
      </c>
      <c r="AE19" s="102">
        <f t="shared" si="5"/>
        <v>2.7639579878382805E-2</v>
      </c>
      <c r="AF19" s="102">
        <f t="shared" si="6"/>
        <v>-4.9723604201216176</v>
      </c>
      <c r="AG19" s="102">
        <f t="shared" si="7"/>
        <v>5.0276395798783824</v>
      </c>
      <c r="AH19" s="102">
        <f t="shared" si="8"/>
        <v>-4.4849751561925535</v>
      </c>
      <c r="AI19" s="102">
        <f t="shared" si="9"/>
        <v>4.5402543159493183</v>
      </c>
      <c r="AJ19" s="102">
        <f t="shared" si="10"/>
        <v>-3.024035306994981</v>
      </c>
      <c r="AK19" s="102">
        <f t="shared" si="11"/>
        <v>-8.0240353069949819</v>
      </c>
      <c r="AL19" s="102">
        <f t="shared" si="12"/>
        <v>1.975964693005019</v>
      </c>
      <c r="AM19" s="102">
        <f t="shared" si="13"/>
        <v>-11.435443380433682</v>
      </c>
      <c r="AN19" s="102">
        <f t="shared" si="14"/>
        <v>5.3873727664437192</v>
      </c>
      <c r="AO19" s="102">
        <f t="shared" si="15"/>
        <v>-2.8291927297448289</v>
      </c>
      <c r="AP19" s="102">
        <f t="shared" si="16"/>
        <v>-7.8291927297448289</v>
      </c>
      <c r="AQ19" s="102">
        <f t="shared" si="17"/>
        <v>2.1708072702551711</v>
      </c>
      <c r="AR19" s="102">
        <f t="shared" si="18"/>
        <v>-11.273907592626689</v>
      </c>
      <c r="AS19" s="102">
        <f t="shared" si="19"/>
        <v>5.6155221331370306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>
      <c r="A20" s="94" t="s">
        <v>153</v>
      </c>
      <c r="B20" s="95">
        <v>2</v>
      </c>
      <c r="C20" s="95">
        <v>2024</v>
      </c>
      <c r="D20" s="94" t="s">
        <v>76</v>
      </c>
      <c r="E20" s="95" t="s">
        <v>77</v>
      </c>
      <c r="F20" s="132" t="s">
        <v>107</v>
      </c>
      <c r="G20" s="124" t="s">
        <v>138</v>
      </c>
      <c r="H20" s="85">
        <v>8</v>
      </c>
      <c r="I20" s="97">
        <v>446.81759999999997</v>
      </c>
      <c r="J20" s="97">
        <f t="shared" si="25"/>
        <v>449.4</v>
      </c>
      <c r="K20" s="98">
        <v>2.1010800000000001</v>
      </c>
      <c r="L20" s="98">
        <v>0.48132000000000003</v>
      </c>
      <c r="M20" s="98">
        <f t="shared" si="20"/>
        <v>2.5824000000000003</v>
      </c>
      <c r="N20" s="97">
        <f t="shared" si="26"/>
        <v>5766.9615586474583</v>
      </c>
      <c r="O20" s="114"/>
      <c r="P20" s="114">
        <v>449.3</v>
      </c>
      <c r="Q20" s="115">
        <v>2.0695999999999999</v>
      </c>
      <c r="R20" s="115">
        <v>0.48170000000000002</v>
      </c>
      <c r="S20" s="115">
        <v>2.613</v>
      </c>
      <c r="T20" s="103">
        <v>5837</v>
      </c>
      <c r="U20" s="100">
        <f t="shared" si="30"/>
        <v>-1.4982770765511153</v>
      </c>
      <c r="V20" s="100">
        <f t="shared" si="30"/>
        <v>7.8949555389344186E-2</v>
      </c>
      <c r="W20" s="100">
        <f t="shared" si="28"/>
        <v>1.1849442379182054</v>
      </c>
      <c r="X20" s="100">
        <f t="shared" si="29"/>
        <v>1.2144773402819071</v>
      </c>
      <c r="Y20" s="101"/>
      <c r="Z20" s="102">
        <f t="shared" si="0"/>
        <v>-3.5488439825250904</v>
      </c>
      <c r="AA20" s="102">
        <f t="shared" si="1"/>
        <v>-8.5488439825250904</v>
      </c>
      <c r="AB20" s="102">
        <f t="shared" si="2"/>
        <v>1.4511560174749096</v>
      </c>
      <c r="AC20" s="102">
        <f t="shared" si="3"/>
        <v>-13.349065539584215</v>
      </c>
      <c r="AD20" s="102">
        <f t="shared" si="4"/>
        <v>6.2513775745340343</v>
      </c>
      <c r="AE20" s="102">
        <f t="shared" si="5"/>
        <v>2.7639579878382805E-2</v>
      </c>
      <c r="AF20" s="102">
        <f t="shared" si="6"/>
        <v>-4.9723604201216176</v>
      </c>
      <c r="AG20" s="102">
        <f t="shared" si="7"/>
        <v>5.0276395798783824</v>
      </c>
      <c r="AH20" s="102">
        <f t="shared" si="8"/>
        <v>-4.4849751561925535</v>
      </c>
      <c r="AI20" s="102">
        <f t="shared" si="9"/>
        <v>4.5402543159493183</v>
      </c>
      <c r="AJ20" s="102">
        <f t="shared" si="10"/>
        <v>-3.024035306994981</v>
      </c>
      <c r="AK20" s="102">
        <f t="shared" si="11"/>
        <v>-8.0240353069949819</v>
      </c>
      <c r="AL20" s="102">
        <f t="shared" si="12"/>
        <v>1.975964693005019</v>
      </c>
      <c r="AM20" s="102">
        <f t="shared" si="13"/>
        <v>-11.435443380433682</v>
      </c>
      <c r="AN20" s="102">
        <f t="shared" si="14"/>
        <v>5.3873727664437192</v>
      </c>
      <c r="AO20" s="102">
        <f t="shared" si="15"/>
        <v>-2.8291927297448289</v>
      </c>
      <c r="AP20" s="102">
        <f t="shared" si="16"/>
        <v>-7.8291927297448289</v>
      </c>
      <c r="AQ20" s="102">
        <f t="shared" si="17"/>
        <v>2.1708072702551711</v>
      </c>
      <c r="AR20" s="102">
        <f t="shared" si="18"/>
        <v>-11.273907592626689</v>
      </c>
      <c r="AS20" s="102">
        <f t="shared" si="19"/>
        <v>5.6155221331370306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>
      <c r="A21" s="94" t="s">
        <v>153</v>
      </c>
      <c r="B21" s="95">
        <v>2</v>
      </c>
      <c r="C21" s="95">
        <v>2024</v>
      </c>
      <c r="D21" s="94" t="s">
        <v>76</v>
      </c>
      <c r="E21" s="95" t="s">
        <v>77</v>
      </c>
      <c r="F21" s="132" t="s">
        <v>107</v>
      </c>
      <c r="G21" s="124" t="s">
        <v>138</v>
      </c>
      <c r="H21" s="85">
        <v>9</v>
      </c>
      <c r="I21" s="97">
        <v>446.34218999999996</v>
      </c>
      <c r="J21" s="97">
        <f t="shared" si="25"/>
        <v>449.7</v>
      </c>
      <c r="K21" s="98">
        <v>2.6071800000000001</v>
      </c>
      <c r="L21" s="98">
        <v>0.75063000000000002</v>
      </c>
      <c r="M21" s="98">
        <f t="shared" si="20"/>
        <v>3.3578100000000002</v>
      </c>
      <c r="N21" s="97">
        <f t="shared" si="26"/>
        <v>7501.6531258022633</v>
      </c>
      <c r="O21" s="114"/>
      <c r="P21" s="114">
        <v>449.6</v>
      </c>
      <c r="Q21" s="115">
        <v>2.6109</v>
      </c>
      <c r="R21" s="115">
        <v>0.75090000000000001</v>
      </c>
      <c r="S21" s="115">
        <v>3.4216000000000002</v>
      </c>
      <c r="T21" s="103">
        <v>7647</v>
      </c>
      <c r="U21" s="100">
        <f t="shared" si="30"/>
        <v>0.14268289876417992</v>
      </c>
      <c r="V21" s="100">
        <f t="shared" si="30"/>
        <v>3.5969785380279555E-2</v>
      </c>
      <c r="W21" s="100">
        <f t="shared" si="28"/>
        <v>1.8997501347604542</v>
      </c>
      <c r="X21" s="100">
        <f t="shared" si="29"/>
        <v>1.9375312582477293</v>
      </c>
      <c r="Y21" s="101"/>
      <c r="Z21" s="102">
        <f t="shared" si="0"/>
        <v>-3.5488439825250904</v>
      </c>
      <c r="AA21" s="102">
        <f t="shared" si="1"/>
        <v>-8.5488439825250904</v>
      </c>
      <c r="AB21" s="102">
        <f t="shared" si="2"/>
        <v>1.4511560174749096</v>
      </c>
      <c r="AC21" s="102">
        <f t="shared" si="3"/>
        <v>-13.349065539584215</v>
      </c>
      <c r="AD21" s="102">
        <f t="shared" si="4"/>
        <v>6.2513775745340343</v>
      </c>
      <c r="AE21" s="102">
        <f t="shared" si="5"/>
        <v>2.7639579878382805E-2</v>
      </c>
      <c r="AF21" s="102">
        <f t="shared" si="6"/>
        <v>-4.9723604201216176</v>
      </c>
      <c r="AG21" s="102">
        <f t="shared" si="7"/>
        <v>5.0276395798783824</v>
      </c>
      <c r="AH21" s="102">
        <f t="shared" si="8"/>
        <v>-4.4849751561925535</v>
      </c>
      <c r="AI21" s="102">
        <f t="shared" si="9"/>
        <v>4.5402543159493183</v>
      </c>
      <c r="AJ21" s="102">
        <f t="shared" si="10"/>
        <v>-3.024035306994981</v>
      </c>
      <c r="AK21" s="102">
        <f t="shared" si="11"/>
        <v>-8.0240353069949819</v>
      </c>
      <c r="AL21" s="102">
        <f t="shared" si="12"/>
        <v>1.975964693005019</v>
      </c>
      <c r="AM21" s="102">
        <f t="shared" si="13"/>
        <v>-11.435443380433682</v>
      </c>
      <c r="AN21" s="102">
        <f t="shared" si="14"/>
        <v>5.3873727664437192</v>
      </c>
      <c r="AO21" s="102">
        <f t="shared" si="15"/>
        <v>-2.8291927297448289</v>
      </c>
      <c r="AP21" s="102">
        <f t="shared" si="16"/>
        <v>-7.8291927297448289</v>
      </c>
      <c r="AQ21" s="102">
        <f t="shared" si="17"/>
        <v>2.1708072702551711</v>
      </c>
      <c r="AR21" s="102">
        <f t="shared" si="18"/>
        <v>-11.273907592626689</v>
      </c>
      <c r="AS21" s="102">
        <f t="shared" si="19"/>
        <v>5.6155221331370306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>
      <c r="A22" s="94" t="s">
        <v>153</v>
      </c>
      <c r="B22" s="95">
        <v>2</v>
      </c>
      <c r="C22" s="95">
        <v>2024</v>
      </c>
      <c r="D22" s="94" t="s">
        <v>14</v>
      </c>
      <c r="E22" s="95" t="s">
        <v>45</v>
      </c>
      <c r="F22" s="132" t="s">
        <v>108</v>
      </c>
      <c r="G22" s="124" t="s">
        <v>123</v>
      </c>
      <c r="H22" s="125">
        <v>1</v>
      </c>
      <c r="I22" s="97">
        <v>446.56921999999997</v>
      </c>
      <c r="J22" s="97">
        <f t="shared" si="25"/>
        <v>446.6</v>
      </c>
      <c r="K22" s="98">
        <v>2.0410000000000001E-2</v>
      </c>
      <c r="L22" s="98">
        <v>1.0370000000000001E-2</v>
      </c>
      <c r="M22" s="98">
        <f t="shared" si="20"/>
        <v>3.0780000000000002E-2</v>
      </c>
      <c r="N22" s="97">
        <f t="shared" si="26"/>
        <v>68.923692081633405</v>
      </c>
      <c r="O22" s="112">
        <v>446.4</v>
      </c>
      <c r="P22" s="112">
        <v>446.4</v>
      </c>
      <c r="Q22" s="113">
        <v>1.66E-2</v>
      </c>
      <c r="R22" s="113">
        <v>8.0000000000000002E-3</v>
      </c>
      <c r="S22" s="113">
        <v>2.4599079999999999E-2</v>
      </c>
      <c r="T22" s="99">
        <v>55</v>
      </c>
      <c r="U22" s="100">
        <f t="shared" ref="U22:U33" si="31">((Q22-K22)/K22)*100</f>
        <v>-18.667319941205296</v>
      </c>
      <c r="V22" s="100">
        <f t="shared" ref="V22:V33" si="32">((R22-L22)/L22)*100</f>
        <v>-22.854387656702031</v>
      </c>
      <c r="W22" s="100">
        <f t="shared" si="28"/>
        <v>-20.080961663417813</v>
      </c>
      <c r="X22" s="100">
        <f t="shared" si="29"/>
        <v>-20.201605081083219</v>
      </c>
      <c r="Y22" s="101"/>
      <c r="Z22" s="102">
        <f t="shared" si="0"/>
        <v>-3.5488439825250904</v>
      </c>
      <c r="AA22" s="102">
        <f t="shared" si="1"/>
        <v>-8.5488439825250904</v>
      </c>
      <c r="AB22" s="102">
        <f t="shared" si="2"/>
        <v>1.4511560174749096</v>
      </c>
      <c r="AC22" s="102">
        <f t="shared" si="3"/>
        <v>-13.349065539584215</v>
      </c>
      <c r="AD22" s="102">
        <f t="shared" si="4"/>
        <v>6.2513775745340343</v>
      </c>
      <c r="AE22" s="102">
        <f t="shared" si="5"/>
        <v>2.7639579878382805E-2</v>
      </c>
      <c r="AF22" s="102">
        <f t="shared" si="6"/>
        <v>-4.9723604201216176</v>
      </c>
      <c r="AG22" s="102">
        <f t="shared" si="7"/>
        <v>5.0276395798783824</v>
      </c>
      <c r="AH22" s="102">
        <f t="shared" si="8"/>
        <v>-4.4849751561925535</v>
      </c>
      <c r="AI22" s="102">
        <f t="shared" si="9"/>
        <v>4.5402543159493183</v>
      </c>
      <c r="AJ22" s="102">
        <f t="shared" si="10"/>
        <v>-3.024035306994981</v>
      </c>
      <c r="AK22" s="102">
        <f t="shared" si="11"/>
        <v>-8.0240353069949819</v>
      </c>
      <c r="AL22" s="102">
        <f t="shared" si="12"/>
        <v>1.975964693005019</v>
      </c>
      <c r="AM22" s="102">
        <f t="shared" si="13"/>
        <v>-11.435443380433682</v>
      </c>
      <c r="AN22" s="102">
        <f t="shared" si="14"/>
        <v>5.3873727664437192</v>
      </c>
      <c r="AO22" s="102">
        <f t="shared" si="15"/>
        <v>-2.8291927297448289</v>
      </c>
      <c r="AP22" s="102">
        <f t="shared" si="16"/>
        <v>-7.8291927297448289</v>
      </c>
      <c r="AQ22" s="102">
        <f t="shared" si="17"/>
        <v>2.1708072702551711</v>
      </c>
      <c r="AR22" s="102">
        <f t="shared" si="18"/>
        <v>-11.273907592626689</v>
      </c>
      <c r="AS22" s="102">
        <f t="shared" si="19"/>
        <v>5.6155221331370306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>
      <c r="A23" s="94" t="s">
        <v>153</v>
      </c>
      <c r="B23" s="95">
        <v>2</v>
      </c>
      <c r="C23" s="95">
        <v>2024</v>
      </c>
      <c r="D23" s="94" t="s">
        <v>14</v>
      </c>
      <c r="E23" s="95" t="s">
        <v>45</v>
      </c>
      <c r="F23" s="132" t="s">
        <v>108</v>
      </c>
      <c r="G23" s="124" t="s">
        <v>123</v>
      </c>
      <c r="H23" s="85">
        <v>2</v>
      </c>
      <c r="I23" s="97">
        <v>446.55418999999995</v>
      </c>
      <c r="J23" s="97">
        <f t="shared" si="25"/>
        <v>446.59999999999997</v>
      </c>
      <c r="K23" s="98">
        <v>3.0349999999999999E-2</v>
      </c>
      <c r="L23" s="98">
        <v>1.546E-2</v>
      </c>
      <c r="M23" s="98">
        <f t="shared" si="20"/>
        <v>4.5809999999999997E-2</v>
      </c>
      <c r="N23" s="97">
        <f t="shared" si="26"/>
        <v>102.58156265883403</v>
      </c>
      <c r="O23" s="114">
        <v>446.3</v>
      </c>
      <c r="P23" s="114">
        <v>446.3</v>
      </c>
      <c r="Q23" s="115">
        <v>2.8400000000000002E-2</v>
      </c>
      <c r="R23" s="115">
        <v>1.6199999999999999E-2</v>
      </c>
      <c r="S23" s="115">
        <v>4.4597629999999999E-2</v>
      </c>
      <c r="T23" s="103">
        <v>100</v>
      </c>
      <c r="U23" s="100">
        <f t="shared" si="31"/>
        <v>-6.4250411861614403</v>
      </c>
      <c r="V23" s="100">
        <f t="shared" si="32"/>
        <v>4.7865459249676539</v>
      </c>
      <c r="W23" s="100">
        <f t="shared" si="28"/>
        <v>-2.6465182274612475</v>
      </c>
      <c r="X23" s="100">
        <f t="shared" si="29"/>
        <v>-2.5165951774587381</v>
      </c>
      <c r="Y23" s="101"/>
      <c r="Z23" s="102">
        <f t="shared" si="0"/>
        <v>-3.5488439825250904</v>
      </c>
      <c r="AA23" s="102">
        <f t="shared" si="1"/>
        <v>-8.5488439825250904</v>
      </c>
      <c r="AB23" s="102">
        <f t="shared" si="2"/>
        <v>1.4511560174749096</v>
      </c>
      <c r="AC23" s="102">
        <f t="shared" si="3"/>
        <v>-13.349065539584215</v>
      </c>
      <c r="AD23" s="102">
        <f t="shared" si="4"/>
        <v>6.2513775745340343</v>
      </c>
      <c r="AE23" s="102">
        <f t="shared" si="5"/>
        <v>2.7639579878382805E-2</v>
      </c>
      <c r="AF23" s="102">
        <f t="shared" si="6"/>
        <v>-4.9723604201216176</v>
      </c>
      <c r="AG23" s="102">
        <f t="shared" si="7"/>
        <v>5.0276395798783824</v>
      </c>
      <c r="AH23" s="102">
        <f t="shared" si="8"/>
        <v>-4.4849751561925535</v>
      </c>
      <c r="AI23" s="102">
        <f t="shared" si="9"/>
        <v>4.5402543159493183</v>
      </c>
      <c r="AJ23" s="102">
        <f t="shared" si="10"/>
        <v>-3.024035306994981</v>
      </c>
      <c r="AK23" s="102">
        <f t="shared" si="11"/>
        <v>-8.0240353069949819</v>
      </c>
      <c r="AL23" s="102">
        <f t="shared" si="12"/>
        <v>1.975964693005019</v>
      </c>
      <c r="AM23" s="102">
        <f t="shared" si="13"/>
        <v>-11.435443380433682</v>
      </c>
      <c r="AN23" s="102">
        <f t="shared" si="14"/>
        <v>5.3873727664437192</v>
      </c>
      <c r="AO23" s="102">
        <f t="shared" si="15"/>
        <v>-2.8291927297448289</v>
      </c>
      <c r="AP23" s="102">
        <f t="shared" si="16"/>
        <v>-7.8291927297448289</v>
      </c>
      <c r="AQ23" s="102">
        <f t="shared" si="17"/>
        <v>2.1708072702551711</v>
      </c>
      <c r="AR23" s="102">
        <f t="shared" si="18"/>
        <v>-11.273907592626689</v>
      </c>
      <c r="AS23" s="102">
        <f t="shared" si="19"/>
        <v>5.6155221331370306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>
      <c r="A24" s="94" t="s">
        <v>153</v>
      </c>
      <c r="B24" s="95">
        <v>2</v>
      </c>
      <c r="C24" s="95">
        <v>2024</v>
      </c>
      <c r="D24" s="94" t="s">
        <v>14</v>
      </c>
      <c r="E24" s="95" t="s">
        <v>45</v>
      </c>
      <c r="F24" s="132" t="s">
        <v>108</v>
      </c>
      <c r="G24" s="124" t="s">
        <v>123</v>
      </c>
      <c r="H24" s="85">
        <v>3</v>
      </c>
      <c r="I24" s="97">
        <v>446.50903999999997</v>
      </c>
      <c r="J24" s="97">
        <f t="shared" si="25"/>
        <v>446.59999999999997</v>
      </c>
      <c r="K24" s="98">
        <v>7.0660000000000001E-2</v>
      </c>
      <c r="L24" s="98">
        <v>2.0299999999999999E-2</v>
      </c>
      <c r="M24" s="98">
        <f t="shared" si="20"/>
        <v>9.0959999999999999E-2</v>
      </c>
      <c r="N24" s="97">
        <f t="shared" si="26"/>
        <v>203.6980211611012</v>
      </c>
      <c r="O24" s="114">
        <v>446.1</v>
      </c>
      <c r="P24" s="114">
        <v>446.2</v>
      </c>
      <c r="Q24" s="115">
        <v>6.7199999999999996E-2</v>
      </c>
      <c r="R24" s="115">
        <v>2.07E-2</v>
      </c>
      <c r="S24" s="115">
        <v>8.7900160000000005E-2</v>
      </c>
      <c r="T24" s="103">
        <v>197</v>
      </c>
      <c r="U24" s="100">
        <f t="shared" si="31"/>
        <v>-4.8966883668270658</v>
      </c>
      <c r="V24" s="100">
        <f t="shared" si="32"/>
        <v>1.9704433497536997</v>
      </c>
      <c r="W24" s="100">
        <f t="shared" si="28"/>
        <v>-3.3639401934916386</v>
      </c>
      <c r="X24" s="100">
        <f t="shared" si="29"/>
        <v>-3.2882112074146499</v>
      </c>
      <c r="Y24" s="101"/>
      <c r="Z24" s="102">
        <f t="shared" si="0"/>
        <v>-3.5488439825250904</v>
      </c>
      <c r="AA24" s="102">
        <f t="shared" si="1"/>
        <v>-8.5488439825250904</v>
      </c>
      <c r="AB24" s="102">
        <f t="shared" si="2"/>
        <v>1.4511560174749096</v>
      </c>
      <c r="AC24" s="102">
        <f t="shared" si="3"/>
        <v>-13.349065539584215</v>
      </c>
      <c r="AD24" s="102">
        <f t="shared" si="4"/>
        <v>6.2513775745340343</v>
      </c>
      <c r="AE24" s="102">
        <f t="shared" si="5"/>
        <v>2.7639579878382805E-2</v>
      </c>
      <c r="AF24" s="102">
        <f t="shared" si="6"/>
        <v>-4.9723604201216176</v>
      </c>
      <c r="AG24" s="102">
        <f t="shared" si="7"/>
        <v>5.0276395798783824</v>
      </c>
      <c r="AH24" s="102">
        <f t="shared" si="8"/>
        <v>-4.4849751561925535</v>
      </c>
      <c r="AI24" s="102">
        <f t="shared" si="9"/>
        <v>4.5402543159493183</v>
      </c>
      <c r="AJ24" s="102">
        <f t="shared" si="10"/>
        <v>-3.024035306994981</v>
      </c>
      <c r="AK24" s="102">
        <f t="shared" si="11"/>
        <v>-8.0240353069949819</v>
      </c>
      <c r="AL24" s="102">
        <f t="shared" si="12"/>
        <v>1.975964693005019</v>
      </c>
      <c r="AM24" s="102">
        <f t="shared" si="13"/>
        <v>-11.435443380433682</v>
      </c>
      <c r="AN24" s="102">
        <f t="shared" si="14"/>
        <v>5.3873727664437192</v>
      </c>
      <c r="AO24" s="102">
        <f t="shared" si="15"/>
        <v>-2.8291927297448289</v>
      </c>
      <c r="AP24" s="102">
        <f t="shared" si="16"/>
        <v>-7.8291927297448289</v>
      </c>
      <c r="AQ24" s="102">
        <f t="shared" si="17"/>
        <v>2.1708072702551711</v>
      </c>
      <c r="AR24" s="102">
        <f t="shared" si="18"/>
        <v>-11.273907592626689</v>
      </c>
      <c r="AS24" s="102">
        <f t="shared" si="19"/>
        <v>5.6155221331370306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>
      <c r="A25" s="94" t="s">
        <v>153</v>
      </c>
      <c r="B25" s="95">
        <v>2</v>
      </c>
      <c r="C25" s="95">
        <v>2024</v>
      </c>
      <c r="D25" s="94" t="s">
        <v>14</v>
      </c>
      <c r="E25" s="95" t="s">
        <v>45</v>
      </c>
      <c r="F25" s="132" t="s">
        <v>108</v>
      </c>
      <c r="G25" s="124" t="s">
        <v>123</v>
      </c>
      <c r="H25" s="85">
        <v>4</v>
      </c>
      <c r="I25" s="97">
        <v>446.62942000000004</v>
      </c>
      <c r="J25" s="97">
        <f t="shared" si="25"/>
        <v>446.90000000000003</v>
      </c>
      <c r="K25" s="98">
        <v>0.22040000000000001</v>
      </c>
      <c r="L25" s="98">
        <v>5.0180000000000002E-2</v>
      </c>
      <c r="M25" s="98">
        <f t="shared" si="20"/>
        <v>0.27058000000000004</v>
      </c>
      <c r="N25" s="97">
        <f t="shared" si="26"/>
        <v>605.68816381861427</v>
      </c>
      <c r="O25" s="114">
        <v>446.2</v>
      </c>
      <c r="P25" s="114">
        <v>446.4</v>
      </c>
      <c r="Q25" s="115">
        <v>0.21179999999999999</v>
      </c>
      <c r="R25" s="115">
        <v>4.5199999999999997E-2</v>
      </c>
      <c r="S25" s="115">
        <v>0.25700000000000001</v>
      </c>
      <c r="T25" s="103">
        <v>576</v>
      </c>
      <c r="U25" s="100">
        <f t="shared" si="31"/>
        <v>-3.9019963702359455</v>
      </c>
      <c r="V25" s="100">
        <f t="shared" si="32"/>
        <v>-9.9242726185731467</v>
      </c>
      <c r="W25" s="100">
        <f t="shared" si="28"/>
        <v>-5.0188483997339173</v>
      </c>
      <c r="X25" s="100">
        <f t="shared" si="29"/>
        <v>-4.9015591837625871</v>
      </c>
      <c r="Y25" s="101"/>
      <c r="Z25" s="102">
        <f t="shared" si="0"/>
        <v>-3.5488439825250904</v>
      </c>
      <c r="AA25" s="102">
        <f t="shared" si="1"/>
        <v>-8.5488439825250904</v>
      </c>
      <c r="AB25" s="102">
        <f t="shared" si="2"/>
        <v>1.4511560174749096</v>
      </c>
      <c r="AC25" s="102">
        <f t="shared" si="3"/>
        <v>-13.349065539584215</v>
      </c>
      <c r="AD25" s="102">
        <f t="shared" si="4"/>
        <v>6.2513775745340343</v>
      </c>
      <c r="AE25" s="102">
        <f t="shared" si="5"/>
        <v>2.7639579878382805E-2</v>
      </c>
      <c r="AF25" s="102">
        <f t="shared" si="6"/>
        <v>-4.9723604201216176</v>
      </c>
      <c r="AG25" s="102">
        <f t="shared" si="7"/>
        <v>5.0276395798783824</v>
      </c>
      <c r="AH25" s="102">
        <f t="shared" si="8"/>
        <v>-4.4849751561925535</v>
      </c>
      <c r="AI25" s="102">
        <f t="shared" si="9"/>
        <v>4.5402543159493183</v>
      </c>
      <c r="AJ25" s="102">
        <f t="shared" si="10"/>
        <v>-3.024035306994981</v>
      </c>
      <c r="AK25" s="102">
        <f t="shared" si="11"/>
        <v>-8.0240353069949819</v>
      </c>
      <c r="AL25" s="102">
        <f t="shared" si="12"/>
        <v>1.975964693005019</v>
      </c>
      <c r="AM25" s="102">
        <f t="shared" si="13"/>
        <v>-11.435443380433682</v>
      </c>
      <c r="AN25" s="102">
        <f t="shared" si="14"/>
        <v>5.3873727664437192</v>
      </c>
      <c r="AO25" s="102">
        <f t="shared" si="15"/>
        <v>-2.8291927297448289</v>
      </c>
      <c r="AP25" s="102">
        <f t="shared" si="16"/>
        <v>-7.8291927297448289</v>
      </c>
      <c r="AQ25" s="102">
        <f t="shared" si="17"/>
        <v>2.1708072702551711</v>
      </c>
      <c r="AR25" s="102">
        <f t="shared" si="18"/>
        <v>-11.273907592626689</v>
      </c>
      <c r="AS25" s="102">
        <f t="shared" si="19"/>
        <v>5.6155221331370306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>
      <c r="A26" s="94" t="s">
        <v>153</v>
      </c>
      <c r="B26" s="95">
        <v>2</v>
      </c>
      <c r="C26" s="95">
        <v>2024</v>
      </c>
      <c r="D26" s="94" t="s">
        <v>14</v>
      </c>
      <c r="E26" s="95" t="s">
        <v>45</v>
      </c>
      <c r="F26" s="132" t="s">
        <v>108</v>
      </c>
      <c r="G26" s="124" t="s">
        <v>123</v>
      </c>
      <c r="H26" s="85">
        <v>5</v>
      </c>
      <c r="I26" s="97">
        <v>446.05973999999998</v>
      </c>
      <c r="J26" s="97">
        <f t="shared" si="25"/>
        <v>446.49999999999994</v>
      </c>
      <c r="K26" s="98">
        <v>0.35997000000000001</v>
      </c>
      <c r="L26" s="98">
        <v>8.029E-2</v>
      </c>
      <c r="M26" s="98">
        <f t="shared" si="20"/>
        <v>0.44025999999999998</v>
      </c>
      <c r="N26" s="97">
        <f t="shared" si="26"/>
        <v>986.63035290939274</v>
      </c>
      <c r="O26" s="114">
        <v>445.8</v>
      </c>
      <c r="P26" s="114">
        <v>446.1</v>
      </c>
      <c r="Q26" s="115">
        <v>0.34899999999999998</v>
      </c>
      <c r="R26" s="115">
        <v>8.0500000000000002E-2</v>
      </c>
      <c r="S26" s="115">
        <v>0.42950060000000001</v>
      </c>
      <c r="T26" s="103">
        <v>963</v>
      </c>
      <c r="U26" s="100">
        <f t="shared" si="31"/>
        <v>-3.0474761785704461</v>
      </c>
      <c r="V26" s="100">
        <f t="shared" si="32"/>
        <v>0.26155187445510258</v>
      </c>
      <c r="W26" s="100">
        <f t="shared" si="28"/>
        <v>-2.4438740744105698</v>
      </c>
      <c r="X26" s="100">
        <f t="shared" si="29"/>
        <v>-2.3950563490887085</v>
      </c>
      <c r="Y26" s="101"/>
      <c r="Z26" s="102">
        <f t="shared" si="0"/>
        <v>-3.5488439825250904</v>
      </c>
      <c r="AA26" s="102">
        <f t="shared" si="1"/>
        <v>-8.5488439825250904</v>
      </c>
      <c r="AB26" s="102">
        <f t="shared" si="2"/>
        <v>1.4511560174749096</v>
      </c>
      <c r="AC26" s="102">
        <f t="shared" si="3"/>
        <v>-13.349065539584215</v>
      </c>
      <c r="AD26" s="102">
        <f t="shared" si="4"/>
        <v>6.2513775745340343</v>
      </c>
      <c r="AE26" s="102">
        <f t="shared" si="5"/>
        <v>2.7639579878382805E-2</v>
      </c>
      <c r="AF26" s="102">
        <f t="shared" si="6"/>
        <v>-4.9723604201216176</v>
      </c>
      <c r="AG26" s="102">
        <f t="shared" si="7"/>
        <v>5.0276395798783824</v>
      </c>
      <c r="AH26" s="102">
        <f t="shared" si="8"/>
        <v>-4.4849751561925535</v>
      </c>
      <c r="AI26" s="102">
        <f t="shared" si="9"/>
        <v>4.5402543159493183</v>
      </c>
      <c r="AJ26" s="102">
        <f t="shared" si="10"/>
        <v>-3.024035306994981</v>
      </c>
      <c r="AK26" s="102">
        <f t="shared" si="11"/>
        <v>-8.0240353069949819</v>
      </c>
      <c r="AL26" s="102">
        <f t="shared" si="12"/>
        <v>1.975964693005019</v>
      </c>
      <c r="AM26" s="102">
        <f t="shared" si="13"/>
        <v>-11.435443380433682</v>
      </c>
      <c r="AN26" s="102">
        <f t="shared" si="14"/>
        <v>5.3873727664437192</v>
      </c>
      <c r="AO26" s="102">
        <f t="shared" si="15"/>
        <v>-2.8291927297448289</v>
      </c>
      <c r="AP26" s="102">
        <f t="shared" si="16"/>
        <v>-7.8291927297448289</v>
      </c>
      <c r="AQ26" s="102">
        <f t="shared" si="17"/>
        <v>2.1708072702551711</v>
      </c>
      <c r="AR26" s="102">
        <f t="shared" si="18"/>
        <v>-11.273907592626689</v>
      </c>
      <c r="AS26" s="102">
        <f t="shared" si="19"/>
        <v>5.6155221331370306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>
      <c r="A27" s="94" t="s">
        <v>153</v>
      </c>
      <c r="B27" s="95">
        <v>2</v>
      </c>
      <c r="C27" s="95">
        <v>2024</v>
      </c>
      <c r="D27" s="94" t="s">
        <v>14</v>
      </c>
      <c r="E27" s="95" t="s">
        <v>45</v>
      </c>
      <c r="F27" s="132" t="s">
        <v>108</v>
      </c>
      <c r="G27" s="124" t="s">
        <v>123</v>
      </c>
      <c r="H27" s="85">
        <v>6</v>
      </c>
      <c r="I27" s="97">
        <v>446.46713999999997</v>
      </c>
      <c r="J27" s="97">
        <f t="shared" si="25"/>
        <v>447.09999999999997</v>
      </c>
      <c r="K27" s="98">
        <v>0.50170999999999999</v>
      </c>
      <c r="L27" s="98">
        <v>0.13114999999999999</v>
      </c>
      <c r="M27" s="98">
        <f t="shared" si="20"/>
        <v>0.63285999999999998</v>
      </c>
      <c r="N27" s="97">
        <f t="shared" si="26"/>
        <v>1416.7261015664481</v>
      </c>
      <c r="O27" s="114">
        <v>446.3</v>
      </c>
      <c r="P27" s="114">
        <v>446.7</v>
      </c>
      <c r="Q27" s="115">
        <v>0.48949999999999999</v>
      </c>
      <c r="R27" s="115">
        <v>0.13109999999999999</v>
      </c>
      <c r="S27" s="115">
        <v>0.62060170000000003</v>
      </c>
      <c r="T27" s="103">
        <v>1391</v>
      </c>
      <c r="U27" s="100">
        <f t="shared" si="31"/>
        <v>-2.4336768252576189</v>
      </c>
      <c r="V27" s="100">
        <f t="shared" si="32"/>
        <v>-3.8124285169648872E-2</v>
      </c>
      <c r="W27" s="100">
        <f t="shared" si="28"/>
        <v>-1.936968681856958</v>
      </c>
      <c r="X27" s="100">
        <f t="shared" si="29"/>
        <v>-1.8158839268933615</v>
      </c>
      <c r="Y27" s="101"/>
      <c r="Z27" s="102">
        <f t="shared" si="0"/>
        <v>-3.5488439825250904</v>
      </c>
      <c r="AA27" s="102">
        <f t="shared" si="1"/>
        <v>-8.5488439825250904</v>
      </c>
      <c r="AB27" s="102">
        <f t="shared" si="2"/>
        <v>1.4511560174749096</v>
      </c>
      <c r="AC27" s="102">
        <f t="shared" si="3"/>
        <v>-13.349065539584215</v>
      </c>
      <c r="AD27" s="102">
        <f t="shared" si="4"/>
        <v>6.2513775745340343</v>
      </c>
      <c r="AE27" s="102">
        <f t="shared" si="5"/>
        <v>2.7639579878382805E-2</v>
      </c>
      <c r="AF27" s="102">
        <f t="shared" si="6"/>
        <v>-4.9723604201216176</v>
      </c>
      <c r="AG27" s="102">
        <f t="shared" si="7"/>
        <v>5.0276395798783824</v>
      </c>
      <c r="AH27" s="102">
        <f t="shared" si="8"/>
        <v>-4.4849751561925535</v>
      </c>
      <c r="AI27" s="102">
        <f t="shared" si="9"/>
        <v>4.5402543159493183</v>
      </c>
      <c r="AJ27" s="102">
        <f t="shared" si="10"/>
        <v>-3.024035306994981</v>
      </c>
      <c r="AK27" s="102">
        <f t="shared" si="11"/>
        <v>-8.0240353069949819</v>
      </c>
      <c r="AL27" s="102">
        <f t="shared" si="12"/>
        <v>1.975964693005019</v>
      </c>
      <c r="AM27" s="102">
        <f t="shared" si="13"/>
        <v>-11.435443380433682</v>
      </c>
      <c r="AN27" s="102">
        <f t="shared" si="14"/>
        <v>5.3873727664437192</v>
      </c>
      <c r="AO27" s="102">
        <f t="shared" si="15"/>
        <v>-2.8291927297448289</v>
      </c>
      <c r="AP27" s="102">
        <f t="shared" si="16"/>
        <v>-7.8291927297448289</v>
      </c>
      <c r="AQ27" s="102">
        <f t="shared" si="17"/>
        <v>2.1708072702551711</v>
      </c>
      <c r="AR27" s="102">
        <f t="shared" si="18"/>
        <v>-11.273907592626689</v>
      </c>
      <c r="AS27" s="102">
        <f t="shared" si="19"/>
        <v>5.6155221331370306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>
      <c r="A28" s="94" t="s">
        <v>153</v>
      </c>
      <c r="B28" s="95">
        <v>2</v>
      </c>
      <c r="C28" s="95">
        <v>2024</v>
      </c>
      <c r="D28" s="94" t="s">
        <v>14</v>
      </c>
      <c r="E28" s="95" t="s">
        <v>45</v>
      </c>
      <c r="F28" s="132" t="s">
        <v>108</v>
      </c>
      <c r="G28" s="124" t="s">
        <v>123</v>
      </c>
      <c r="H28" s="85">
        <v>7</v>
      </c>
      <c r="I28" s="97">
        <v>446.53797999999995</v>
      </c>
      <c r="J28" s="97">
        <f t="shared" si="25"/>
        <v>448.49999999999994</v>
      </c>
      <c r="K28" s="98">
        <v>1.60124</v>
      </c>
      <c r="L28" s="98">
        <v>0.36077999999999999</v>
      </c>
      <c r="M28" s="98">
        <f t="shared" si="20"/>
        <v>1.9620199999999999</v>
      </c>
      <c r="N28" s="97">
        <f t="shared" si="26"/>
        <v>4386.5744970136238</v>
      </c>
      <c r="O28" s="114">
        <v>447</v>
      </c>
      <c r="P28" s="114">
        <v>448.2</v>
      </c>
      <c r="Q28" s="115">
        <v>1.5909</v>
      </c>
      <c r="R28" s="115">
        <v>0.34799999999999998</v>
      </c>
      <c r="S28" s="115">
        <v>1.93885</v>
      </c>
      <c r="T28" s="103">
        <v>4338</v>
      </c>
      <c r="U28" s="100">
        <f t="shared" ref="U28:U31" si="33">((Q28-K28)/K28)*100</f>
        <v>-0.64574954410332086</v>
      </c>
      <c r="V28" s="100">
        <f t="shared" ref="V28:V31" si="34">((R28-L28)/L28)*100</f>
        <v>-3.5423249625810782</v>
      </c>
      <c r="W28" s="100">
        <f t="shared" ref="W28:W31" si="35">((S28-M28)/M28)*100</f>
        <v>-1.1809257805730784</v>
      </c>
      <c r="X28" s="100">
        <f t="shared" ref="X28:X31" si="36">((T28-N28)/N28)*100</f>
        <v>-1.1073446272642427</v>
      </c>
      <c r="Y28" s="101"/>
      <c r="Z28" s="102">
        <f t="shared" si="0"/>
        <v>-3.5488439825250904</v>
      </c>
      <c r="AA28" s="102">
        <f t="shared" si="1"/>
        <v>-8.5488439825250904</v>
      </c>
      <c r="AB28" s="102">
        <f t="shared" si="2"/>
        <v>1.4511560174749096</v>
      </c>
      <c r="AC28" s="102">
        <f t="shared" si="3"/>
        <v>-13.349065539584215</v>
      </c>
      <c r="AD28" s="102">
        <f t="shared" si="4"/>
        <v>6.2513775745340343</v>
      </c>
      <c r="AE28" s="102">
        <f t="shared" si="5"/>
        <v>2.7639579878382805E-2</v>
      </c>
      <c r="AF28" s="102">
        <f t="shared" si="6"/>
        <v>-4.9723604201216176</v>
      </c>
      <c r="AG28" s="102">
        <f t="shared" si="7"/>
        <v>5.0276395798783824</v>
      </c>
      <c r="AH28" s="102">
        <f t="shared" si="8"/>
        <v>-4.4849751561925535</v>
      </c>
      <c r="AI28" s="102">
        <f t="shared" si="9"/>
        <v>4.5402543159493183</v>
      </c>
      <c r="AJ28" s="102">
        <f t="shared" si="10"/>
        <v>-3.024035306994981</v>
      </c>
      <c r="AK28" s="102">
        <f t="shared" si="11"/>
        <v>-8.0240353069949819</v>
      </c>
      <c r="AL28" s="102">
        <f t="shared" si="12"/>
        <v>1.975964693005019</v>
      </c>
      <c r="AM28" s="102">
        <f t="shared" si="13"/>
        <v>-11.435443380433682</v>
      </c>
      <c r="AN28" s="102">
        <f t="shared" si="14"/>
        <v>5.3873727664437192</v>
      </c>
      <c r="AO28" s="102">
        <f t="shared" si="15"/>
        <v>-2.8291927297448289</v>
      </c>
      <c r="AP28" s="102">
        <f t="shared" si="16"/>
        <v>-7.8291927297448289</v>
      </c>
      <c r="AQ28" s="102">
        <f t="shared" si="17"/>
        <v>2.1708072702551711</v>
      </c>
      <c r="AR28" s="102">
        <f t="shared" si="18"/>
        <v>-11.273907592626689</v>
      </c>
      <c r="AS28" s="102">
        <f t="shared" si="19"/>
        <v>5.6155221331370306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>
      <c r="A29" s="94" t="s">
        <v>153</v>
      </c>
      <c r="B29" s="95">
        <v>2</v>
      </c>
      <c r="C29" s="95">
        <v>2024</v>
      </c>
      <c r="D29" s="94" t="s">
        <v>14</v>
      </c>
      <c r="E29" s="95" t="s">
        <v>45</v>
      </c>
      <c r="F29" s="132" t="s">
        <v>108</v>
      </c>
      <c r="G29" s="124" t="s">
        <v>123</v>
      </c>
      <c r="H29" s="85">
        <v>8</v>
      </c>
      <c r="I29" s="97">
        <v>446.08073000000002</v>
      </c>
      <c r="J29" s="97">
        <f t="shared" si="25"/>
        <v>448.7</v>
      </c>
      <c r="K29" s="98">
        <v>2.1387200000000002</v>
      </c>
      <c r="L29" s="98">
        <v>0.48054999999999998</v>
      </c>
      <c r="M29" s="98">
        <f t="shared" si="20"/>
        <v>2.6192700000000002</v>
      </c>
      <c r="N29" s="97">
        <f t="shared" si="26"/>
        <v>5858.7577798828979</v>
      </c>
      <c r="O29" s="114">
        <v>446.8</v>
      </c>
      <c r="P29" s="114">
        <v>448.4</v>
      </c>
      <c r="Q29" s="115">
        <v>2.0261999999999998</v>
      </c>
      <c r="R29" s="115">
        <v>0.47949999999999998</v>
      </c>
      <c r="S29" s="115">
        <v>2.5056530000000001</v>
      </c>
      <c r="T29" s="103">
        <v>5608</v>
      </c>
      <c r="U29" s="100">
        <f t="shared" si="33"/>
        <v>-5.2610907458667047</v>
      </c>
      <c r="V29" s="100">
        <f t="shared" si="34"/>
        <v>-0.2184996358339393</v>
      </c>
      <c r="W29" s="100">
        <f t="shared" si="35"/>
        <v>-4.3377353232007421</v>
      </c>
      <c r="X29" s="100">
        <f t="shared" si="36"/>
        <v>-4.2800502991251834</v>
      </c>
      <c r="Y29" s="101"/>
      <c r="Z29" s="102">
        <f t="shared" si="0"/>
        <v>-3.5488439825250904</v>
      </c>
      <c r="AA29" s="102">
        <f t="shared" si="1"/>
        <v>-8.5488439825250904</v>
      </c>
      <c r="AB29" s="102">
        <f t="shared" si="2"/>
        <v>1.4511560174749096</v>
      </c>
      <c r="AC29" s="102">
        <f t="shared" si="3"/>
        <v>-13.349065539584215</v>
      </c>
      <c r="AD29" s="102">
        <f t="shared" si="4"/>
        <v>6.2513775745340343</v>
      </c>
      <c r="AE29" s="102">
        <f t="shared" si="5"/>
        <v>2.7639579878382805E-2</v>
      </c>
      <c r="AF29" s="102">
        <f t="shared" si="6"/>
        <v>-4.9723604201216176</v>
      </c>
      <c r="AG29" s="102">
        <f t="shared" si="7"/>
        <v>5.0276395798783824</v>
      </c>
      <c r="AH29" s="102">
        <f t="shared" si="8"/>
        <v>-4.4849751561925535</v>
      </c>
      <c r="AI29" s="102">
        <f t="shared" si="9"/>
        <v>4.5402543159493183</v>
      </c>
      <c r="AJ29" s="102">
        <f t="shared" si="10"/>
        <v>-3.024035306994981</v>
      </c>
      <c r="AK29" s="102">
        <f t="shared" si="11"/>
        <v>-8.0240353069949819</v>
      </c>
      <c r="AL29" s="102">
        <f t="shared" si="12"/>
        <v>1.975964693005019</v>
      </c>
      <c r="AM29" s="102">
        <f t="shared" si="13"/>
        <v>-11.435443380433682</v>
      </c>
      <c r="AN29" s="102">
        <f t="shared" si="14"/>
        <v>5.3873727664437192</v>
      </c>
      <c r="AO29" s="102">
        <f t="shared" si="15"/>
        <v>-2.8291927297448289</v>
      </c>
      <c r="AP29" s="102">
        <f t="shared" si="16"/>
        <v>-7.8291927297448289</v>
      </c>
      <c r="AQ29" s="102">
        <f t="shared" si="17"/>
        <v>2.1708072702551711</v>
      </c>
      <c r="AR29" s="102">
        <f t="shared" si="18"/>
        <v>-11.273907592626689</v>
      </c>
      <c r="AS29" s="102">
        <f t="shared" si="19"/>
        <v>5.6155221331370306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>
      <c r="A30" s="94" t="s">
        <v>153</v>
      </c>
      <c r="B30" s="95">
        <v>2</v>
      </c>
      <c r="C30" s="95">
        <v>2024</v>
      </c>
      <c r="D30" s="94" t="s">
        <v>14</v>
      </c>
      <c r="E30" s="95" t="s">
        <v>45</v>
      </c>
      <c r="F30" s="132" t="s">
        <v>108</v>
      </c>
      <c r="G30" s="124" t="s">
        <v>123</v>
      </c>
      <c r="H30" s="85">
        <v>9</v>
      </c>
      <c r="I30" s="97">
        <v>446.84560999999997</v>
      </c>
      <c r="J30" s="97">
        <f t="shared" si="25"/>
        <v>450.2</v>
      </c>
      <c r="K30" s="98">
        <v>2.6022599999999998</v>
      </c>
      <c r="L30" s="98">
        <v>0.75212999999999997</v>
      </c>
      <c r="M30" s="98">
        <f t="shared" si="20"/>
        <v>3.3543899999999995</v>
      </c>
      <c r="N30" s="97">
        <f t="shared" si="26"/>
        <v>7485.6151509973088</v>
      </c>
      <c r="O30" s="114">
        <v>447.6</v>
      </c>
      <c r="P30" s="114">
        <v>449.7</v>
      </c>
      <c r="Q30" s="115">
        <v>2.5449000000000002</v>
      </c>
      <c r="R30" s="115">
        <v>0.75180000000000002</v>
      </c>
      <c r="S30" s="115">
        <v>3.2967430000000002</v>
      </c>
      <c r="T30" s="103">
        <v>7365</v>
      </c>
      <c r="U30" s="100">
        <f t="shared" si="33"/>
        <v>-2.2042378547877473</v>
      </c>
      <c r="V30" s="100">
        <f t="shared" si="34"/>
        <v>-4.3875393881369108E-2</v>
      </c>
      <c r="W30" s="100">
        <f t="shared" si="35"/>
        <v>-1.7185538950449812</v>
      </c>
      <c r="X30" s="100">
        <f t="shared" si="36"/>
        <v>-1.611292439756794</v>
      </c>
      <c r="Y30" s="101"/>
      <c r="Z30" s="102">
        <f t="shared" si="0"/>
        <v>-3.5488439825250904</v>
      </c>
      <c r="AA30" s="102">
        <f t="shared" si="1"/>
        <v>-8.5488439825250904</v>
      </c>
      <c r="AB30" s="102">
        <f t="shared" si="2"/>
        <v>1.4511560174749096</v>
      </c>
      <c r="AC30" s="102">
        <f t="shared" si="3"/>
        <v>-13.349065539584215</v>
      </c>
      <c r="AD30" s="102">
        <f t="shared" si="4"/>
        <v>6.2513775745340343</v>
      </c>
      <c r="AE30" s="102">
        <f t="shared" si="5"/>
        <v>2.7639579878382805E-2</v>
      </c>
      <c r="AF30" s="102">
        <f t="shared" si="6"/>
        <v>-4.9723604201216176</v>
      </c>
      <c r="AG30" s="102">
        <f t="shared" si="7"/>
        <v>5.0276395798783824</v>
      </c>
      <c r="AH30" s="102">
        <f t="shared" si="8"/>
        <v>-4.4849751561925535</v>
      </c>
      <c r="AI30" s="102">
        <f t="shared" si="9"/>
        <v>4.5402543159493183</v>
      </c>
      <c r="AJ30" s="102">
        <f t="shared" si="10"/>
        <v>-3.024035306994981</v>
      </c>
      <c r="AK30" s="102">
        <f t="shared" si="11"/>
        <v>-8.0240353069949819</v>
      </c>
      <c r="AL30" s="102">
        <f t="shared" si="12"/>
        <v>1.975964693005019</v>
      </c>
      <c r="AM30" s="102">
        <f t="shared" si="13"/>
        <v>-11.435443380433682</v>
      </c>
      <c r="AN30" s="102">
        <f t="shared" si="14"/>
        <v>5.3873727664437192</v>
      </c>
      <c r="AO30" s="102">
        <f t="shared" si="15"/>
        <v>-2.8291927297448289</v>
      </c>
      <c r="AP30" s="102">
        <f t="shared" si="16"/>
        <v>-7.8291927297448289</v>
      </c>
      <c r="AQ30" s="102">
        <f t="shared" si="17"/>
        <v>2.1708072702551711</v>
      </c>
      <c r="AR30" s="102">
        <f t="shared" si="18"/>
        <v>-11.273907592626689</v>
      </c>
      <c r="AS30" s="102">
        <f t="shared" si="19"/>
        <v>5.6155221331370306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>
      <c r="A31" s="94" t="s">
        <v>153</v>
      </c>
      <c r="B31" s="95">
        <v>2</v>
      </c>
      <c r="C31" s="95">
        <v>2024</v>
      </c>
      <c r="D31" s="94" t="s">
        <v>15</v>
      </c>
      <c r="E31" s="95" t="s">
        <v>46</v>
      </c>
      <c r="F31" s="132" t="s">
        <v>109</v>
      </c>
      <c r="G31" s="124" t="s">
        <v>125</v>
      </c>
      <c r="H31" s="125">
        <v>1</v>
      </c>
      <c r="I31" s="97">
        <v>446.46827000000008</v>
      </c>
      <c r="J31" s="97">
        <f t="shared" si="25"/>
        <v>446.50000000000006</v>
      </c>
      <c r="K31" s="98">
        <v>2.0250000000000001E-2</v>
      </c>
      <c r="L31" s="98">
        <v>1.1480000000000001E-2</v>
      </c>
      <c r="M31" s="98">
        <f t="shared" si="20"/>
        <v>3.1730000000000001E-2</v>
      </c>
      <c r="N31" s="97">
        <f t="shared" si="26"/>
        <v>71.066974231141785</v>
      </c>
      <c r="O31" s="112">
        <v>437.2</v>
      </c>
      <c r="P31" s="112">
        <v>437.2</v>
      </c>
      <c r="Q31" s="113">
        <v>1.84E-2</v>
      </c>
      <c r="R31" s="113">
        <v>1.0999999999999999E-2</v>
      </c>
      <c r="S31" s="113">
        <v>2.9399999999999999E-2</v>
      </c>
      <c r="T31" s="99">
        <v>67</v>
      </c>
      <c r="U31" s="100">
        <f t="shared" si="33"/>
        <v>-9.1358024691358057</v>
      </c>
      <c r="V31" s="100">
        <f t="shared" si="34"/>
        <v>-4.181184668989558</v>
      </c>
      <c r="W31" s="100">
        <f t="shared" si="35"/>
        <v>-7.3432083202017076</v>
      </c>
      <c r="X31" s="100">
        <f t="shared" si="36"/>
        <v>-5.7227344700425187</v>
      </c>
      <c r="Y31" s="101"/>
      <c r="Z31" s="102">
        <f t="shared" si="0"/>
        <v>-3.5488439825250904</v>
      </c>
      <c r="AA31" s="102">
        <f t="shared" si="1"/>
        <v>-8.5488439825250904</v>
      </c>
      <c r="AB31" s="102">
        <f t="shared" si="2"/>
        <v>1.4511560174749096</v>
      </c>
      <c r="AC31" s="102">
        <f t="shared" si="3"/>
        <v>-13.349065539584215</v>
      </c>
      <c r="AD31" s="102">
        <f t="shared" si="4"/>
        <v>6.2513775745340343</v>
      </c>
      <c r="AE31" s="102">
        <f t="shared" si="5"/>
        <v>2.7639579878382805E-2</v>
      </c>
      <c r="AF31" s="102">
        <f t="shared" si="6"/>
        <v>-4.9723604201216176</v>
      </c>
      <c r="AG31" s="102">
        <f t="shared" si="7"/>
        <v>5.0276395798783824</v>
      </c>
      <c r="AH31" s="102">
        <f t="shared" si="8"/>
        <v>-4.4849751561925535</v>
      </c>
      <c r="AI31" s="102">
        <f t="shared" si="9"/>
        <v>4.5402543159493183</v>
      </c>
      <c r="AJ31" s="102">
        <f t="shared" si="10"/>
        <v>-3.024035306994981</v>
      </c>
      <c r="AK31" s="102">
        <f t="shared" si="11"/>
        <v>-8.0240353069949819</v>
      </c>
      <c r="AL31" s="102">
        <f t="shared" si="12"/>
        <v>1.975964693005019</v>
      </c>
      <c r="AM31" s="102">
        <f t="shared" si="13"/>
        <v>-11.435443380433682</v>
      </c>
      <c r="AN31" s="102">
        <f t="shared" si="14"/>
        <v>5.3873727664437192</v>
      </c>
      <c r="AO31" s="102">
        <f t="shared" si="15"/>
        <v>-2.8291927297448289</v>
      </c>
      <c r="AP31" s="102">
        <f t="shared" si="16"/>
        <v>-7.8291927297448289</v>
      </c>
      <c r="AQ31" s="102">
        <f t="shared" si="17"/>
        <v>2.1708072702551711</v>
      </c>
      <c r="AR31" s="102">
        <f t="shared" si="18"/>
        <v>-11.273907592626689</v>
      </c>
      <c r="AS31" s="102">
        <f t="shared" si="19"/>
        <v>5.6155221331370306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>
      <c r="A32" s="94" t="s">
        <v>153</v>
      </c>
      <c r="B32" s="95">
        <v>2</v>
      </c>
      <c r="C32" s="95">
        <v>2024</v>
      </c>
      <c r="D32" s="94" t="s">
        <v>15</v>
      </c>
      <c r="E32" s="95" t="s">
        <v>46</v>
      </c>
      <c r="F32" s="132" t="s">
        <v>109</v>
      </c>
      <c r="G32" s="124" t="s">
        <v>142</v>
      </c>
      <c r="H32" s="85">
        <v>2</v>
      </c>
      <c r="I32" s="97">
        <v>446.15273000000002</v>
      </c>
      <c r="J32" s="97">
        <f t="shared" si="25"/>
        <v>446.2</v>
      </c>
      <c r="K32" s="98">
        <v>3.1440000000000003E-2</v>
      </c>
      <c r="L32" s="98">
        <v>1.583E-2</v>
      </c>
      <c r="M32" s="98">
        <f t="shared" si="20"/>
        <v>4.7270000000000006E-2</v>
      </c>
      <c r="N32" s="97">
        <f t="shared" si="26"/>
        <v>105.94602903413097</v>
      </c>
      <c r="O32" s="114">
        <v>437</v>
      </c>
      <c r="P32" s="114">
        <v>437</v>
      </c>
      <c r="Q32" s="115">
        <v>2.93E-2</v>
      </c>
      <c r="R32" s="115">
        <v>1.5599999999999999E-2</v>
      </c>
      <c r="S32" s="115">
        <v>4.4900000000000002E-2</v>
      </c>
      <c r="T32" s="103">
        <v>103</v>
      </c>
      <c r="U32" s="100">
        <f t="shared" si="31"/>
        <v>-6.8066157760814345</v>
      </c>
      <c r="V32" s="100">
        <f t="shared" si="32"/>
        <v>-1.4529374605180103</v>
      </c>
      <c r="W32" s="100">
        <f t="shared" si="28"/>
        <v>-5.0137507933150065</v>
      </c>
      <c r="X32" s="100">
        <f t="shared" si="29"/>
        <v>-2.7806884892135946</v>
      </c>
      <c r="Y32" s="101"/>
      <c r="Z32" s="102">
        <f t="shared" si="0"/>
        <v>-3.5488439825250904</v>
      </c>
      <c r="AA32" s="102">
        <f t="shared" si="1"/>
        <v>-8.5488439825250904</v>
      </c>
      <c r="AB32" s="102">
        <f t="shared" si="2"/>
        <v>1.4511560174749096</v>
      </c>
      <c r="AC32" s="102">
        <f t="shared" si="3"/>
        <v>-13.349065539584215</v>
      </c>
      <c r="AD32" s="102">
        <f t="shared" si="4"/>
        <v>6.2513775745340343</v>
      </c>
      <c r="AE32" s="102">
        <f t="shared" si="5"/>
        <v>2.7639579878382805E-2</v>
      </c>
      <c r="AF32" s="102">
        <f t="shared" si="6"/>
        <v>-4.9723604201216176</v>
      </c>
      <c r="AG32" s="102">
        <f t="shared" si="7"/>
        <v>5.0276395798783824</v>
      </c>
      <c r="AH32" s="102">
        <f t="shared" si="8"/>
        <v>-4.4849751561925535</v>
      </c>
      <c r="AI32" s="102">
        <f t="shared" si="9"/>
        <v>4.5402543159493183</v>
      </c>
      <c r="AJ32" s="102">
        <f t="shared" si="10"/>
        <v>-3.024035306994981</v>
      </c>
      <c r="AK32" s="102">
        <f t="shared" si="11"/>
        <v>-8.0240353069949819</v>
      </c>
      <c r="AL32" s="102">
        <f t="shared" si="12"/>
        <v>1.975964693005019</v>
      </c>
      <c r="AM32" s="102">
        <f t="shared" si="13"/>
        <v>-11.435443380433682</v>
      </c>
      <c r="AN32" s="102">
        <f t="shared" si="14"/>
        <v>5.3873727664437192</v>
      </c>
      <c r="AO32" s="102">
        <f t="shared" si="15"/>
        <v>-2.8291927297448289</v>
      </c>
      <c r="AP32" s="102">
        <f t="shared" si="16"/>
        <v>-7.8291927297448289</v>
      </c>
      <c r="AQ32" s="102">
        <f t="shared" si="17"/>
        <v>2.1708072702551711</v>
      </c>
      <c r="AR32" s="102">
        <f t="shared" si="18"/>
        <v>-11.273907592626689</v>
      </c>
      <c r="AS32" s="102">
        <f t="shared" si="19"/>
        <v>5.6155221331370306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>
      <c r="A33" s="94" t="s">
        <v>153</v>
      </c>
      <c r="B33" s="95">
        <v>2</v>
      </c>
      <c r="C33" s="95">
        <v>2024</v>
      </c>
      <c r="D33" s="94" t="s">
        <v>15</v>
      </c>
      <c r="E33" s="95" t="s">
        <v>46</v>
      </c>
      <c r="F33" s="132" t="s">
        <v>109</v>
      </c>
      <c r="G33" s="124" t="s">
        <v>143</v>
      </c>
      <c r="H33" s="85">
        <v>3</v>
      </c>
      <c r="I33" s="97">
        <v>446.50797999999998</v>
      </c>
      <c r="J33" s="97">
        <f t="shared" si="25"/>
        <v>446.59999999999997</v>
      </c>
      <c r="K33" s="98">
        <v>7.0650000000000004E-2</v>
      </c>
      <c r="L33" s="98">
        <v>2.137E-2</v>
      </c>
      <c r="M33" s="98">
        <f t="shared" si="20"/>
        <v>9.2020000000000005E-2</v>
      </c>
      <c r="N33" s="97">
        <f t="shared" si="26"/>
        <v>206.07211533688653</v>
      </c>
      <c r="O33" s="114">
        <v>437.1</v>
      </c>
      <c r="P33" s="114">
        <v>437.2</v>
      </c>
      <c r="Q33" s="115">
        <v>6.7599999999999993E-2</v>
      </c>
      <c r="R33" s="115">
        <v>2.01E-2</v>
      </c>
      <c r="S33" s="115">
        <v>8.77E-2</v>
      </c>
      <c r="T33" s="103">
        <v>201</v>
      </c>
      <c r="U33" s="100">
        <f t="shared" si="31"/>
        <v>-4.3170559094126126</v>
      </c>
      <c r="V33" s="100">
        <f t="shared" si="32"/>
        <v>-5.9429106223678065</v>
      </c>
      <c r="W33" s="100">
        <f t="shared" si="28"/>
        <v>-4.6946316018256944</v>
      </c>
      <c r="X33" s="100">
        <f t="shared" si="29"/>
        <v>-2.4613302622699029</v>
      </c>
      <c r="Y33" s="101"/>
      <c r="Z33" s="102">
        <f t="shared" si="0"/>
        <v>-3.5488439825250904</v>
      </c>
      <c r="AA33" s="102">
        <f t="shared" si="1"/>
        <v>-8.5488439825250904</v>
      </c>
      <c r="AB33" s="102">
        <f t="shared" si="2"/>
        <v>1.4511560174749096</v>
      </c>
      <c r="AC33" s="102">
        <f t="shared" si="3"/>
        <v>-13.349065539584215</v>
      </c>
      <c r="AD33" s="102">
        <f t="shared" si="4"/>
        <v>6.2513775745340343</v>
      </c>
      <c r="AE33" s="102">
        <f t="shared" si="5"/>
        <v>2.7639579878382805E-2</v>
      </c>
      <c r="AF33" s="102">
        <f t="shared" si="6"/>
        <v>-4.9723604201216176</v>
      </c>
      <c r="AG33" s="102">
        <f t="shared" si="7"/>
        <v>5.0276395798783824</v>
      </c>
      <c r="AH33" s="102">
        <f t="shared" si="8"/>
        <v>-4.4849751561925535</v>
      </c>
      <c r="AI33" s="102">
        <f t="shared" si="9"/>
        <v>4.5402543159493183</v>
      </c>
      <c r="AJ33" s="102">
        <f t="shared" si="10"/>
        <v>-3.024035306994981</v>
      </c>
      <c r="AK33" s="102">
        <f t="shared" si="11"/>
        <v>-8.0240353069949819</v>
      </c>
      <c r="AL33" s="102">
        <f t="shared" si="12"/>
        <v>1.975964693005019</v>
      </c>
      <c r="AM33" s="102">
        <f t="shared" si="13"/>
        <v>-11.435443380433682</v>
      </c>
      <c r="AN33" s="102">
        <f t="shared" si="14"/>
        <v>5.3873727664437192</v>
      </c>
      <c r="AO33" s="102">
        <f t="shared" si="15"/>
        <v>-2.8291927297448289</v>
      </c>
      <c r="AP33" s="102">
        <f t="shared" si="16"/>
        <v>-7.8291927297448289</v>
      </c>
      <c r="AQ33" s="102">
        <f t="shared" si="17"/>
        <v>2.1708072702551711</v>
      </c>
      <c r="AR33" s="102">
        <f t="shared" si="18"/>
        <v>-11.273907592626689</v>
      </c>
      <c r="AS33" s="102">
        <f t="shared" si="19"/>
        <v>5.6155221331370306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>
      <c r="A34" s="94" t="s">
        <v>153</v>
      </c>
      <c r="B34" s="95">
        <v>2</v>
      </c>
      <c r="C34" s="95">
        <v>2024</v>
      </c>
      <c r="D34" s="94" t="s">
        <v>15</v>
      </c>
      <c r="E34" s="95" t="s">
        <v>46</v>
      </c>
      <c r="F34" s="132" t="s">
        <v>109</v>
      </c>
      <c r="G34" s="124" t="s">
        <v>143</v>
      </c>
      <c r="H34" s="85">
        <v>4</v>
      </c>
      <c r="I34" s="97">
        <v>446.22771</v>
      </c>
      <c r="J34" s="97">
        <f t="shared" si="25"/>
        <v>446.5</v>
      </c>
      <c r="K34" s="98">
        <v>0.22201000000000001</v>
      </c>
      <c r="L34" s="98">
        <v>5.0279999999999998E-2</v>
      </c>
      <c r="M34" s="98">
        <f t="shared" si="20"/>
        <v>0.27229000000000003</v>
      </c>
      <c r="N34" s="97">
        <f t="shared" si="26"/>
        <v>610.06366647612981</v>
      </c>
      <c r="O34" s="114">
        <v>436.9</v>
      </c>
      <c r="P34" s="114">
        <v>437.2</v>
      </c>
      <c r="Q34" s="115">
        <v>0.21229999999999999</v>
      </c>
      <c r="R34" s="115">
        <v>5.0099999999999999E-2</v>
      </c>
      <c r="S34" s="115">
        <v>0.26240000000000002</v>
      </c>
      <c r="T34" s="103">
        <v>600</v>
      </c>
      <c r="U34" s="100">
        <f t="shared" si="21"/>
        <v>-4.3736768614026502</v>
      </c>
      <c r="V34" s="100">
        <f t="shared" si="22"/>
        <v>-0.35799522673030948</v>
      </c>
      <c r="W34" s="100">
        <f t="shared" si="23"/>
        <v>-3.632156891549454</v>
      </c>
      <c r="X34" s="100">
        <f t="shared" si="24"/>
        <v>-1.6496092177165536</v>
      </c>
      <c r="Y34" s="101"/>
      <c r="Z34" s="102">
        <f t="shared" si="0"/>
        <v>-3.5488439825250904</v>
      </c>
      <c r="AA34" s="102">
        <f t="shared" si="1"/>
        <v>-8.5488439825250904</v>
      </c>
      <c r="AB34" s="102">
        <f t="shared" si="2"/>
        <v>1.4511560174749096</v>
      </c>
      <c r="AC34" s="102">
        <f t="shared" si="3"/>
        <v>-13.349065539584215</v>
      </c>
      <c r="AD34" s="102">
        <f t="shared" si="4"/>
        <v>6.2513775745340343</v>
      </c>
      <c r="AE34" s="102">
        <f t="shared" si="5"/>
        <v>2.7639579878382805E-2</v>
      </c>
      <c r="AF34" s="102">
        <f t="shared" si="6"/>
        <v>-4.9723604201216176</v>
      </c>
      <c r="AG34" s="102">
        <f t="shared" si="7"/>
        <v>5.0276395798783824</v>
      </c>
      <c r="AH34" s="102">
        <f t="shared" si="8"/>
        <v>-4.4849751561925535</v>
      </c>
      <c r="AI34" s="102">
        <f t="shared" si="9"/>
        <v>4.5402543159493183</v>
      </c>
      <c r="AJ34" s="102">
        <f t="shared" si="10"/>
        <v>-3.024035306994981</v>
      </c>
      <c r="AK34" s="102">
        <f t="shared" si="11"/>
        <v>-8.0240353069949819</v>
      </c>
      <c r="AL34" s="102">
        <f t="shared" si="12"/>
        <v>1.975964693005019</v>
      </c>
      <c r="AM34" s="102">
        <f t="shared" si="13"/>
        <v>-11.435443380433682</v>
      </c>
      <c r="AN34" s="102">
        <f t="shared" si="14"/>
        <v>5.3873727664437192</v>
      </c>
      <c r="AO34" s="102">
        <f t="shared" si="15"/>
        <v>-2.8291927297448289</v>
      </c>
      <c r="AP34" s="102">
        <f t="shared" si="16"/>
        <v>-7.8291927297448289</v>
      </c>
      <c r="AQ34" s="102">
        <f t="shared" si="17"/>
        <v>2.1708072702551711</v>
      </c>
      <c r="AR34" s="102">
        <f t="shared" si="18"/>
        <v>-11.273907592626689</v>
      </c>
      <c r="AS34" s="102">
        <f t="shared" si="19"/>
        <v>5.6155221331370306</v>
      </c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>
      <c r="A35" s="94" t="s">
        <v>153</v>
      </c>
      <c r="B35" s="95">
        <v>2</v>
      </c>
      <c r="C35" s="95">
        <v>2024</v>
      </c>
      <c r="D35" s="94" t="s">
        <v>15</v>
      </c>
      <c r="E35" s="95" t="s">
        <v>46</v>
      </c>
      <c r="F35" s="132" t="s">
        <v>109</v>
      </c>
      <c r="G35" s="124" t="s">
        <v>125</v>
      </c>
      <c r="H35" s="85">
        <v>5</v>
      </c>
      <c r="I35" s="97">
        <v>446.05826000000002</v>
      </c>
      <c r="J35" s="97">
        <f t="shared" si="25"/>
        <v>446.5</v>
      </c>
      <c r="K35" s="98">
        <v>0.36115000000000003</v>
      </c>
      <c r="L35" s="98">
        <v>8.0589999999999995E-2</v>
      </c>
      <c r="M35" s="98">
        <f t="shared" si="20"/>
        <v>0.44174000000000002</v>
      </c>
      <c r="N35" s="97">
        <f t="shared" si="26"/>
        <v>989.94910308256567</v>
      </c>
      <c r="O35" s="114">
        <v>436.6</v>
      </c>
      <c r="P35" s="114">
        <v>437</v>
      </c>
      <c r="Q35" s="115">
        <v>0.34699999999999998</v>
      </c>
      <c r="R35" s="115">
        <v>8.1000000000000003E-2</v>
      </c>
      <c r="S35" s="115">
        <v>0.42799999999999999</v>
      </c>
      <c r="T35" s="103">
        <v>980</v>
      </c>
      <c r="U35" s="100">
        <f t="shared" si="21"/>
        <v>-3.9180395957358582</v>
      </c>
      <c r="V35" s="100">
        <f t="shared" si="22"/>
        <v>0.50874798362080609</v>
      </c>
      <c r="W35" s="100">
        <f t="shared" si="23"/>
        <v>-3.1104269479784556</v>
      </c>
      <c r="X35" s="100">
        <f t="shared" si="24"/>
        <v>-1.0050115760078502</v>
      </c>
      <c r="Y35" s="101"/>
      <c r="Z35" s="102">
        <f t="shared" si="0"/>
        <v>-3.5488439825250904</v>
      </c>
      <c r="AA35" s="102">
        <f t="shared" si="1"/>
        <v>-8.5488439825250904</v>
      </c>
      <c r="AB35" s="102">
        <f t="shared" si="2"/>
        <v>1.4511560174749096</v>
      </c>
      <c r="AC35" s="102">
        <f t="shared" si="3"/>
        <v>-13.349065539584215</v>
      </c>
      <c r="AD35" s="102">
        <f t="shared" si="4"/>
        <v>6.2513775745340343</v>
      </c>
      <c r="AE35" s="102">
        <f t="shared" si="5"/>
        <v>2.7639579878382805E-2</v>
      </c>
      <c r="AF35" s="102">
        <f t="shared" si="6"/>
        <v>-4.9723604201216176</v>
      </c>
      <c r="AG35" s="102">
        <f t="shared" si="7"/>
        <v>5.0276395798783824</v>
      </c>
      <c r="AH35" s="102">
        <f t="shared" si="8"/>
        <v>-4.4849751561925535</v>
      </c>
      <c r="AI35" s="102">
        <f t="shared" si="9"/>
        <v>4.5402543159493183</v>
      </c>
      <c r="AJ35" s="102">
        <f t="shared" si="10"/>
        <v>-3.024035306994981</v>
      </c>
      <c r="AK35" s="102">
        <f t="shared" si="11"/>
        <v>-8.0240353069949819</v>
      </c>
      <c r="AL35" s="102">
        <f t="shared" si="12"/>
        <v>1.975964693005019</v>
      </c>
      <c r="AM35" s="102">
        <f t="shared" si="13"/>
        <v>-11.435443380433682</v>
      </c>
      <c r="AN35" s="102">
        <f t="shared" si="14"/>
        <v>5.3873727664437192</v>
      </c>
      <c r="AO35" s="102">
        <f t="shared" si="15"/>
        <v>-2.8291927297448289</v>
      </c>
      <c r="AP35" s="102">
        <f t="shared" si="16"/>
        <v>-7.8291927297448289</v>
      </c>
      <c r="AQ35" s="102">
        <f t="shared" si="17"/>
        <v>2.1708072702551711</v>
      </c>
      <c r="AR35" s="102">
        <f t="shared" si="18"/>
        <v>-11.273907592626689</v>
      </c>
      <c r="AS35" s="102">
        <f t="shared" si="19"/>
        <v>5.6155221331370306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>
      <c r="A36" s="94" t="s">
        <v>153</v>
      </c>
      <c r="B36" s="95">
        <v>2</v>
      </c>
      <c r="C36" s="95">
        <v>2024</v>
      </c>
      <c r="D36" s="94" t="s">
        <v>15</v>
      </c>
      <c r="E36" s="95" t="s">
        <v>46</v>
      </c>
      <c r="F36" s="132" t="s">
        <v>109</v>
      </c>
      <c r="G36" s="124" t="s">
        <v>142</v>
      </c>
      <c r="H36" s="85">
        <v>6</v>
      </c>
      <c r="I36" s="97">
        <v>446.56702999999999</v>
      </c>
      <c r="J36" s="97">
        <f t="shared" si="25"/>
        <v>447.2</v>
      </c>
      <c r="K36" s="98">
        <v>0.50180999999999998</v>
      </c>
      <c r="L36" s="98">
        <v>0.13116</v>
      </c>
      <c r="M36" s="98">
        <f t="shared" si="20"/>
        <v>0.63297000000000003</v>
      </c>
      <c r="N36" s="97">
        <f t="shared" si="26"/>
        <v>1416.6554319973407</v>
      </c>
      <c r="O36" s="114">
        <v>437.2</v>
      </c>
      <c r="P36" s="114">
        <v>437.8</v>
      </c>
      <c r="Q36" s="115">
        <v>0.48680000000000001</v>
      </c>
      <c r="R36" s="115">
        <v>0.13089999999999999</v>
      </c>
      <c r="S36" s="115">
        <v>0.61770000000000003</v>
      </c>
      <c r="T36" s="103">
        <v>1412</v>
      </c>
      <c r="U36" s="100">
        <f t="shared" si="21"/>
        <v>-2.9911719575137936</v>
      </c>
      <c r="V36" s="100">
        <f t="shared" si="22"/>
        <v>-0.19823116803904411</v>
      </c>
      <c r="W36" s="100">
        <f t="shared" si="23"/>
        <v>-2.4124366083700659</v>
      </c>
      <c r="X36" s="100">
        <f t="shared" si="24"/>
        <v>-0.32862133530783622</v>
      </c>
      <c r="Y36" s="101"/>
      <c r="Z36" s="102">
        <f t="shared" si="0"/>
        <v>-3.5488439825250904</v>
      </c>
      <c r="AA36" s="102">
        <f t="shared" si="1"/>
        <v>-8.5488439825250904</v>
      </c>
      <c r="AB36" s="102">
        <f t="shared" si="2"/>
        <v>1.4511560174749096</v>
      </c>
      <c r="AC36" s="102">
        <f t="shared" si="3"/>
        <v>-13.349065539584215</v>
      </c>
      <c r="AD36" s="102">
        <f t="shared" si="4"/>
        <v>6.2513775745340343</v>
      </c>
      <c r="AE36" s="102">
        <f t="shared" si="5"/>
        <v>2.7639579878382805E-2</v>
      </c>
      <c r="AF36" s="102">
        <f t="shared" si="6"/>
        <v>-4.9723604201216176</v>
      </c>
      <c r="AG36" s="102">
        <f t="shared" si="7"/>
        <v>5.0276395798783824</v>
      </c>
      <c r="AH36" s="102">
        <f t="shared" si="8"/>
        <v>-4.4849751561925535</v>
      </c>
      <c r="AI36" s="102">
        <f t="shared" si="9"/>
        <v>4.5402543159493183</v>
      </c>
      <c r="AJ36" s="102">
        <f t="shared" si="10"/>
        <v>-3.024035306994981</v>
      </c>
      <c r="AK36" s="102">
        <f t="shared" si="11"/>
        <v>-8.0240353069949819</v>
      </c>
      <c r="AL36" s="102">
        <f t="shared" si="12"/>
        <v>1.975964693005019</v>
      </c>
      <c r="AM36" s="102">
        <f t="shared" si="13"/>
        <v>-11.435443380433682</v>
      </c>
      <c r="AN36" s="102">
        <f t="shared" si="14"/>
        <v>5.3873727664437192</v>
      </c>
      <c r="AO36" s="102">
        <f t="shared" si="15"/>
        <v>-2.8291927297448289</v>
      </c>
      <c r="AP36" s="102">
        <f t="shared" si="16"/>
        <v>-7.8291927297448289</v>
      </c>
      <c r="AQ36" s="102">
        <f t="shared" si="17"/>
        <v>2.1708072702551711</v>
      </c>
      <c r="AR36" s="102">
        <f t="shared" si="18"/>
        <v>-11.273907592626689</v>
      </c>
      <c r="AS36" s="102">
        <f t="shared" si="19"/>
        <v>5.6155221331370306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>
      <c r="A37" s="94" t="s">
        <v>153</v>
      </c>
      <c r="B37" s="95">
        <v>2</v>
      </c>
      <c r="C37" s="95">
        <v>2024</v>
      </c>
      <c r="D37" s="94" t="s">
        <v>15</v>
      </c>
      <c r="E37" s="95" t="s">
        <v>46</v>
      </c>
      <c r="F37" s="132" t="s">
        <v>109</v>
      </c>
      <c r="G37" s="124" t="s">
        <v>144</v>
      </c>
      <c r="H37" s="85">
        <v>7</v>
      </c>
      <c r="I37" s="97">
        <v>446.73908999999998</v>
      </c>
      <c r="J37" s="97">
        <f t="shared" si="25"/>
        <v>448.69999999999993</v>
      </c>
      <c r="K37" s="98">
        <v>1.60049</v>
      </c>
      <c r="L37" s="98">
        <v>0.36042000000000002</v>
      </c>
      <c r="M37" s="98">
        <f t="shared" si="20"/>
        <v>1.9609099999999999</v>
      </c>
      <c r="N37" s="97">
        <f t="shared" si="26"/>
        <v>4382.1265874023884</v>
      </c>
      <c r="O37" s="114">
        <v>437.3</v>
      </c>
      <c r="P37" s="114">
        <v>439.2</v>
      </c>
      <c r="Q37" s="115">
        <v>1.5456000000000001</v>
      </c>
      <c r="R37" s="115">
        <v>0.35520000000000002</v>
      </c>
      <c r="S37" s="115">
        <v>1.9008</v>
      </c>
      <c r="T37" s="103">
        <v>4340</v>
      </c>
      <c r="U37" s="100">
        <f t="shared" si="21"/>
        <v>-3.4295746927503381</v>
      </c>
      <c r="V37" s="100">
        <f t="shared" si="22"/>
        <v>-1.448310304644582</v>
      </c>
      <c r="W37" s="100">
        <f t="shared" si="23"/>
        <v>-3.0654135069941959</v>
      </c>
      <c r="X37" s="100">
        <f t="shared" si="24"/>
        <v>-0.96132748705828575</v>
      </c>
      <c r="Y37" s="101"/>
      <c r="Z37" s="102">
        <f t="shared" si="0"/>
        <v>-3.5488439825250904</v>
      </c>
      <c r="AA37" s="102">
        <f t="shared" si="1"/>
        <v>-8.5488439825250904</v>
      </c>
      <c r="AB37" s="102">
        <f t="shared" si="2"/>
        <v>1.4511560174749096</v>
      </c>
      <c r="AC37" s="102">
        <f t="shared" si="3"/>
        <v>-13.349065539584215</v>
      </c>
      <c r="AD37" s="102">
        <f t="shared" si="4"/>
        <v>6.2513775745340343</v>
      </c>
      <c r="AE37" s="102">
        <f t="shared" si="5"/>
        <v>2.7639579878382805E-2</v>
      </c>
      <c r="AF37" s="102">
        <f t="shared" si="6"/>
        <v>-4.9723604201216176</v>
      </c>
      <c r="AG37" s="102">
        <f t="shared" si="7"/>
        <v>5.0276395798783824</v>
      </c>
      <c r="AH37" s="102">
        <f t="shared" si="8"/>
        <v>-4.4849751561925535</v>
      </c>
      <c r="AI37" s="102">
        <f t="shared" si="9"/>
        <v>4.5402543159493183</v>
      </c>
      <c r="AJ37" s="102">
        <f t="shared" si="10"/>
        <v>-3.024035306994981</v>
      </c>
      <c r="AK37" s="102">
        <f t="shared" si="11"/>
        <v>-8.0240353069949819</v>
      </c>
      <c r="AL37" s="102">
        <f t="shared" si="12"/>
        <v>1.975964693005019</v>
      </c>
      <c r="AM37" s="102">
        <f t="shared" si="13"/>
        <v>-11.435443380433682</v>
      </c>
      <c r="AN37" s="102">
        <f t="shared" si="14"/>
        <v>5.3873727664437192</v>
      </c>
      <c r="AO37" s="102">
        <f t="shared" si="15"/>
        <v>-2.8291927297448289</v>
      </c>
      <c r="AP37" s="102">
        <f t="shared" si="16"/>
        <v>-7.8291927297448289</v>
      </c>
      <c r="AQ37" s="102">
        <f t="shared" si="17"/>
        <v>2.1708072702551711</v>
      </c>
      <c r="AR37" s="102">
        <f t="shared" si="18"/>
        <v>-11.273907592626689</v>
      </c>
      <c r="AS37" s="102">
        <f t="shared" si="19"/>
        <v>5.6155221331370306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>
      <c r="A38" s="94" t="s">
        <v>153</v>
      </c>
      <c r="B38" s="95">
        <v>2</v>
      </c>
      <c r="C38" s="95">
        <v>2024</v>
      </c>
      <c r="D38" s="94" t="s">
        <v>15</v>
      </c>
      <c r="E38" s="95" t="s">
        <v>46</v>
      </c>
      <c r="F38" s="132" t="s">
        <v>109</v>
      </c>
      <c r="G38" s="124" t="s">
        <v>145</v>
      </c>
      <c r="H38" s="85">
        <v>8</v>
      </c>
      <c r="I38" s="97">
        <v>446.11903000000001</v>
      </c>
      <c r="J38" s="97">
        <f t="shared" si="25"/>
        <v>448.70000000000005</v>
      </c>
      <c r="K38" s="98">
        <v>2.1006800000000001</v>
      </c>
      <c r="L38" s="98">
        <v>0.48028999999999999</v>
      </c>
      <c r="M38" s="98">
        <f t="shared" si="20"/>
        <v>2.5809700000000002</v>
      </c>
      <c r="N38" s="97">
        <f t="shared" si="26"/>
        <v>5772.7807916180482</v>
      </c>
      <c r="O38" s="114">
        <v>436.8</v>
      </c>
      <c r="P38" s="114">
        <v>439.3</v>
      </c>
      <c r="Q38" s="115">
        <v>2.0127999999999999</v>
      </c>
      <c r="R38" s="115">
        <v>0.46939999999999998</v>
      </c>
      <c r="S38" s="115">
        <v>2.4822000000000002</v>
      </c>
      <c r="T38" s="103">
        <v>5670</v>
      </c>
      <c r="U38" s="100">
        <f t="shared" si="21"/>
        <v>-4.1834072776434379</v>
      </c>
      <c r="V38" s="100">
        <f t="shared" si="22"/>
        <v>-2.267380124508112</v>
      </c>
      <c r="W38" s="100">
        <f t="shared" si="23"/>
        <v>-3.8268557945268644</v>
      </c>
      <c r="X38" s="100">
        <f t="shared" si="24"/>
        <v>-1.7804381515280059</v>
      </c>
      <c r="Y38" s="101"/>
      <c r="Z38" s="102">
        <f t="shared" si="0"/>
        <v>-3.5488439825250904</v>
      </c>
      <c r="AA38" s="102">
        <f t="shared" si="1"/>
        <v>-8.5488439825250904</v>
      </c>
      <c r="AB38" s="102">
        <f t="shared" si="2"/>
        <v>1.4511560174749096</v>
      </c>
      <c r="AC38" s="102">
        <f t="shared" si="3"/>
        <v>-13.349065539584215</v>
      </c>
      <c r="AD38" s="102">
        <f t="shared" si="4"/>
        <v>6.2513775745340343</v>
      </c>
      <c r="AE38" s="102">
        <f t="shared" si="5"/>
        <v>2.7639579878382805E-2</v>
      </c>
      <c r="AF38" s="102">
        <f t="shared" si="6"/>
        <v>-4.9723604201216176</v>
      </c>
      <c r="AG38" s="102">
        <f t="shared" si="7"/>
        <v>5.0276395798783824</v>
      </c>
      <c r="AH38" s="102">
        <f t="shared" si="8"/>
        <v>-4.4849751561925535</v>
      </c>
      <c r="AI38" s="102">
        <f t="shared" si="9"/>
        <v>4.5402543159493183</v>
      </c>
      <c r="AJ38" s="102">
        <f t="shared" si="10"/>
        <v>-3.024035306994981</v>
      </c>
      <c r="AK38" s="102">
        <f t="shared" si="11"/>
        <v>-8.0240353069949819</v>
      </c>
      <c r="AL38" s="102">
        <f t="shared" si="12"/>
        <v>1.975964693005019</v>
      </c>
      <c r="AM38" s="102">
        <f t="shared" si="13"/>
        <v>-11.435443380433682</v>
      </c>
      <c r="AN38" s="102">
        <f t="shared" si="14"/>
        <v>5.3873727664437192</v>
      </c>
      <c r="AO38" s="102">
        <f t="shared" si="15"/>
        <v>-2.8291927297448289</v>
      </c>
      <c r="AP38" s="102">
        <f t="shared" si="16"/>
        <v>-7.8291927297448289</v>
      </c>
      <c r="AQ38" s="102">
        <f t="shared" si="17"/>
        <v>2.1708072702551711</v>
      </c>
      <c r="AR38" s="102">
        <f t="shared" si="18"/>
        <v>-11.273907592626689</v>
      </c>
      <c r="AS38" s="102">
        <f t="shared" si="19"/>
        <v>5.6155221331370306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>
      <c r="A39" s="94" t="s">
        <v>153</v>
      </c>
      <c r="B39" s="95">
        <v>2</v>
      </c>
      <c r="C39" s="95">
        <v>2024</v>
      </c>
      <c r="D39" s="94" t="s">
        <v>15</v>
      </c>
      <c r="E39" s="95" t="s">
        <v>46</v>
      </c>
      <c r="F39" s="132" t="s">
        <v>109</v>
      </c>
      <c r="G39" s="124" t="s">
        <v>145</v>
      </c>
      <c r="H39" s="85">
        <v>9</v>
      </c>
      <c r="I39" s="97">
        <v>446.44704999999999</v>
      </c>
      <c r="J39" s="97">
        <f t="shared" si="25"/>
        <v>449.79999999999995</v>
      </c>
      <c r="K39" s="98">
        <v>2.6019999999999999</v>
      </c>
      <c r="L39" s="98">
        <v>0.75095000000000001</v>
      </c>
      <c r="M39" s="98">
        <f t="shared" si="20"/>
        <v>3.3529499999999999</v>
      </c>
      <c r="N39" s="97">
        <f t="shared" si="26"/>
        <v>7489.0716885289312</v>
      </c>
      <c r="O39" s="114">
        <v>437.1</v>
      </c>
      <c r="P39" s="114">
        <v>440.3</v>
      </c>
      <c r="Q39" s="115">
        <v>2.5573000000000001</v>
      </c>
      <c r="R39" s="115">
        <v>0.61570000000000003</v>
      </c>
      <c r="S39" s="115">
        <v>3.173</v>
      </c>
      <c r="T39" s="103">
        <v>7239</v>
      </c>
      <c r="U39" s="100">
        <f t="shared" si="21"/>
        <v>-1.7179093005380377</v>
      </c>
      <c r="V39" s="100">
        <f t="shared" si="22"/>
        <v>-18.010520007989879</v>
      </c>
      <c r="W39" s="100">
        <f t="shared" si="23"/>
        <v>-5.3669157010990274</v>
      </c>
      <c r="X39" s="100">
        <f t="shared" si="24"/>
        <v>-3.3391546900528124</v>
      </c>
      <c r="Y39" s="101"/>
      <c r="Z39" s="102">
        <f t="shared" si="0"/>
        <v>-3.5488439825250904</v>
      </c>
      <c r="AA39" s="102">
        <f t="shared" si="1"/>
        <v>-8.5488439825250904</v>
      </c>
      <c r="AB39" s="102">
        <f t="shared" si="2"/>
        <v>1.4511560174749096</v>
      </c>
      <c r="AC39" s="102">
        <f t="shared" si="3"/>
        <v>-13.349065539584215</v>
      </c>
      <c r="AD39" s="102">
        <f t="shared" si="4"/>
        <v>6.2513775745340343</v>
      </c>
      <c r="AE39" s="102">
        <f t="shared" si="5"/>
        <v>2.7639579878382805E-2</v>
      </c>
      <c r="AF39" s="102">
        <f t="shared" si="6"/>
        <v>-4.9723604201216176</v>
      </c>
      <c r="AG39" s="102">
        <f t="shared" si="7"/>
        <v>5.0276395798783824</v>
      </c>
      <c r="AH39" s="102">
        <f t="shared" si="8"/>
        <v>-4.4849751561925535</v>
      </c>
      <c r="AI39" s="102">
        <f t="shared" si="9"/>
        <v>4.5402543159493183</v>
      </c>
      <c r="AJ39" s="102">
        <f t="shared" si="10"/>
        <v>-3.024035306994981</v>
      </c>
      <c r="AK39" s="102">
        <f t="shared" si="11"/>
        <v>-8.0240353069949819</v>
      </c>
      <c r="AL39" s="102">
        <f t="shared" si="12"/>
        <v>1.975964693005019</v>
      </c>
      <c r="AM39" s="102">
        <f t="shared" si="13"/>
        <v>-11.435443380433682</v>
      </c>
      <c r="AN39" s="102">
        <f t="shared" si="14"/>
        <v>5.3873727664437192</v>
      </c>
      <c r="AO39" s="102">
        <f t="shared" si="15"/>
        <v>-2.8291927297448289</v>
      </c>
      <c r="AP39" s="102">
        <f t="shared" si="16"/>
        <v>-7.8291927297448289</v>
      </c>
      <c r="AQ39" s="102">
        <f t="shared" si="17"/>
        <v>2.1708072702551711</v>
      </c>
      <c r="AR39" s="102">
        <f t="shared" si="18"/>
        <v>-11.273907592626689</v>
      </c>
      <c r="AS39" s="102">
        <f t="shared" si="19"/>
        <v>5.6155221331370306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>
      <c r="A40" s="94" t="s">
        <v>153</v>
      </c>
      <c r="B40" s="95">
        <v>2</v>
      </c>
      <c r="C40" s="95">
        <v>2024</v>
      </c>
      <c r="D40" s="94" t="s">
        <v>16</v>
      </c>
      <c r="E40" s="95" t="s">
        <v>67</v>
      </c>
      <c r="F40" s="132" t="s">
        <v>113</v>
      </c>
      <c r="G40" s="124" t="s">
        <v>126</v>
      </c>
      <c r="H40" s="125">
        <v>1</v>
      </c>
      <c r="I40" s="97">
        <v>446.36858999999998</v>
      </c>
      <c r="J40" s="97">
        <f t="shared" si="25"/>
        <v>446.4</v>
      </c>
      <c r="K40" s="98">
        <v>2.0969999999999999E-2</v>
      </c>
      <c r="L40" s="98">
        <v>1.044E-2</v>
      </c>
      <c r="M40" s="98">
        <f t="shared" si="20"/>
        <v>3.141E-2</v>
      </c>
      <c r="N40" s="97">
        <f t="shared" si="26"/>
        <v>70.365985944852227</v>
      </c>
      <c r="O40" s="126">
        <v>446.28</v>
      </c>
      <c r="P40" s="126">
        <v>446.31</v>
      </c>
      <c r="Q40" s="113">
        <v>1.95E-2</v>
      </c>
      <c r="R40" s="113">
        <v>9.7000000000000003E-3</v>
      </c>
      <c r="S40" s="113">
        <v>2.92E-2</v>
      </c>
      <c r="T40" s="158">
        <v>65.427999999999997</v>
      </c>
      <c r="U40" s="100">
        <f t="shared" si="21"/>
        <v>-7.0100143061516409</v>
      </c>
      <c r="V40" s="100">
        <f t="shared" si="22"/>
        <v>-7.0881226053639796</v>
      </c>
      <c r="W40" s="100">
        <f t="shared" si="23"/>
        <v>-7.0359758038841136</v>
      </c>
      <c r="X40" s="100">
        <f t="shared" si="24"/>
        <v>-7.0175751516112719</v>
      </c>
      <c r="Y40" s="101"/>
      <c r="Z40" s="102">
        <f t="shared" si="0"/>
        <v>-3.5488439825250904</v>
      </c>
      <c r="AA40" s="102">
        <f t="shared" si="1"/>
        <v>-8.5488439825250904</v>
      </c>
      <c r="AB40" s="102">
        <f t="shared" si="2"/>
        <v>1.4511560174749096</v>
      </c>
      <c r="AC40" s="102">
        <f t="shared" si="3"/>
        <v>-13.349065539584215</v>
      </c>
      <c r="AD40" s="102">
        <f t="shared" si="4"/>
        <v>6.2513775745340343</v>
      </c>
      <c r="AE40" s="102">
        <f t="shared" si="5"/>
        <v>2.7639579878382805E-2</v>
      </c>
      <c r="AF40" s="102">
        <f t="shared" si="6"/>
        <v>-4.9723604201216176</v>
      </c>
      <c r="AG40" s="102">
        <f t="shared" si="7"/>
        <v>5.0276395798783824</v>
      </c>
      <c r="AH40" s="102">
        <f t="shared" si="8"/>
        <v>-4.4849751561925535</v>
      </c>
      <c r="AI40" s="102">
        <f t="shared" si="9"/>
        <v>4.5402543159493183</v>
      </c>
      <c r="AJ40" s="102">
        <f t="shared" si="10"/>
        <v>-3.024035306994981</v>
      </c>
      <c r="AK40" s="102">
        <f t="shared" si="11"/>
        <v>-8.0240353069949819</v>
      </c>
      <c r="AL40" s="102">
        <f t="shared" si="12"/>
        <v>1.975964693005019</v>
      </c>
      <c r="AM40" s="102">
        <f t="shared" si="13"/>
        <v>-11.435443380433682</v>
      </c>
      <c r="AN40" s="102">
        <f t="shared" si="14"/>
        <v>5.3873727664437192</v>
      </c>
      <c r="AO40" s="102">
        <f t="shared" si="15"/>
        <v>-2.8291927297448289</v>
      </c>
      <c r="AP40" s="102">
        <f t="shared" si="16"/>
        <v>-7.8291927297448289</v>
      </c>
      <c r="AQ40" s="102">
        <f t="shared" si="17"/>
        <v>2.1708072702551711</v>
      </c>
      <c r="AR40" s="102">
        <f t="shared" si="18"/>
        <v>-11.273907592626689</v>
      </c>
      <c r="AS40" s="102">
        <f t="shared" si="19"/>
        <v>5.6155221331370306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>
      <c r="A41" s="94" t="s">
        <v>153</v>
      </c>
      <c r="B41" s="95">
        <v>2</v>
      </c>
      <c r="C41" s="95">
        <v>2024</v>
      </c>
      <c r="D41" s="94" t="s">
        <v>16</v>
      </c>
      <c r="E41" s="95" t="s">
        <v>67</v>
      </c>
      <c r="F41" s="132" t="s">
        <v>113</v>
      </c>
      <c r="G41" s="124" t="s">
        <v>126</v>
      </c>
      <c r="H41" s="85">
        <v>2</v>
      </c>
      <c r="I41" s="97">
        <v>446.45416</v>
      </c>
      <c r="J41" s="97">
        <f t="shared" si="25"/>
        <v>446.5</v>
      </c>
      <c r="K41" s="98">
        <v>3.0120000000000001E-2</v>
      </c>
      <c r="L41" s="98">
        <v>1.5720000000000001E-2</v>
      </c>
      <c r="M41" s="98">
        <f t="shared" si="20"/>
        <v>4.5840000000000006E-2</v>
      </c>
      <c r="N41" s="97">
        <f t="shared" si="26"/>
        <v>102.6717365581289</v>
      </c>
      <c r="O41" s="127">
        <v>446.31</v>
      </c>
      <c r="P41" s="127">
        <v>446.35</v>
      </c>
      <c r="Q41" s="115">
        <v>2.7199999999999998E-2</v>
      </c>
      <c r="R41" s="115">
        <v>1.5100000000000001E-2</v>
      </c>
      <c r="S41" s="115">
        <v>4.2299999999999997E-2</v>
      </c>
      <c r="T41" s="159">
        <v>94.774000000000001</v>
      </c>
      <c r="U41" s="100">
        <f t="shared" si="21"/>
        <v>-9.6945551128818135</v>
      </c>
      <c r="V41" s="100">
        <f t="shared" si="22"/>
        <v>-3.9440203562341014</v>
      </c>
      <c r="W41" s="100">
        <f t="shared" si="23"/>
        <v>-7.7225130890052531</v>
      </c>
      <c r="X41" s="100">
        <f t="shared" si="24"/>
        <v>-7.6922206859309288</v>
      </c>
      <c r="Y41" s="101"/>
      <c r="Z41" s="102">
        <f t="shared" si="0"/>
        <v>-3.5488439825250904</v>
      </c>
      <c r="AA41" s="102">
        <f t="shared" si="1"/>
        <v>-8.5488439825250904</v>
      </c>
      <c r="AB41" s="102">
        <f t="shared" si="2"/>
        <v>1.4511560174749096</v>
      </c>
      <c r="AC41" s="102">
        <f t="shared" si="3"/>
        <v>-13.349065539584215</v>
      </c>
      <c r="AD41" s="102">
        <f t="shared" si="4"/>
        <v>6.2513775745340343</v>
      </c>
      <c r="AE41" s="102">
        <f t="shared" si="5"/>
        <v>2.7639579878382805E-2</v>
      </c>
      <c r="AF41" s="102">
        <f t="shared" si="6"/>
        <v>-4.9723604201216176</v>
      </c>
      <c r="AG41" s="102">
        <f t="shared" si="7"/>
        <v>5.0276395798783824</v>
      </c>
      <c r="AH41" s="102">
        <f t="shared" si="8"/>
        <v>-4.4849751561925535</v>
      </c>
      <c r="AI41" s="102">
        <f t="shared" si="9"/>
        <v>4.5402543159493183</v>
      </c>
      <c r="AJ41" s="102">
        <f t="shared" si="10"/>
        <v>-3.024035306994981</v>
      </c>
      <c r="AK41" s="102">
        <f t="shared" si="11"/>
        <v>-8.0240353069949819</v>
      </c>
      <c r="AL41" s="102">
        <f t="shared" si="12"/>
        <v>1.975964693005019</v>
      </c>
      <c r="AM41" s="102">
        <f t="shared" si="13"/>
        <v>-11.435443380433682</v>
      </c>
      <c r="AN41" s="102">
        <f t="shared" si="14"/>
        <v>5.3873727664437192</v>
      </c>
      <c r="AO41" s="102">
        <f t="shared" si="15"/>
        <v>-2.8291927297448289</v>
      </c>
      <c r="AP41" s="102">
        <f t="shared" si="16"/>
        <v>-7.8291927297448289</v>
      </c>
      <c r="AQ41" s="102">
        <f t="shared" si="17"/>
        <v>2.1708072702551711</v>
      </c>
      <c r="AR41" s="102">
        <f t="shared" si="18"/>
        <v>-11.273907592626689</v>
      </c>
      <c r="AS41" s="102">
        <f t="shared" si="19"/>
        <v>5.6155221331370306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>
      <c r="A42" s="94" t="s">
        <v>153</v>
      </c>
      <c r="B42" s="95">
        <v>2</v>
      </c>
      <c r="C42" s="95">
        <v>2024</v>
      </c>
      <c r="D42" s="94" t="s">
        <v>16</v>
      </c>
      <c r="E42" s="95" t="s">
        <v>67</v>
      </c>
      <c r="F42" s="132" t="s">
        <v>113</v>
      </c>
      <c r="G42" s="124" t="s">
        <v>126</v>
      </c>
      <c r="H42" s="85">
        <v>3</v>
      </c>
      <c r="I42" s="97">
        <v>446.30940999999996</v>
      </c>
      <c r="J42" s="97">
        <f t="shared" si="25"/>
        <v>446.4</v>
      </c>
      <c r="K42" s="98">
        <v>7.0330000000000004E-2</v>
      </c>
      <c r="L42" s="98">
        <v>2.026E-2</v>
      </c>
      <c r="M42" s="98">
        <f t="shared" si="20"/>
        <v>9.0590000000000004E-2</v>
      </c>
      <c r="N42" s="97">
        <f t="shared" si="26"/>
        <v>202.96023232584824</v>
      </c>
      <c r="O42" s="127">
        <v>446.16</v>
      </c>
      <c r="P42" s="127">
        <v>446.25</v>
      </c>
      <c r="Q42" s="115">
        <v>6.5500000000000003E-2</v>
      </c>
      <c r="R42" s="115">
        <v>2.0299999999999999E-2</v>
      </c>
      <c r="S42" s="115">
        <v>8.5800000000000001E-2</v>
      </c>
      <c r="T42" s="159">
        <v>192.292</v>
      </c>
      <c r="U42" s="100">
        <f t="shared" si="21"/>
        <v>-6.8676240580122299</v>
      </c>
      <c r="V42" s="100">
        <f t="shared" si="22"/>
        <v>0.19743336623888633</v>
      </c>
      <c r="W42" s="100">
        <f t="shared" si="23"/>
        <v>-5.2875593332597441</v>
      </c>
      <c r="X42" s="100">
        <f t="shared" si="24"/>
        <v>-5.2563165717708786</v>
      </c>
      <c r="Y42" s="101"/>
      <c r="Z42" s="102">
        <f t="shared" si="0"/>
        <v>-3.5488439825250904</v>
      </c>
      <c r="AA42" s="102">
        <f t="shared" si="1"/>
        <v>-8.5488439825250904</v>
      </c>
      <c r="AB42" s="102">
        <f t="shared" si="2"/>
        <v>1.4511560174749096</v>
      </c>
      <c r="AC42" s="102">
        <f t="shared" si="3"/>
        <v>-13.349065539584215</v>
      </c>
      <c r="AD42" s="102">
        <f t="shared" si="4"/>
        <v>6.2513775745340343</v>
      </c>
      <c r="AE42" s="102">
        <f t="shared" si="5"/>
        <v>2.7639579878382805E-2</v>
      </c>
      <c r="AF42" s="102">
        <f t="shared" si="6"/>
        <v>-4.9723604201216176</v>
      </c>
      <c r="AG42" s="102">
        <f t="shared" si="7"/>
        <v>5.0276395798783824</v>
      </c>
      <c r="AH42" s="102">
        <f t="shared" si="8"/>
        <v>-4.4849751561925535</v>
      </c>
      <c r="AI42" s="102">
        <f t="shared" si="9"/>
        <v>4.5402543159493183</v>
      </c>
      <c r="AJ42" s="102">
        <f t="shared" si="10"/>
        <v>-3.024035306994981</v>
      </c>
      <c r="AK42" s="102">
        <f t="shared" si="11"/>
        <v>-8.0240353069949819</v>
      </c>
      <c r="AL42" s="102">
        <f t="shared" si="12"/>
        <v>1.975964693005019</v>
      </c>
      <c r="AM42" s="102">
        <f t="shared" si="13"/>
        <v>-11.435443380433682</v>
      </c>
      <c r="AN42" s="102">
        <f t="shared" si="14"/>
        <v>5.3873727664437192</v>
      </c>
      <c r="AO42" s="102">
        <f t="shared" si="15"/>
        <v>-2.8291927297448289</v>
      </c>
      <c r="AP42" s="102">
        <f t="shared" si="16"/>
        <v>-7.8291927297448289</v>
      </c>
      <c r="AQ42" s="102">
        <f t="shared" si="17"/>
        <v>2.1708072702551711</v>
      </c>
      <c r="AR42" s="102">
        <f t="shared" si="18"/>
        <v>-11.273907592626689</v>
      </c>
      <c r="AS42" s="102">
        <f t="shared" si="19"/>
        <v>5.6155221331370306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>
      <c r="A43" s="94" t="s">
        <v>153</v>
      </c>
      <c r="B43" s="95">
        <v>2</v>
      </c>
      <c r="C43" s="95">
        <v>2024</v>
      </c>
      <c r="D43" s="94" t="s">
        <v>16</v>
      </c>
      <c r="E43" s="95" t="s">
        <v>67</v>
      </c>
      <c r="F43" s="132" t="s">
        <v>113</v>
      </c>
      <c r="G43" s="124" t="s">
        <v>126</v>
      </c>
      <c r="H43" s="85">
        <v>4</v>
      </c>
      <c r="I43" s="97">
        <v>446.02782999999994</v>
      </c>
      <c r="J43" s="97">
        <f t="shared" si="25"/>
        <v>446.2999999999999</v>
      </c>
      <c r="K43" s="98">
        <v>0.2218</v>
      </c>
      <c r="L43" s="98">
        <v>5.0369999999999998E-2</v>
      </c>
      <c r="M43" s="98">
        <f t="shared" si="20"/>
        <v>0.27217000000000002</v>
      </c>
      <c r="N43" s="97">
        <f t="shared" si="26"/>
        <v>610.06807584092837</v>
      </c>
      <c r="O43" s="127">
        <v>445.89</v>
      </c>
      <c r="P43" s="127">
        <v>446.15</v>
      </c>
      <c r="Q43" s="115">
        <v>0.21240000000000001</v>
      </c>
      <c r="R43" s="115">
        <v>5.0599999999999999E-2</v>
      </c>
      <c r="S43" s="115">
        <v>0.26300000000000001</v>
      </c>
      <c r="T43" s="159">
        <v>589.70399999999995</v>
      </c>
      <c r="U43" s="100">
        <f t="shared" si="21"/>
        <v>-4.238052299368797</v>
      </c>
      <c r="V43" s="100">
        <f t="shared" si="22"/>
        <v>0.45662100456621213</v>
      </c>
      <c r="W43" s="100">
        <f t="shared" si="23"/>
        <v>-3.3692177683065769</v>
      </c>
      <c r="X43" s="100">
        <f t="shared" si="24"/>
        <v>-3.3380005686837864</v>
      </c>
      <c r="Y43" s="101"/>
      <c r="Z43" s="102">
        <f t="shared" si="0"/>
        <v>-3.5488439825250904</v>
      </c>
      <c r="AA43" s="102">
        <f t="shared" si="1"/>
        <v>-8.5488439825250904</v>
      </c>
      <c r="AB43" s="102">
        <f t="shared" si="2"/>
        <v>1.4511560174749096</v>
      </c>
      <c r="AC43" s="102">
        <f t="shared" si="3"/>
        <v>-13.349065539584215</v>
      </c>
      <c r="AD43" s="102">
        <f t="shared" si="4"/>
        <v>6.2513775745340343</v>
      </c>
      <c r="AE43" s="102">
        <f t="shared" si="5"/>
        <v>2.7639579878382805E-2</v>
      </c>
      <c r="AF43" s="102">
        <f t="shared" si="6"/>
        <v>-4.9723604201216176</v>
      </c>
      <c r="AG43" s="102">
        <f t="shared" si="7"/>
        <v>5.0276395798783824</v>
      </c>
      <c r="AH43" s="102">
        <f t="shared" si="8"/>
        <v>-4.4849751561925535</v>
      </c>
      <c r="AI43" s="102">
        <f t="shared" si="9"/>
        <v>4.5402543159493183</v>
      </c>
      <c r="AJ43" s="102">
        <f t="shared" si="10"/>
        <v>-3.024035306994981</v>
      </c>
      <c r="AK43" s="102">
        <f t="shared" si="11"/>
        <v>-8.0240353069949819</v>
      </c>
      <c r="AL43" s="102">
        <f t="shared" si="12"/>
        <v>1.975964693005019</v>
      </c>
      <c r="AM43" s="102">
        <f t="shared" si="13"/>
        <v>-11.435443380433682</v>
      </c>
      <c r="AN43" s="102">
        <f t="shared" si="14"/>
        <v>5.3873727664437192</v>
      </c>
      <c r="AO43" s="102">
        <f t="shared" si="15"/>
        <v>-2.8291927297448289</v>
      </c>
      <c r="AP43" s="102">
        <f t="shared" si="16"/>
        <v>-7.8291927297448289</v>
      </c>
      <c r="AQ43" s="102">
        <f t="shared" si="17"/>
        <v>2.1708072702551711</v>
      </c>
      <c r="AR43" s="102">
        <f t="shared" si="18"/>
        <v>-11.273907592626689</v>
      </c>
      <c r="AS43" s="102">
        <f t="shared" si="19"/>
        <v>5.6155221331370306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>
      <c r="A44" s="94" t="s">
        <v>153</v>
      </c>
      <c r="B44" s="95">
        <v>2</v>
      </c>
      <c r="C44" s="95">
        <v>2024</v>
      </c>
      <c r="D44" s="94" t="s">
        <v>16</v>
      </c>
      <c r="E44" s="95" t="s">
        <v>67</v>
      </c>
      <c r="F44" s="132" t="s">
        <v>113</v>
      </c>
      <c r="G44" s="124" t="s">
        <v>126</v>
      </c>
      <c r="H44" s="85">
        <v>5</v>
      </c>
      <c r="I44" s="97">
        <v>446.15992</v>
      </c>
      <c r="J44" s="97">
        <f t="shared" si="25"/>
        <v>446.6</v>
      </c>
      <c r="K44" s="98">
        <v>0.36004000000000003</v>
      </c>
      <c r="L44" s="98">
        <v>8.004E-2</v>
      </c>
      <c r="M44" s="98">
        <f t="shared" si="20"/>
        <v>0.44008000000000003</v>
      </c>
      <c r="N44" s="97">
        <f t="shared" si="26"/>
        <v>986.00575650903647</v>
      </c>
      <c r="O44" s="127">
        <v>446.08</v>
      </c>
      <c r="P44" s="127">
        <v>446.51</v>
      </c>
      <c r="Q44" s="115">
        <v>0.34949999999999998</v>
      </c>
      <c r="R44" s="115">
        <v>7.9899999999999999E-2</v>
      </c>
      <c r="S44" s="115">
        <v>0.4294</v>
      </c>
      <c r="T44" s="159">
        <v>962.25599999999997</v>
      </c>
      <c r="U44" s="100">
        <f t="shared" si="21"/>
        <v>-2.9274525052772051</v>
      </c>
      <c r="V44" s="100">
        <f t="shared" si="22"/>
        <v>-0.17491254372813747</v>
      </c>
      <c r="W44" s="100">
        <f t="shared" si="23"/>
        <v>-2.426831485184517</v>
      </c>
      <c r="X44" s="100">
        <f t="shared" si="24"/>
        <v>-2.4086833522273499</v>
      </c>
      <c r="Y44" s="101"/>
      <c r="Z44" s="102">
        <f t="shared" si="0"/>
        <v>-3.5488439825250904</v>
      </c>
      <c r="AA44" s="102">
        <f t="shared" si="1"/>
        <v>-8.5488439825250904</v>
      </c>
      <c r="AB44" s="102">
        <f t="shared" si="2"/>
        <v>1.4511560174749096</v>
      </c>
      <c r="AC44" s="102">
        <f t="shared" si="3"/>
        <v>-13.349065539584215</v>
      </c>
      <c r="AD44" s="102">
        <f t="shared" si="4"/>
        <v>6.2513775745340343</v>
      </c>
      <c r="AE44" s="102">
        <f t="shared" si="5"/>
        <v>2.7639579878382805E-2</v>
      </c>
      <c r="AF44" s="102">
        <f t="shared" si="6"/>
        <v>-4.9723604201216176</v>
      </c>
      <c r="AG44" s="102">
        <f t="shared" si="7"/>
        <v>5.0276395798783824</v>
      </c>
      <c r="AH44" s="102">
        <f t="shared" si="8"/>
        <v>-4.4849751561925535</v>
      </c>
      <c r="AI44" s="102">
        <f t="shared" si="9"/>
        <v>4.5402543159493183</v>
      </c>
      <c r="AJ44" s="102">
        <f t="shared" si="10"/>
        <v>-3.024035306994981</v>
      </c>
      <c r="AK44" s="102">
        <f t="shared" si="11"/>
        <v>-8.0240353069949819</v>
      </c>
      <c r="AL44" s="102">
        <f t="shared" si="12"/>
        <v>1.975964693005019</v>
      </c>
      <c r="AM44" s="102">
        <f t="shared" si="13"/>
        <v>-11.435443380433682</v>
      </c>
      <c r="AN44" s="102">
        <f t="shared" si="14"/>
        <v>5.3873727664437192</v>
      </c>
      <c r="AO44" s="102">
        <f t="shared" si="15"/>
        <v>-2.8291927297448289</v>
      </c>
      <c r="AP44" s="102">
        <f t="shared" si="16"/>
        <v>-7.8291927297448289</v>
      </c>
      <c r="AQ44" s="102">
        <f t="shared" si="17"/>
        <v>2.1708072702551711</v>
      </c>
      <c r="AR44" s="102">
        <f t="shared" si="18"/>
        <v>-11.273907592626689</v>
      </c>
      <c r="AS44" s="102">
        <f t="shared" si="19"/>
        <v>5.6155221331370306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>
      <c r="A45" s="94" t="s">
        <v>153</v>
      </c>
      <c r="B45" s="95">
        <v>2</v>
      </c>
      <c r="C45" s="95">
        <v>2024</v>
      </c>
      <c r="D45" s="94" t="s">
        <v>16</v>
      </c>
      <c r="E45" s="95" t="s">
        <v>67</v>
      </c>
      <c r="F45" s="132" t="s">
        <v>113</v>
      </c>
      <c r="G45" s="124" t="s">
        <v>126</v>
      </c>
      <c r="H45" s="85">
        <v>6</v>
      </c>
      <c r="I45" s="97">
        <v>446.36914000000002</v>
      </c>
      <c r="J45" s="97">
        <f t="shared" si="25"/>
        <v>447.00000000000006</v>
      </c>
      <c r="K45" s="98">
        <v>0.50034999999999996</v>
      </c>
      <c r="L45" s="98">
        <v>0.13050999999999999</v>
      </c>
      <c r="M45" s="98">
        <f t="shared" si="20"/>
        <v>0.63085999999999998</v>
      </c>
      <c r="N45" s="97">
        <f t="shared" si="26"/>
        <v>1412.5611630481501</v>
      </c>
      <c r="O45" s="127">
        <v>446.25</v>
      </c>
      <c r="P45" s="127">
        <v>446.87</v>
      </c>
      <c r="Q45" s="115">
        <v>0.48509999999999998</v>
      </c>
      <c r="R45" s="115">
        <v>0.1305</v>
      </c>
      <c r="S45" s="115">
        <v>0.61560000000000004</v>
      </c>
      <c r="T45" s="159">
        <v>1378.7629999999999</v>
      </c>
      <c r="U45" s="100">
        <f t="shared" si="21"/>
        <v>-3.0478664934545789</v>
      </c>
      <c r="V45" s="100">
        <f t="shared" si="22"/>
        <v>-7.6622481035799909E-3</v>
      </c>
      <c r="W45" s="100">
        <f t="shared" si="23"/>
        <v>-2.4189202041657327</v>
      </c>
      <c r="X45" s="100">
        <f t="shared" si="24"/>
        <v>-2.3926866979138439</v>
      </c>
      <c r="Y45" s="101"/>
      <c r="Z45" s="102">
        <f t="shared" si="0"/>
        <v>-3.5488439825250904</v>
      </c>
      <c r="AA45" s="102">
        <f t="shared" ref="AA45:AA90" si="37">$U$131-5</f>
        <v>-8.5488439825250904</v>
      </c>
      <c r="AB45" s="102">
        <f t="shared" ref="AB45:AB90" si="38">$U$131+5</f>
        <v>1.4511560174749096</v>
      </c>
      <c r="AC45" s="102">
        <f t="shared" ref="AC45:AC90" si="39">($U$131-(3*$U$134))</f>
        <v>-13.349065539584215</v>
      </c>
      <c r="AD45" s="102">
        <f t="shared" ref="AD45:AD90" si="40">($U$131+(3*$U$134))</f>
        <v>6.2513775745340343</v>
      </c>
      <c r="AE45" s="102">
        <f t="shared" ref="AE45:AE90" si="41">$V$131</f>
        <v>2.7639579878382805E-2</v>
      </c>
      <c r="AF45" s="102">
        <f t="shared" ref="AF45:AF90" si="42">$V$131-5</f>
        <v>-4.9723604201216176</v>
      </c>
      <c r="AG45" s="102">
        <f t="shared" ref="AG45:AG90" si="43">$V$131+5</f>
        <v>5.0276395798783824</v>
      </c>
      <c r="AH45" s="102">
        <f t="shared" ref="AH45:AH90" si="44">($V$131-(3*$V$134))</f>
        <v>-4.4849751561925535</v>
      </c>
      <c r="AI45" s="102">
        <f t="shared" ref="AI45:AI90" si="45">($V$131+(3*$V$134))</f>
        <v>4.5402543159493183</v>
      </c>
      <c r="AJ45" s="102">
        <f t="shared" ref="AJ45:AJ90" si="46">$W$131</f>
        <v>-3.024035306994981</v>
      </c>
      <c r="AK45" s="102">
        <f t="shared" ref="AK45:AK90" si="47">$W$131-5</f>
        <v>-8.0240353069949819</v>
      </c>
      <c r="AL45" s="102">
        <f t="shared" ref="AL45:AL90" si="48">$W$131+5</f>
        <v>1.975964693005019</v>
      </c>
      <c r="AM45" s="102">
        <f t="shared" ref="AM45:AM90" si="49">($W$131-(3*$W$134))</f>
        <v>-11.435443380433682</v>
      </c>
      <c r="AN45" s="102">
        <f t="shared" ref="AN45:AN90" si="50">($W$131+(3*$W$134))</f>
        <v>5.3873727664437192</v>
      </c>
      <c r="AO45" s="102">
        <f t="shared" ref="AO45:AO90" si="51">$X$131</f>
        <v>-2.8291927297448289</v>
      </c>
      <c r="AP45" s="102">
        <f t="shared" ref="AP45:AP90" si="52">$X$131-5</f>
        <v>-7.8291927297448289</v>
      </c>
      <c r="AQ45" s="102">
        <f t="shared" ref="AQ45:AQ90" si="53">$X$131+5</f>
        <v>2.1708072702551711</v>
      </c>
      <c r="AR45" s="102">
        <f t="shared" ref="AR45:AR90" si="54">($X$131-(3*$X$134))</f>
        <v>-11.273907592626689</v>
      </c>
      <c r="AS45" s="102">
        <f t="shared" ref="AS45:AS90" si="55">($X$131+(3*$X$134))</f>
        <v>5.6155221331370306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>
      <c r="A46" s="94" t="s">
        <v>153</v>
      </c>
      <c r="B46" s="95">
        <v>2</v>
      </c>
      <c r="C46" s="95">
        <v>2024</v>
      </c>
      <c r="D46" s="94" t="s">
        <v>16</v>
      </c>
      <c r="E46" s="95" t="s">
        <v>67</v>
      </c>
      <c r="F46" s="132" t="s">
        <v>113</v>
      </c>
      <c r="G46" s="124" t="s">
        <v>126</v>
      </c>
      <c r="H46" s="85">
        <v>7</v>
      </c>
      <c r="I46" s="97">
        <v>446.93830000000003</v>
      </c>
      <c r="J46" s="97">
        <f t="shared" si="25"/>
        <v>448.90000000000003</v>
      </c>
      <c r="K46" s="98">
        <v>1.6011200000000001</v>
      </c>
      <c r="L46" s="98">
        <v>0.36058000000000001</v>
      </c>
      <c r="M46" s="98">
        <f t="shared" si="20"/>
        <v>1.9617</v>
      </c>
      <c r="N46" s="97">
        <f t="shared" si="26"/>
        <v>4381.9383499899495</v>
      </c>
      <c r="O46" s="127">
        <v>446.91</v>
      </c>
      <c r="P46" s="127">
        <v>448.82</v>
      </c>
      <c r="Q46" s="115">
        <v>1.55</v>
      </c>
      <c r="R46" s="115">
        <v>0.36030000000000001</v>
      </c>
      <c r="S46" s="115">
        <v>1.9103000000000001</v>
      </c>
      <c r="T46" s="159">
        <v>4267.57</v>
      </c>
      <c r="U46" s="100">
        <f t="shared" si="21"/>
        <v>-3.1927650644548846</v>
      </c>
      <c r="V46" s="100">
        <f t="shared" si="22"/>
        <v>-7.7652670697210727E-2</v>
      </c>
      <c r="W46" s="100">
        <f t="shared" si="23"/>
        <v>-2.6201763776316405</v>
      </c>
      <c r="X46" s="100">
        <f t="shared" si="24"/>
        <v>-2.6099945014108226</v>
      </c>
      <c r="Y46" s="101"/>
      <c r="Z46" s="102">
        <f t="shared" si="0"/>
        <v>-3.5488439825250904</v>
      </c>
      <c r="AA46" s="102">
        <f t="shared" si="37"/>
        <v>-8.5488439825250904</v>
      </c>
      <c r="AB46" s="102">
        <f t="shared" si="38"/>
        <v>1.4511560174749096</v>
      </c>
      <c r="AC46" s="102">
        <f t="shared" si="39"/>
        <v>-13.349065539584215</v>
      </c>
      <c r="AD46" s="102">
        <f t="shared" si="40"/>
        <v>6.2513775745340343</v>
      </c>
      <c r="AE46" s="102">
        <f t="shared" si="41"/>
        <v>2.7639579878382805E-2</v>
      </c>
      <c r="AF46" s="102">
        <f t="shared" si="42"/>
        <v>-4.9723604201216176</v>
      </c>
      <c r="AG46" s="102">
        <f t="shared" si="43"/>
        <v>5.0276395798783824</v>
      </c>
      <c r="AH46" s="102">
        <f t="shared" si="44"/>
        <v>-4.4849751561925535</v>
      </c>
      <c r="AI46" s="102">
        <f t="shared" si="45"/>
        <v>4.5402543159493183</v>
      </c>
      <c r="AJ46" s="102">
        <f t="shared" si="46"/>
        <v>-3.024035306994981</v>
      </c>
      <c r="AK46" s="102">
        <f t="shared" si="47"/>
        <v>-8.0240353069949819</v>
      </c>
      <c r="AL46" s="102">
        <f t="shared" si="48"/>
        <v>1.975964693005019</v>
      </c>
      <c r="AM46" s="102">
        <f t="shared" si="49"/>
        <v>-11.435443380433682</v>
      </c>
      <c r="AN46" s="102">
        <f t="shared" si="50"/>
        <v>5.3873727664437192</v>
      </c>
      <c r="AO46" s="102">
        <f t="shared" si="51"/>
        <v>-2.8291927297448289</v>
      </c>
      <c r="AP46" s="102">
        <f t="shared" si="52"/>
        <v>-7.8291927297448289</v>
      </c>
      <c r="AQ46" s="102">
        <f t="shared" si="53"/>
        <v>2.1708072702551711</v>
      </c>
      <c r="AR46" s="102">
        <f t="shared" si="54"/>
        <v>-11.273907592626689</v>
      </c>
      <c r="AS46" s="102">
        <f t="shared" si="55"/>
        <v>5.6155221331370306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>
      <c r="A47" s="94" t="s">
        <v>153</v>
      </c>
      <c r="B47" s="95">
        <v>2</v>
      </c>
      <c r="C47" s="95">
        <v>2024</v>
      </c>
      <c r="D47" s="94" t="s">
        <v>16</v>
      </c>
      <c r="E47" s="95" t="s">
        <v>67</v>
      </c>
      <c r="F47" s="132" t="s">
        <v>113</v>
      </c>
      <c r="G47" s="124" t="s">
        <v>126</v>
      </c>
      <c r="H47" s="85">
        <v>8</v>
      </c>
      <c r="I47" s="97">
        <v>446.51678000000004</v>
      </c>
      <c r="J47" s="97">
        <f t="shared" si="25"/>
        <v>449.10000000000008</v>
      </c>
      <c r="K47" s="98">
        <v>2.1018500000000002</v>
      </c>
      <c r="L47" s="98">
        <v>0.48137000000000002</v>
      </c>
      <c r="M47" s="98">
        <f t="shared" si="20"/>
        <v>2.5832200000000003</v>
      </c>
      <c r="N47" s="97">
        <f t="shared" si="26"/>
        <v>5772.6667667432439</v>
      </c>
      <c r="O47" s="127">
        <v>446.49</v>
      </c>
      <c r="P47" s="127">
        <v>449.03</v>
      </c>
      <c r="Q47" s="115">
        <v>2.0590999999999999</v>
      </c>
      <c r="R47" s="115">
        <v>0.48199999999999998</v>
      </c>
      <c r="S47" s="115">
        <v>2.5411000000000001</v>
      </c>
      <c r="T47" s="159">
        <v>5679.0770000000002</v>
      </c>
      <c r="U47" s="100">
        <f t="shared" si="21"/>
        <v>-2.0339224968480281</v>
      </c>
      <c r="V47" s="100">
        <f t="shared" si="22"/>
        <v>0.13087645677960072</v>
      </c>
      <c r="W47" s="100">
        <f t="shared" si="23"/>
        <v>-1.6305231455315519</v>
      </c>
      <c r="X47" s="100">
        <f t="shared" si="24"/>
        <v>-1.6212570467850522</v>
      </c>
      <c r="Y47" s="101"/>
      <c r="Z47" s="102">
        <f t="shared" si="0"/>
        <v>-3.5488439825250904</v>
      </c>
      <c r="AA47" s="102">
        <f t="shared" si="37"/>
        <v>-8.5488439825250904</v>
      </c>
      <c r="AB47" s="102">
        <f t="shared" si="38"/>
        <v>1.4511560174749096</v>
      </c>
      <c r="AC47" s="102">
        <f t="shared" si="39"/>
        <v>-13.349065539584215</v>
      </c>
      <c r="AD47" s="102">
        <f t="shared" si="40"/>
        <v>6.2513775745340343</v>
      </c>
      <c r="AE47" s="102">
        <f t="shared" si="41"/>
        <v>2.7639579878382805E-2</v>
      </c>
      <c r="AF47" s="102">
        <f t="shared" si="42"/>
        <v>-4.9723604201216176</v>
      </c>
      <c r="AG47" s="102">
        <f t="shared" si="43"/>
        <v>5.0276395798783824</v>
      </c>
      <c r="AH47" s="102">
        <f t="shared" si="44"/>
        <v>-4.4849751561925535</v>
      </c>
      <c r="AI47" s="102">
        <f t="shared" si="45"/>
        <v>4.5402543159493183</v>
      </c>
      <c r="AJ47" s="102">
        <f t="shared" si="46"/>
        <v>-3.024035306994981</v>
      </c>
      <c r="AK47" s="102">
        <f t="shared" si="47"/>
        <v>-8.0240353069949819</v>
      </c>
      <c r="AL47" s="102">
        <f t="shared" si="48"/>
        <v>1.975964693005019</v>
      </c>
      <c r="AM47" s="102">
        <f t="shared" si="49"/>
        <v>-11.435443380433682</v>
      </c>
      <c r="AN47" s="102">
        <f t="shared" si="50"/>
        <v>5.3873727664437192</v>
      </c>
      <c r="AO47" s="102">
        <f t="shared" si="51"/>
        <v>-2.8291927297448289</v>
      </c>
      <c r="AP47" s="102">
        <f t="shared" si="52"/>
        <v>-7.8291927297448289</v>
      </c>
      <c r="AQ47" s="102">
        <f t="shared" si="53"/>
        <v>2.1708072702551711</v>
      </c>
      <c r="AR47" s="102">
        <f t="shared" si="54"/>
        <v>-11.273907592626689</v>
      </c>
      <c r="AS47" s="102">
        <f t="shared" si="55"/>
        <v>5.6155221331370306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>
      <c r="A48" s="94" t="s">
        <v>153</v>
      </c>
      <c r="B48" s="95">
        <v>2</v>
      </c>
      <c r="C48" s="95">
        <v>2024</v>
      </c>
      <c r="D48" s="94" t="s">
        <v>16</v>
      </c>
      <c r="E48" s="95" t="s">
        <v>67</v>
      </c>
      <c r="F48" s="132" t="s">
        <v>113</v>
      </c>
      <c r="G48" s="124" t="s">
        <v>126</v>
      </c>
      <c r="H48" s="85">
        <v>9</v>
      </c>
      <c r="I48" s="97">
        <v>446.14881000000003</v>
      </c>
      <c r="J48" s="97">
        <f t="shared" si="25"/>
        <v>449.50000000000006</v>
      </c>
      <c r="K48" s="98">
        <v>2.6003599999999998</v>
      </c>
      <c r="L48" s="98">
        <v>0.75083</v>
      </c>
      <c r="M48" s="98">
        <f t="shared" si="20"/>
        <v>3.3511899999999999</v>
      </c>
      <c r="N48" s="97">
        <f t="shared" si="26"/>
        <v>7490.1412022052691</v>
      </c>
      <c r="O48" s="127">
        <v>445.98</v>
      </c>
      <c r="P48" s="127">
        <v>449.29</v>
      </c>
      <c r="Q48" s="115">
        <v>2.5634999999999999</v>
      </c>
      <c r="R48" s="115">
        <v>0.75119999999999998</v>
      </c>
      <c r="S48" s="115">
        <v>3.3147000000000002</v>
      </c>
      <c r="T48" s="159">
        <v>7411.652</v>
      </c>
      <c r="U48" s="100">
        <f t="shared" si="21"/>
        <v>-1.4174960390099793</v>
      </c>
      <c r="V48" s="100">
        <f t="shared" si="22"/>
        <v>4.9278798130066914E-2</v>
      </c>
      <c r="W48" s="100">
        <f t="shared" si="23"/>
        <v>-1.0888669398034634</v>
      </c>
      <c r="X48" s="100">
        <f t="shared" si="24"/>
        <v>-1.0479001675183379</v>
      </c>
      <c r="Y48" s="101"/>
      <c r="Z48" s="102">
        <f t="shared" si="0"/>
        <v>-3.5488439825250904</v>
      </c>
      <c r="AA48" s="102">
        <f t="shared" si="37"/>
        <v>-8.5488439825250904</v>
      </c>
      <c r="AB48" s="102">
        <f t="shared" si="38"/>
        <v>1.4511560174749096</v>
      </c>
      <c r="AC48" s="102">
        <f t="shared" si="39"/>
        <v>-13.349065539584215</v>
      </c>
      <c r="AD48" s="102">
        <f t="shared" si="40"/>
        <v>6.2513775745340343</v>
      </c>
      <c r="AE48" s="102">
        <f t="shared" si="41"/>
        <v>2.7639579878382805E-2</v>
      </c>
      <c r="AF48" s="102">
        <f t="shared" si="42"/>
        <v>-4.9723604201216176</v>
      </c>
      <c r="AG48" s="102">
        <f t="shared" si="43"/>
        <v>5.0276395798783824</v>
      </c>
      <c r="AH48" s="102">
        <f t="shared" si="44"/>
        <v>-4.4849751561925535</v>
      </c>
      <c r="AI48" s="102">
        <f t="shared" si="45"/>
        <v>4.5402543159493183</v>
      </c>
      <c r="AJ48" s="102">
        <f t="shared" si="46"/>
        <v>-3.024035306994981</v>
      </c>
      <c r="AK48" s="102">
        <f t="shared" si="47"/>
        <v>-8.0240353069949819</v>
      </c>
      <c r="AL48" s="102">
        <f t="shared" si="48"/>
        <v>1.975964693005019</v>
      </c>
      <c r="AM48" s="102">
        <f t="shared" si="49"/>
        <v>-11.435443380433682</v>
      </c>
      <c r="AN48" s="102">
        <f t="shared" si="50"/>
        <v>5.3873727664437192</v>
      </c>
      <c r="AO48" s="102">
        <f t="shared" si="51"/>
        <v>-2.8291927297448289</v>
      </c>
      <c r="AP48" s="102">
        <f t="shared" si="52"/>
        <v>-7.8291927297448289</v>
      </c>
      <c r="AQ48" s="102">
        <f t="shared" si="53"/>
        <v>2.1708072702551711</v>
      </c>
      <c r="AR48" s="102">
        <f t="shared" si="54"/>
        <v>-11.273907592626689</v>
      </c>
      <c r="AS48" s="102">
        <f t="shared" si="55"/>
        <v>5.6155221331370306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>
      <c r="A49" s="94" t="s">
        <v>153</v>
      </c>
      <c r="B49" s="95">
        <v>2</v>
      </c>
      <c r="C49" s="95">
        <v>2024</v>
      </c>
      <c r="D49" s="94" t="s">
        <v>17</v>
      </c>
      <c r="E49" s="95" t="s">
        <v>47</v>
      </c>
      <c r="F49" s="132" t="s">
        <v>110</v>
      </c>
      <c r="G49" s="124" t="s">
        <v>132</v>
      </c>
      <c r="H49" s="125">
        <v>1</v>
      </c>
      <c r="I49" s="97">
        <v>446.76913999999999</v>
      </c>
      <c r="J49" s="97">
        <f t="shared" si="25"/>
        <v>446.79999999999995</v>
      </c>
      <c r="K49" s="98">
        <v>2.0789999999999999E-2</v>
      </c>
      <c r="L49" s="98">
        <v>1.0070000000000001E-2</v>
      </c>
      <c r="M49" s="98">
        <f t="shared" si="20"/>
        <v>3.0859999999999999E-2</v>
      </c>
      <c r="N49" s="97">
        <f t="shared" si="26"/>
        <v>69.071905023619706</v>
      </c>
      <c r="O49" s="112">
        <v>446.66789999999997</v>
      </c>
      <c r="P49" s="112">
        <v>446.7</v>
      </c>
      <c r="Q49" s="113">
        <v>2.1499999999999998E-2</v>
      </c>
      <c r="R49" s="113">
        <v>1.06E-2</v>
      </c>
      <c r="S49" s="113">
        <v>3.2102579999999999E-2</v>
      </c>
      <c r="T49" s="99">
        <v>72</v>
      </c>
      <c r="U49" s="100">
        <f t="shared" si="21"/>
        <v>3.4151034151034096</v>
      </c>
      <c r="V49" s="100">
        <f t="shared" ref="V49:V57" si="56">((R49-L49)/L49)*100</f>
        <v>5.2631578947368345</v>
      </c>
      <c r="W49" s="100">
        <f t="shared" ref="W49:W57" si="57">((S49-M49)/M49)*100</f>
        <v>4.0265068049254706</v>
      </c>
      <c r="X49" s="100">
        <f t="shared" ref="X49:X57" si="58">((T49-N49)/N49)*100</f>
        <v>4.2391982317253412</v>
      </c>
      <c r="Y49" s="101"/>
      <c r="Z49" s="102">
        <f t="shared" si="0"/>
        <v>-3.5488439825250904</v>
      </c>
      <c r="AA49" s="102">
        <f t="shared" si="37"/>
        <v>-8.5488439825250904</v>
      </c>
      <c r="AB49" s="102">
        <f t="shared" si="38"/>
        <v>1.4511560174749096</v>
      </c>
      <c r="AC49" s="102">
        <f t="shared" si="39"/>
        <v>-13.349065539584215</v>
      </c>
      <c r="AD49" s="102">
        <f t="shared" si="40"/>
        <v>6.2513775745340343</v>
      </c>
      <c r="AE49" s="102">
        <f t="shared" si="41"/>
        <v>2.7639579878382805E-2</v>
      </c>
      <c r="AF49" s="102">
        <f t="shared" si="42"/>
        <v>-4.9723604201216176</v>
      </c>
      <c r="AG49" s="102">
        <f t="shared" si="43"/>
        <v>5.0276395798783824</v>
      </c>
      <c r="AH49" s="102">
        <f t="shared" si="44"/>
        <v>-4.4849751561925535</v>
      </c>
      <c r="AI49" s="102">
        <f t="shared" si="45"/>
        <v>4.5402543159493183</v>
      </c>
      <c r="AJ49" s="102">
        <f t="shared" si="46"/>
        <v>-3.024035306994981</v>
      </c>
      <c r="AK49" s="102">
        <f t="shared" si="47"/>
        <v>-8.0240353069949819</v>
      </c>
      <c r="AL49" s="102">
        <f t="shared" si="48"/>
        <v>1.975964693005019</v>
      </c>
      <c r="AM49" s="102">
        <f t="shared" si="49"/>
        <v>-11.435443380433682</v>
      </c>
      <c r="AN49" s="102">
        <f t="shared" si="50"/>
        <v>5.3873727664437192</v>
      </c>
      <c r="AO49" s="102">
        <f t="shared" si="51"/>
        <v>-2.8291927297448289</v>
      </c>
      <c r="AP49" s="102">
        <f t="shared" si="52"/>
        <v>-7.8291927297448289</v>
      </c>
      <c r="AQ49" s="102">
        <f t="shared" si="53"/>
        <v>2.1708072702551711</v>
      </c>
      <c r="AR49" s="102">
        <f t="shared" si="54"/>
        <v>-11.273907592626689</v>
      </c>
      <c r="AS49" s="102">
        <f t="shared" si="55"/>
        <v>5.6155221331370306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>
      <c r="A50" s="94" t="s">
        <v>153</v>
      </c>
      <c r="B50" s="95">
        <v>2</v>
      </c>
      <c r="C50" s="95">
        <v>2024</v>
      </c>
      <c r="D50" s="94" t="s">
        <v>17</v>
      </c>
      <c r="E50" s="95" t="s">
        <v>47</v>
      </c>
      <c r="F50" s="132" t="s">
        <v>110</v>
      </c>
      <c r="G50" s="124" t="s">
        <v>134</v>
      </c>
      <c r="H50" s="85">
        <v>2</v>
      </c>
      <c r="I50" s="97">
        <v>446.65342000000004</v>
      </c>
      <c r="J50" s="97">
        <f t="shared" si="25"/>
        <v>446.7</v>
      </c>
      <c r="K50" s="98">
        <v>3.0810000000000001E-2</v>
      </c>
      <c r="L50" s="98">
        <v>1.5769999999999999E-2</v>
      </c>
      <c r="M50" s="98">
        <f t="shared" si="20"/>
        <v>4.6579999999999996E-2</v>
      </c>
      <c r="N50" s="97">
        <f t="shared" si="26"/>
        <v>104.2825708435965</v>
      </c>
      <c r="O50" s="114">
        <v>446.45350000000002</v>
      </c>
      <c r="P50" s="114">
        <v>446.5</v>
      </c>
      <c r="Q50" s="115">
        <v>3.1800000000000002E-2</v>
      </c>
      <c r="R50" s="115">
        <v>1.47E-2</v>
      </c>
      <c r="S50" s="115">
        <v>4.650116E-2</v>
      </c>
      <c r="T50" s="103">
        <v>104</v>
      </c>
      <c r="U50" s="100">
        <f t="shared" si="21"/>
        <v>3.2132424537487871</v>
      </c>
      <c r="V50" s="100">
        <f t="shared" si="56"/>
        <v>-6.7850348763474937</v>
      </c>
      <c r="W50" s="100">
        <f t="shared" si="57"/>
        <v>-0.16925719192785893</v>
      </c>
      <c r="X50" s="100">
        <f t="shared" si="58"/>
        <v>-0.27096651080869855</v>
      </c>
      <c r="Y50" s="101"/>
      <c r="Z50" s="102">
        <f t="shared" ref="Z50:Z72" si="59">$U$131</f>
        <v>-3.5488439825250904</v>
      </c>
      <c r="AA50" s="102">
        <f t="shared" si="37"/>
        <v>-8.5488439825250904</v>
      </c>
      <c r="AB50" s="102">
        <f t="shared" si="38"/>
        <v>1.4511560174749096</v>
      </c>
      <c r="AC50" s="102">
        <f t="shared" si="39"/>
        <v>-13.349065539584215</v>
      </c>
      <c r="AD50" s="102">
        <f t="shared" si="40"/>
        <v>6.2513775745340343</v>
      </c>
      <c r="AE50" s="102">
        <f t="shared" si="41"/>
        <v>2.7639579878382805E-2</v>
      </c>
      <c r="AF50" s="102">
        <f t="shared" si="42"/>
        <v>-4.9723604201216176</v>
      </c>
      <c r="AG50" s="102">
        <f t="shared" si="43"/>
        <v>5.0276395798783824</v>
      </c>
      <c r="AH50" s="102">
        <f t="shared" si="44"/>
        <v>-4.4849751561925535</v>
      </c>
      <c r="AI50" s="102">
        <f t="shared" si="45"/>
        <v>4.5402543159493183</v>
      </c>
      <c r="AJ50" s="102">
        <f t="shared" si="46"/>
        <v>-3.024035306994981</v>
      </c>
      <c r="AK50" s="102">
        <f t="shared" si="47"/>
        <v>-8.0240353069949819</v>
      </c>
      <c r="AL50" s="102">
        <f t="shared" si="48"/>
        <v>1.975964693005019</v>
      </c>
      <c r="AM50" s="102">
        <f t="shared" si="49"/>
        <v>-11.435443380433682</v>
      </c>
      <c r="AN50" s="102">
        <f t="shared" si="50"/>
        <v>5.3873727664437192</v>
      </c>
      <c r="AO50" s="102">
        <f t="shared" si="51"/>
        <v>-2.8291927297448289</v>
      </c>
      <c r="AP50" s="102">
        <f t="shared" si="52"/>
        <v>-7.8291927297448289</v>
      </c>
      <c r="AQ50" s="102">
        <f t="shared" si="53"/>
        <v>2.1708072702551711</v>
      </c>
      <c r="AR50" s="102">
        <f t="shared" si="54"/>
        <v>-11.273907592626689</v>
      </c>
      <c r="AS50" s="102">
        <f t="shared" si="55"/>
        <v>5.6155221331370306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>
      <c r="A51" s="94" t="s">
        <v>153</v>
      </c>
      <c r="B51" s="95">
        <v>2</v>
      </c>
      <c r="C51" s="95">
        <v>2024</v>
      </c>
      <c r="D51" s="94" t="s">
        <v>17</v>
      </c>
      <c r="E51" s="95" t="s">
        <v>47</v>
      </c>
      <c r="F51" s="132" t="s">
        <v>110</v>
      </c>
      <c r="G51" s="124" t="s">
        <v>134</v>
      </c>
      <c r="H51" s="85">
        <v>3</v>
      </c>
      <c r="I51" s="97">
        <v>446.30769999999995</v>
      </c>
      <c r="J51" s="97">
        <f t="shared" si="25"/>
        <v>446.4</v>
      </c>
      <c r="K51" s="98">
        <v>7.1480000000000002E-2</v>
      </c>
      <c r="L51" s="98">
        <v>2.0820000000000002E-2</v>
      </c>
      <c r="M51" s="98">
        <f t="shared" si="20"/>
        <v>9.2300000000000007E-2</v>
      </c>
      <c r="N51" s="97">
        <f t="shared" si="26"/>
        <v>206.79185483285315</v>
      </c>
      <c r="O51" s="114">
        <v>446.1105</v>
      </c>
      <c r="P51" s="114">
        <v>446.2</v>
      </c>
      <c r="Q51" s="115">
        <v>6.9000000000000006E-2</v>
      </c>
      <c r="R51" s="115">
        <v>2.0500000000000001E-2</v>
      </c>
      <c r="S51" s="115">
        <v>8.9500430000000006E-2</v>
      </c>
      <c r="T51" s="103">
        <v>201</v>
      </c>
      <c r="U51" s="100">
        <f t="shared" si="21"/>
        <v>-3.4695019585898095</v>
      </c>
      <c r="V51" s="100">
        <f t="shared" si="56"/>
        <v>-1.5369836695485151</v>
      </c>
      <c r="W51" s="100">
        <f t="shared" si="57"/>
        <v>-3.0331202600216698</v>
      </c>
      <c r="X51" s="100">
        <f t="shared" si="58"/>
        <v>-2.8008138122918909</v>
      </c>
      <c r="Y51" s="101"/>
      <c r="Z51" s="102">
        <f t="shared" si="59"/>
        <v>-3.5488439825250904</v>
      </c>
      <c r="AA51" s="102">
        <f t="shared" si="37"/>
        <v>-8.5488439825250904</v>
      </c>
      <c r="AB51" s="102">
        <f t="shared" si="38"/>
        <v>1.4511560174749096</v>
      </c>
      <c r="AC51" s="102">
        <f t="shared" si="39"/>
        <v>-13.349065539584215</v>
      </c>
      <c r="AD51" s="102">
        <f t="shared" si="40"/>
        <v>6.2513775745340343</v>
      </c>
      <c r="AE51" s="102">
        <f t="shared" si="41"/>
        <v>2.7639579878382805E-2</v>
      </c>
      <c r="AF51" s="102">
        <f t="shared" si="42"/>
        <v>-4.9723604201216176</v>
      </c>
      <c r="AG51" s="102">
        <f t="shared" si="43"/>
        <v>5.0276395798783824</v>
      </c>
      <c r="AH51" s="102">
        <f t="shared" si="44"/>
        <v>-4.4849751561925535</v>
      </c>
      <c r="AI51" s="102">
        <f t="shared" si="45"/>
        <v>4.5402543159493183</v>
      </c>
      <c r="AJ51" s="102">
        <f t="shared" si="46"/>
        <v>-3.024035306994981</v>
      </c>
      <c r="AK51" s="102">
        <f t="shared" si="47"/>
        <v>-8.0240353069949819</v>
      </c>
      <c r="AL51" s="102">
        <f t="shared" si="48"/>
        <v>1.975964693005019</v>
      </c>
      <c r="AM51" s="102">
        <f t="shared" si="49"/>
        <v>-11.435443380433682</v>
      </c>
      <c r="AN51" s="102">
        <f t="shared" si="50"/>
        <v>5.3873727664437192</v>
      </c>
      <c r="AO51" s="102">
        <f t="shared" si="51"/>
        <v>-2.8291927297448289</v>
      </c>
      <c r="AP51" s="102">
        <f t="shared" si="52"/>
        <v>-7.8291927297448289</v>
      </c>
      <c r="AQ51" s="102">
        <f t="shared" si="53"/>
        <v>2.1708072702551711</v>
      </c>
      <c r="AR51" s="102">
        <f t="shared" si="54"/>
        <v>-11.273907592626689</v>
      </c>
      <c r="AS51" s="102">
        <f t="shared" si="55"/>
        <v>5.6155221331370306</v>
      </c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>
      <c r="A52" s="94" t="s">
        <v>153</v>
      </c>
      <c r="B52" s="95">
        <v>2</v>
      </c>
      <c r="C52" s="95">
        <v>2024</v>
      </c>
      <c r="D52" s="94" t="s">
        <v>17</v>
      </c>
      <c r="E52" s="95" t="s">
        <v>47</v>
      </c>
      <c r="F52" s="132" t="s">
        <v>110</v>
      </c>
      <c r="G52" s="124" t="s">
        <v>133</v>
      </c>
      <c r="H52" s="85">
        <v>4</v>
      </c>
      <c r="I52" s="97">
        <v>446.22886999999992</v>
      </c>
      <c r="J52" s="97">
        <f t="shared" si="25"/>
        <v>446.49999999999989</v>
      </c>
      <c r="K52" s="98">
        <v>0.22065000000000001</v>
      </c>
      <c r="L52" s="98">
        <v>5.0479999999999997E-2</v>
      </c>
      <c r="M52" s="98">
        <f t="shared" si="20"/>
        <v>0.27112999999999998</v>
      </c>
      <c r="N52" s="97">
        <f t="shared" si="26"/>
        <v>607.46371234071967</v>
      </c>
      <c r="O52" s="128">
        <v>446.03919999999999</v>
      </c>
      <c r="P52" s="84">
        <v>446.3</v>
      </c>
      <c r="Q52" s="84">
        <v>0.21160000000000001</v>
      </c>
      <c r="R52" s="84">
        <v>4.9200000000000001E-2</v>
      </c>
      <c r="S52" s="145">
        <v>0.26079750000000002</v>
      </c>
      <c r="T52" s="84">
        <v>585</v>
      </c>
      <c r="U52" s="100">
        <f t="shared" si="21"/>
        <v>-4.101518241559031</v>
      </c>
      <c r="V52" s="100">
        <f t="shared" si="56"/>
        <v>-2.5356576862123545</v>
      </c>
      <c r="W52" s="100">
        <f t="shared" si="57"/>
        <v>-3.8109025190867731</v>
      </c>
      <c r="X52" s="100">
        <f t="shared" si="58"/>
        <v>-3.6979513153404655</v>
      </c>
      <c r="Y52" s="101"/>
      <c r="Z52" s="102">
        <f t="shared" si="59"/>
        <v>-3.5488439825250904</v>
      </c>
      <c r="AA52" s="102">
        <f t="shared" si="37"/>
        <v>-8.5488439825250904</v>
      </c>
      <c r="AB52" s="102">
        <f t="shared" si="38"/>
        <v>1.4511560174749096</v>
      </c>
      <c r="AC52" s="102">
        <f t="shared" si="39"/>
        <v>-13.349065539584215</v>
      </c>
      <c r="AD52" s="102">
        <f t="shared" si="40"/>
        <v>6.2513775745340343</v>
      </c>
      <c r="AE52" s="102">
        <f t="shared" si="41"/>
        <v>2.7639579878382805E-2</v>
      </c>
      <c r="AF52" s="102">
        <f t="shared" si="42"/>
        <v>-4.9723604201216176</v>
      </c>
      <c r="AG52" s="102">
        <f t="shared" si="43"/>
        <v>5.0276395798783824</v>
      </c>
      <c r="AH52" s="102">
        <f t="shared" si="44"/>
        <v>-4.4849751561925535</v>
      </c>
      <c r="AI52" s="102">
        <f t="shared" si="45"/>
        <v>4.5402543159493183</v>
      </c>
      <c r="AJ52" s="102">
        <f t="shared" si="46"/>
        <v>-3.024035306994981</v>
      </c>
      <c r="AK52" s="102">
        <f t="shared" si="47"/>
        <v>-8.0240353069949819</v>
      </c>
      <c r="AL52" s="102">
        <f t="shared" si="48"/>
        <v>1.975964693005019</v>
      </c>
      <c r="AM52" s="102">
        <f t="shared" si="49"/>
        <v>-11.435443380433682</v>
      </c>
      <c r="AN52" s="102">
        <f t="shared" si="50"/>
        <v>5.3873727664437192</v>
      </c>
      <c r="AO52" s="102">
        <f t="shared" si="51"/>
        <v>-2.8291927297448289</v>
      </c>
      <c r="AP52" s="102">
        <f t="shared" si="52"/>
        <v>-7.8291927297448289</v>
      </c>
      <c r="AQ52" s="102">
        <f t="shared" si="53"/>
        <v>2.1708072702551711</v>
      </c>
      <c r="AR52" s="102">
        <f t="shared" si="54"/>
        <v>-11.273907592626689</v>
      </c>
      <c r="AS52" s="102">
        <f t="shared" si="55"/>
        <v>5.6155221331370306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>
      <c r="A53" s="94" t="s">
        <v>153</v>
      </c>
      <c r="B53" s="95">
        <v>2</v>
      </c>
      <c r="C53" s="95">
        <v>2024</v>
      </c>
      <c r="D53" s="94" t="s">
        <v>17</v>
      </c>
      <c r="E53" s="95" t="s">
        <v>47</v>
      </c>
      <c r="F53" s="132" t="s">
        <v>110</v>
      </c>
      <c r="G53" s="124" t="s">
        <v>133</v>
      </c>
      <c r="H53" s="85">
        <v>5</v>
      </c>
      <c r="I53" s="97">
        <v>446.55754000000002</v>
      </c>
      <c r="J53" s="97">
        <f t="shared" si="25"/>
        <v>447</v>
      </c>
      <c r="K53" s="98">
        <v>0.36083999999999999</v>
      </c>
      <c r="L53" s="98">
        <v>8.1619999999999998E-2</v>
      </c>
      <c r="M53" s="98">
        <f t="shared" si="20"/>
        <v>0.44245999999999996</v>
      </c>
      <c r="N53" s="97">
        <f t="shared" si="26"/>
        <v>990.45381958494295</v>
      </c>
      <c r="O53" s="128">
        <v>446.27109999999999</v>
      </c>
      <c r="P53" s="84">
        <v>446.7</v>
      </c>
      <c r="Q53" s="84">
        <v>0.34870000000000001</v>
      </c>
      <c r="R53" s="84">
        <v>8.0199999999999994E-2</v>
      </c>
      <c r="S53" s="145">
        <v>0.4289017</v>
      </c>
      <c r="T53" s="84">
        <v>961</v>
      </c>
      <c r="U53" s="100">
        <f t="shared" si="21"/>
        <v>-3.3643720208402574</v>
      </c>
      <c r="V53" s="100">
        <f t="shared" si="56"/>
        <v>-1.7397696642979719</v>
      </c>
      <c r="W53" s="100">
        <f t="shared" si="57"/>
        <v>-3.0642995977037399</v>
      </c>
      <c r="X53" s="100">
        <f t="shared" si="58"/>
        <v>-2.9737701044240299</v>
      </c>
      <c r="Y53" s="101"/>
      <c r="Z53" s="102">
        <f t="shared" si="59"/>
        <v>-3.5488439825250904</v>
      </c>
      <c r="AA53" s="102">
        <f t="shared" si="37"/>
        <v>-8.5488439825250904</v>
      </c>
      <c r="AB53" s="102">
        <f t="shared" si="38"/>
        <v>1.4511560174749096</v>
      </c>
      <c r="AC53" s="102">
        <f t="shared" si="39"/>
        <v>-13.349065539584215</v>
      </c>
      <c r="AD53" s="102">
        <f t="shared" si="40"/>
        <v>6.2513775745340343</v>
      </c>
      <c r="AE53" s="102">
        <f t="shared" si="41"/>
        <v>2.7639579878382805E-2</v>
      </c>
      <c r="AF53" s="102">
        <f t="shared" si="42"/>
        <v>-4.9723604201216176</v>
      </c>
      <c r="AG53" s="102">
        <f t="shared" si="43"/>
        <v>5.0276395798783824</v>
      </c>
      <c r="AH53" s="102">
        <f t="shared" si="44"/>
        <v>-4.4849751561925535</v>
      </c>
      <c r="AI53" s="102">
        <f t="shared" si="45"/>
        <v>4.5402543159493183</v>
      </c>
      <c r="AJ53" s="102">
        <f t="shared" si="46"/>
        <v>-3.024035306994981</v>
      </c>
      <c r="AK53" s="102">
        <f t="shared" si="47"/>
        <v>-8.0240353069949819</v>
      </c>
      <c r="AL53" s="102">
        <f t="shared" si="48"/>
        <v>1.975964693005019</v>
      </c>
      <c r="AM53" s="102">
        <f t="shared" si="49"/>
        <v>-11.435443380433682</v>
      </c>
      <c r="AN53" s="102">
        <f t="shared" si="50"/>
        <v>5.3873727664437192</v>
      </c>
      <c r="AO53" s="102">
        <f t="shared" si="51"/>
        <v>-2.8291927297448289</v>
      </c>
      <c r="AP53" s="102">
        <f t="shared" si="52"/>
        <v>-7.8291927297448289</v>
      </c>
      <c r="AQ53" s="102">
        <f t="shared" si="53"/>
        <v>2.1708072702551711</v>
      </c>
      <c r="AR53" s="102">
        <f t="shared" si="54"/>
        <v>-11.273907592626689</v>
      </c>
      <c r="AS53" s="102">
        <f t="shared" si="55"/>
        <v>5.6155221331370306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>
      <c r="A54" s="94" t="s">
        <v>153</v>
      </c>
      <c r="B54" s="95">
        <v>2</v>
      </c>
      <c r="C54" s="95">
        <v>2024</v>
      </c>
      <c r="D54" s="94" t="s">
        <v>17</v>
      </c>
      <c r="E54" s="95" t="s">
        <v>47</v>
      </c>
      <c r="F54" s="132" t="s">
        <v>110</v>
      </c>
      <c r="G54" s="124" t="s">
        <v>133</v>
      </c>
      <c r="H54" s="85">
        <v>6</v>
      </c>
      <c r="I54" s="97">
        <v>446.26756</v>
      </c>
      <c r="J54" s="97">
        <f t="shared" si="25"/>
        <v>446.9</v>
      </c>
      <c r="K54" s="98">
        <v>0.50129000000000001</v>
      </c>
      <c r="L54" s="98">
        <v>0.13114999999999999</v>
      </c>
      <c r="M54" s="98">
        <f t="shared" si="20"/>
        <v>0.63244</v>
      </c>
      <c r="N54" s="97">
        <f t="shared" si="26"/>
        <v>1416.4192183702439</v>
      </c>
      <c r="O54" s="128">
        <v>446.1857</v>
      </c>
      <c r="P54" s="84">
        <v>446.8</v>
      </c>
      <c r="Q54" s="84">
        <v>0.48349999999999999</v>
      </c>
      <c r="R54" s="84">
        <v>0.1308</v>
      </c>
      <c r="S54" s="145">
        <v>0.61429979999999995</v>
      </c>
      <c r="T54" s="84">
        <v>1376</v>
      </c>
      <c r="U54" s="100">
        <f t="shared" si="21"/>
        <v>-3.5488439825250904</v>
      </c>
      <c r="V54" s="100">
        <f t="shared" si="56"/>
        <v>-0.26686999618756324</v>
      </c>
      <c r="W54" s="100">
        <f t="shared" si="57"/>
        <v>-2.8682879008285451</v>
      </c>
      <c r="X54" s="100">
        <f t="shared" si="58"/>
        <v>-2.8536197367295655</v>
      </c>
      <c r="Y54" s="101"/>
      <c r="Z54" s="102">
        <f t="shared" si="59"/>
        <v>-3.5488439825250904</v>
      </c>
      <c r="AA54" s="102">
        <f t="shared" si="37"/>
        <v>-8.5488439825250904</v>
      </c>
      <c r="AB54" s="102">
        <f t="shared" si="38"/>
        <v>1.4511560174749096</v>
      </c>
      <c r="AC54" s="102">
        <f t="shared" si="39"/>
        <v>-13.349065539584215</v>
      </c>
      <c r="AD54" s="102">
        <f t="shared" si="40"/>
        <v>6.2513775745340343</v>
      </c>
      <c r="AE54" s="102">
        <f t="shared" si="41"/>
        <v>2.7639579878382805E-2</v>
      </c>
      <c r="AF54" s="102">
        <f t="shared" si="42"/>
        <v>-4.9723604201216176</v>
      </c>
      <c r="AG54" s="102">
        <f t="shared" si="43"/>
        <v>5.0276395798783824</v>
      </c>
      <c r="AH54" s="102">
        <f t="shared" si="44"/>
        <v>-4.4849751561925535</v>
      </c>
      <c r="AI54" s="102">
        <f t="shared" si="45"/>
        <v>4.5402543159493183</v>
      </c>
      <c r="AJ54" s="102">
        <f t="shared" si="46"/>
        <v>-3.024035306994981</v>
      </c>
      <c r="AK54" s="102">
        <f t="shared" si="47"/>
        <v>-8.0240353069949819</v>
      </c>
      <c r="AL54" s="102">
        <f t="shared" si="48"/>
        <v>1.975964693005019</v>
      </c>
      <c r="AM54" s="102">
        <f t="shared" si="49"/>
        <v>-11.435443380433682</v>
      </c>
      <c r="AN54" s="102">
        <f t="shared" si="50"/>
        <v>5.3873727664437192</v>
      </c>
      <c r="AO54" s="102">
        <f t="shared" si="51"/>
        <v>-2.8291927297448289</v>
      </c>
      <c r="AP54" s="102">
        <f t="shared" si="52"/>
        <v>-7.8291927297448289</v>
      </c>
      <c r="AQ54" s="102">
        <f t="shared" si="53"/>
        <v>2.1708072702551711</v>
      </c>
      <c r="AR54" s="102">
        <f t="shared" si="54"/>
        <v>-11.273907592626689</v>
      </c>
      <c r="AS54" s="102">
        <f t="shared" si="55"/>
        <v>5.6155221331370306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>
      <c r="A55" s="94" t="s">
        <v>153</v>
      </c>
      <c r="B55" s="95">
        <v>2</v>
      </c>
      <c r="C55" s="95">
        <v>2024</v>
      </c>
      <c r="D55" s="94" t="s">
        <v>17</v>
      </c>
      <c r="E55" s="95" t="s">
        <v>47</v>
      </c>
      <c r="F55" s="132" t="s">
        <v>110</v>
      </c>
      <c r="G55" s="124" t="s">
        <v>133</v>
      </c>
      <c r="H55" s="85">
        <v>7</v>
      </c>
      <c r="I55" s="97">
        <v>446.13911000000002</v>
      </c>
      <c r="J55" s="97">
        <f t="shared" si="25"/>
        <v>448.1</v>
      </c>
      <c r="K55" s="98">
        <v>1.6006199999999999</v>
      </c>
      <c r="L55" s="98">
        <v>0.36026999999999998</v>
      </c>
      <c r="M55" s="98">
        <f t="shared" si="20"/>
        <v>1.96089</v>
      </c>
      <c r="N55" s="97">
        <f t="shared" si="26"/>
        <v>4387.9653509360287</v>
      </c>
      <c r="O55" s="114">
        <v>436.75959999999998</v>
      </c>
      <c r="P55" s="114">
        <v>438.7</v>
      </c>
      <c r="Q55" s="115">
        <v>1.5832999999999999</v>
      </c>
      <c r="R55" s="115">
        <v>0.35709999999999997</v>
      </c>
      <c r="S55" s="115">
        <v>1.940399</v>
      </c>
      <c r="T55" s="103">
        <v>4435</v>
      </c>
      <c r="U55" s="100">
        <f t="shared" si="21"/>
        <v>-1.0820806937311793</v>
      </c>
      <c r="V55" s="100">
        <f t="shared" si="56"/>
        <v>-0.87989563383018465</v>
      </c>
      <c r="W55" s="100">
        <f t="shared" si="57"/>
        <v>-1.0449846753260017</v>
      </c>
      <c r="X55" s="100">
        <f t="shared" si="58"/>
        <v>1.0719011045503812</v>
      </c>
      <c r="Y55" s="101"/>
      <c r="Z55" s="102">
        <f t="shared" si="59"/>
        <v>-3.5488439825250904</v>
      </c>
      <c r="AA55" s="102">
        <f t="shared" si="37"/>
        <v>-8.5488439825250904</v>
      </c>
      <c r="AB55" s="102">
        <f t="shared" si="38"/>
        <v>1.4511560174749096</v>
      </c>
      <c r="AC55" s="102">
        <f t="shared" si="39"/>
        <v>-13.349065539584215</v>
      </c>
      <c r="AD55" s="102">
        <f t="shared" si="40"/>
        <v>6.2513775745340343</v>
      </c>
      <c r="AE55" s="102">
        <f t="shared" si="41"/>
        <v>2.7639579878382805E-2</v>
      </c>
      <c r="AF55" s="102">
        <f t="shared" si="42"/>
        <v>-4.9723604201216176</v>
      </c>
      <c r="AG55" s="102">
        <f t="shared" si="43"/>
        <v>5.0276395798783824</v>
      </c>
      <c r="AH55" s="102">
        <f t="shared" si="44"/>
        <v>-4.4849751561925535</v>
      </c>
      <c r="AI55" s="102">
        <f t="shared" si="45"/>
        <v>4.5402543159493183</v>
      </c>
      <c r="AJ55" s="102">
        <f t="shared" si="46"/>
        <v>-3.024035306994981</v>
      </c>
      <c r="AK55" s="102">
        <f t="shared" si="47"/>
        <v>-8.0240353069949819</v>
      </c>
      <c r="AL55" s="102">
        <f t="shared" si="48"/>
        <v>1.975964693005019</v>
      </c>
      <c r="AM55" s="102">
        <f t="shared" si="49"/>
        <v>-11.435443380433682</v>
      </c>
      <c r="AN55" s="102">
        <f t="shared" si="50"/>
        <v>5.3873727664437192</v>
      </c>
      <c r="AO55" s="102">
        <f t="shared" si="51"/>
        <v>-2.8291927297448289</v>
      </c>
      <c r="AP55" s="102">
        <f t="shared" si="52"/>
        <v>-7.8291927297448289</v>
      </c>
      <c r="AQ55" s="102">
        <f t="shared" si="53"/>
        <v>2.1708072702551711</v>
      </c>
      <c r="AR55" s="102">
        <f t="shared" si="54"/>
        <v>-11.273907592626689</v>
      </c>
      <c r="AS55" s="102">
        <f t="shared" si="55"/>
        <v>5.6155221331370306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>
      <c r="A56" s="94" t="s">
        <v>153</v>
      </c>
      <c r="B56" s="95">
        <v>2</v>
      </c>
      <c r="C56" s="95">
        <v>2024</v>
      </c>
      <c r="D56" s="94" t="s">
        <v>17</v>
      </c>
      <c r="E56" s="95" t="s">
        <v>47</v>
      </c>
      <c r="F56" s="132" t="s">
        <v>110</v>
      </c>
      <c r="G56" s="124" t="s">
        <v>133</v>
      </c>
      <c r="H56" s="85">
        <v>8</v>
      </c>
      <c r="I56" s="97">
        <v>446.51781</v>
      </c>
      <c r="J56" s="97">
        <f t="shared" si="25"/>
        <v>449.1</v>
      </c>
      <c r="K56" s="98">
        <v>2.101</v>
      </c>
      <c r="L56" s="98">
        <v>0.48119000000000001</v>
      </c>
      <c r="M56" s="98">
        <f t="shared" si="20"/>
        <v>2.5821899999999998</v>
      </c>
      <c r="N56" s="97">
        <f t="shared" si="26"/>
        <v>5770.3567781001839</v>
      </c>
      <c r="O56" s="114">
        <v>447.4357</v>
      </c>
      <c r="P56" s="114">
        <v>450</v>
      </c>
      <c r="Q56" s="115">
        <v>2.1143999999999998</v>
      </c>
      <c r="R56" s="115">
        <v>0.44990000000000002</v>
      </c>
      <c r="S56" s="115">
        <v>2.5642990000000001</v>
      </c>
      <c r="T56" s="103">
        <v>5719</v>
      </c>
      <c r="U56" s="100">
        <f t="shared" si="21"/>
        <v>0.63779152784387705</v>
      </c>
      <c r="V56" s="100">
        <f t="shared" si="56"/>
        <v>-6.5026288991874281</v>
      </c>
      <c r="W56" s="100">
        <f t="shared" si="57"/>
        <v>-0.69286148579305384</v>
      </c>
      <c r="X56" s="100">
        <f t="shared" si="58"/>
        <v>-0.89001044606278978</v>
      </c>
      <c r="Y56" s="101"/>
      <c r="Z56" s="102">
        <f t="shared" si="59"/>
        <v>-3.5488439825250904</v>
      </c>
      <c r="AA56" s="102">
        <f t="shared" si="37"/>
        <v>-8.5488439825250904</v>
      </c>
      <c r="AB56" s="102">
        <f t="shared" si="38"/>
        <v>1.4511560174749096</v>
      </c>
      <c r="AC56" s="102">
        <f t="shared" si="39"/>
        <v>-13.349065539584215</v>
      </c>
      <c r="AD56" s="102">
        <f t="shared" si="40"/>
        <v>6.2513775745340343</v>
      </c>
      <c r="AE56" s="102">
        <f t="shared" si="41"/>
        <v>2.7639579878382805E-2</v>
      </c>
      <c r="AF56" s="102">
        <f t="shared" si="42"/>
        <v>-4.9723604201216176</v>
      </c>
      <c r="AG56" s="102">
        <f t="shared" si="43"/>
        <v>5.0276395798783824</v>
      </c>
      <c r="AH56" s="102">
        <f t="shared" si="44"/>
        <v>-4.4849751561925535</v>
      </c>
      <c r="AI56" s="102">
        <f t="shared" si="45"/>
        <v>4.5402543159493183</v>
      </c>
      <c r="AJ56" s="102">
        <f t="shared" si="46"/>
        <v>-3.024035306994981</v>
      </c>
      <c r="AK56" s="102">
        <f t="shared" si="47"/>
        <v>-8.0240353069949819</v>
      </c>
      <c r="AL56" s="102">
        <f t="shared" si="48"/>
        <v>1.975964693005019</v>
      </c>
      <c r="AM56" s="102">
        <f t="shared" si="49"/>
        <v>-11.435443380433682</v>
      </c>
      <c r="AN56" s="102">
        <f t="shared" si="50"/>
        <v>5.3873727664437192</v>
      </c>
      <c r="AO56" s="102">
        <f t="shared" si="51"/>
        <v>-2.8291927297448289</v>
      </c>
      <c r="AP56" s="102">
        <f t="shared" si="52"/>
        <v>-7.8291927297448289</v>
      </c>
      <c r="AQ56" s="102">
        <f t="shared" si="53"/>
        <v>2.1708072702551711</v>
      </c>
      <c r="AR56" s="102">
        <f t="shared" si="54"/>
        <v>-11.273907592626689</v>
      </c>
      <c r="AS56" s="102">
        <f t="shared" si="55"/>
        <v>5.6155221331370306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>
      <c r="A57" s="94" t="s">
        <v>153</v>
      </c>
      <c r="B57" s="95">
        <v>2</v>
      </c>
      <c r="C57" s="95">
        <v>2024</v>
      </c>
      <c r="D57" s="94" t="s">
        <v>17</v>
      </c>
      <c r="E57" s="95" t="s">
        <v>47</v>
      </c>
      <c r="F57" s="132" t="s">
        <v>110</v>
      </c>
      <c r="G57" s="124" t="s">
        <v>132</v>
      </c>
      <c r="H57" s="85">
        <v>9</v>
      </c>
      <c r="I57" s="97">
        <v>446.54805000000005</v>
      </c>
      <c r="J57" s="97">
        <f t="shared" si="25"/>
        <v>449.90000000000003</v>
      </c>
      <c r="K57" s="98">
        <v>2.6015600000000001</v>
      </c>
      <c r="L57" s="98">
        <v>0.75039</v>
      </c>
      <c r="M57" s="98">
        <f t="shared" si="20"/>
        <v>3.35195</v>
      </c>
      <c r="N57" s="97">
        <f t="shared" si="26"/>
        <v>7485.1558350176747</v>
      </c>
      <c r="O57" s="114">
        <v>446.26530000000002</v>
      </c>
      <c r="P57" s="114">
        <v>449.6</v>
      </c>
      <c r="Q57" s="115">
        <v>2.5712999999999999</v>
      </c>
      <c r="R57" s="115">
        <v>0.76339999999999997</v>
      </c>
      <c r="S57" s="115">
        <v>3.3347020000000001</v>
      </c>
      <c r="T57" s="103">
        <v>7451</v>
      </c>
      <c r="U57" s="100">
        <f t="shared" si="21"/>
        <v>-1.1631482648872282</v>
      </c>
      <c r="V57" s="100">
        <f t="shared" si="56"/>
        <v>1.7337651088100809</v>
      </c>
      <c r="W57" s="100">
        <f t="shared" si="57"/>
        <v>-0.51456614806306566</v>
      </c>
      <c r="X57" s="100">
        <f t="shared" si="58"/>
        <v>-0.45631428083145631</v>
      </c>
      <c r="Y57" s="101"/>
      <c r="Z57" s="102">
        <f t="shared" si="59"/>
        <v>-3.5488439825250904</v>
      </c>
      <c r="AA57" s="102">
        <f t="shared" si="37"/>
        <v>-8.5488439825250904</v>
      </c>
      <c r="AB57" s="102">
        <f t="shared" si="38"/>
        <v>1.4511560174749096</v>
      </c>
      <c r="AC57" s="102">
        <f t="shared" si="39"/>
        <v>-13.349065539584215</v>
      </c>
      <c r="AD57" s="102">
        <f t="shared" si="40"/>
        <v>6.2513775745340343</v>
      </c>
      <c r="AE57" s="102">
        <f t="shared" si="41"/>
        <v>2.7639579878382805E-2</v>
      </c>
      <c r="AF57" s="102">
        <f t="shared" si="42"/>
        <v>-4.9723604201216176</v>
      </c>
      <c r="AG57" s="102">
        <f t="shared" si="43"/>
        <v>5.0276395798783824</v>
      </c>
      <c r="AH57" s="102">
        <f t="shared" si="44"/>
        <v>-4.4849751561925535</v>
      </c>
      <c r="AI57" s="102">
        <f t="shared" si="45"/>
        <v>4.5402543159493183</v>
      </c>
      <c r="AJ57" s="102">
        <f t="shared" si="46"/>
        <v>-3.024035306994981</v>
      </c>
      <c r="AK57" s="102">
        <f t="shared" si="47"/>
        <v>-8.0240353069949819</v>
      </c>
      <c r="AL57" s="102">
        <f t="shared" si="48"/>
        <v>1.975964693005019</v>
      </c>
      <c r="AM57" s="102">
        <f t="shared" si="49"/>
        <v>-11.435443380433682</v>
      </c>
      <c r="AN57" s="102">
        <f t="shared" si="50"/>
        <v>5.3873727664437192</v>
      </c>
      <c r="AO57" s="102">
        <f t="shared" si="51"/>
        <v>-2.8291927297448289</v>
      </c>
      <c r="AP57" s="102">
        <f t="shared" si="52"/>
        <v>-7.8291927297448289</v>
      </c>
      <c r="AQ57" s="102">
        <f t="shared" si="53"/>
        <v>2.1708072702551711</v>
      </c>
      <c r="AR57" s="102">
        <f t="shared" si="54"/>
        <v>-11.273907592626689</v>
      </c>
      <c r="AS57" s="102">
        <f t="shared" si="55"/>
        <v>5.6155221331370306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>
      <c r="A58" s="94" t="s">
        <v>153</v>
      </c>
      <c r="B58" s="95">
        <v>2</v>
      </c>
      <c r="C58" s="95">
        <v>2024</v>
      </c>
      <c r="D58" s="94" t="s">
        <v>18</v>
      </c>
      <c r="E58" s="95" t="s">
        <v>48</v>
      </c>
      <c r="F58" s="132" t="s">
        <v>111</v>
      </c>
      <c r="G58" s="124" t="s">
        <v>128</v>
      </c>
      <c r="H58" s="125">
        <v>1</v>
      </c>
      <c r="I58" s="97">
        <v>446.66793000000007</v>
      </c>
      <c r="J58" s="97">
        <f t="shared" si="25"/>
        <v>446.7000000000001</v>
      </c>
      <c r="K58" s="98">
        <v>2.163E-2</v>
      </c>
      <c r="L58" s="98">
        <v>1.044E-2</v>
      </c>
      <c r="M58" s="98">
        <f t="shared" si="20"/>
        <v>3.2070000000000001E-2</v>
      </c>
      <c r="N58" s="97">
        <f t="shared" si="26"/>
        <v>71.796359083640539</v>
      </c>
      <c r="O58" s="112">
        <v>446.2</v>
      </c>
      <c r="P58" s="112">
        <v>446.2</v>
      </c>
      <c r="Q58" s="113">
        <v>1.8800000000000001E-2</v>
      </c>
      <c r="R58" s="113">
        <v>1.0200000000000001E-2</v>
      </c>
      <c r="S58" s="113">
        <v>2.9000000000000001E-2</v>
      </c>
      <c r="T58" s="99">
        <v>65</v>
      </c>
      <c r="U58" s="100">
        <f t="shared" si="21"/>
        <v>-13.083680073971331</v>
      </c>
      <c r="V58" s="100">
        <f t="shared" si="22"/>
        <v>-2.2988505747126333</v>
      </c>
      <c r="W58" s="100">
        <f t="shared" si="23"/>
        <v>-9.5728094792641087</v>
      </c>
      <c r="X58" s="100">
        <f t="shared" si="24"/>
        <v>-9.4661611958943368</v>
      </c>
      <c r="Y58" s="101"/>
      <c r="Z58" s="102">
        <f t="shared" si="59"/>
        <v>-3.5488439825250904</v>
      </c>
      <c r="AA58" s="102">
        <f t="shared" si="37"/>
        <v>-8.5488439825250904</v>
      </c>
      <c r="AB58" s="102">
        <f t="shared" si="38"/>
        <v>1.4511560174749096</v>
      </c>
      <c r="AC58" s="102">
        <f t="shared" si="39"/>
        <v>-13.349065539584215</v>
      </c>
      <c r="AD58" s="102">
        <f t="shared" si="40"/>
        <v>6.2513775745340343</v>
      </c>
      <c r="AE58" s="102">
        <f t="shared" si="41"/>
        <v>2.7639579878382805E-2</v>
      </c>
      <c r="AF58" s="102">
        <f t="shared" si="42"/>
        <v>-4.9723604201216176</v>
      </c>
      <c r="AG58" s="102">
        <f t="shared" si="43"/>
        <v>5.0276395798783824</v>
      </c>
      <c r="AH58" s="102">
        <f t="shared" si="44"/>
        <v>-4.4849751561925535</v>
      </c>
      <c r="AI58" s="102">
        <f t="shared" si="45"/>
        <v>4.5402543159493183</v>
      </c>
      <c r="AJ58" s="102">
        <f t="shared" si="46"/>
        <v>-3.024035306994981</v>
      </c>
      <c r="AK58" s="102">
        <f t="shared" si="47"/>
        <v>-8.0240353069949819</v>
      </c>
      <c r="AL58" s="102">
        <f t="shared" si="48"/>
        <v>1.975964693005019</v>
      </c>
      <c r="AM58" s="102">
        <f t="shared" si="49"/>
        <v>-11.435443380433682</v>
      </c>
      <c r="AN58" s="102">
        <f t="shared" si="50"/>
        <v>5.3873727664437192</v>
      </c>
      <c r="AO58" s="102">
        <f t="shared" si="51"/>
        <v>-2.8291927297448289</v>
      </c>
      <c r="AP58" s="102">
        <f t="shared" si="52"/>
        <v>-7.8291927297448289</v>
      </c>
      <c r="AQ58" s="102">
        <f t="shared" si="53"/>
        <v>2.1708072702551711</v>
      </c>
      <c r="AR58" s="102">
        <f t="shared" si="54"/>
        <v>-11.273907592626689</v>
      </c>
      <c r="AS58" s="102">
        <f t="shared" si="55"/>
        <v>5.6155221331370306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>
      <c r="A59" s="94" t="s">
        <v>153</v>
      </c>
      <c r="B59" s="95">
        <v>2</v>
      </c>
      <c r="C59" s="95">
        <v>2024</v>
      </c>
      <c r="D59" s="94" t="s">
        <v>18</v>
      </c>
      <c r="E59" s="95" t="s">
        <v>48</v>
      </c>
      <c r="F59" s="132" t="s">
        <v>111</v>
      </c>
      <c r="G59" s="124" t="s">
        <v>129</v>
      </c>
      <c r="H59" s="85">
        <v>2</v>
      </c>
      <c r="I59" s="97">
        <v>446.85404000000005</v>
      </c>
      <c r="J59" s="97">
        <f t="shared" si="25"/>
        <v>446.90000000000003</v>
      </c>
      <c r="K59" s="98">
        <v>3.0669999999999999E-2</v>
      </c>
      <c r="L59" s="98">
        <v>1.529E-2</v>
      </c>
      <c r="M59" s="98">
        <f t="shared" si="20"/>
        <v>4.5960000000000001E-2</v>
      </c>
      <c r="N59" s="97">
        <f t="shared" si="26"/>
        <v>102.84838464820544</v>
      </c>
      <c r="O59" s="114">
        <v>446.5</v>
      </c>
      <c r="P59" s="114">
        <v>446.5</v>
      </c>
      <c r="Q59" s="115">
        <v>2.8199999999999999E-2</v>
      </c>
      <c r="R59" s="115">
        <v>1.54E-2</v>
      </c>
      <c r="S59" s="115">
        <v>4.36E-2</v>
      </c>
      <c r="T59" s="103">
        <v>98</v>
      </c>
      <c r="U59" s="100">
        <f t="shared" si="21"/>
        <v>-8.0534724486468861</v>
      </c>
      <c r="V59" s="100">
        <f t="shared" si="22"/>
        <v>0.71942446043165942</v>
      </c>
      <c r="W59" s="100">
        <f t="shared" si="23"/>
        <v>-5.1348999129678008</v>
      </c>
      <c r="X59" s="100">
        <f t="shared" si="24"/>
        <v>-4.7141086997033712</v>
      </c>
      <c r="Y59" s="101"/>
      <c r="Z59" s="102">
        <f t="shared" si="59"/>
        <v>-3.5488439825250904</v>
      </c>
      <c r="AA59" s="102">
        <f t="shared" si="37"/>
        <v>-8.5488439825250904</v>
      </c>
      <c r="AB59" s="102">
        <f t="shared" si="38"/>
        <v>1.4511560174749096</v>
      </c>
      <c r="AC59" s="102">
        <f t="shared" si="39"/>
        <v>-13.349065539584215</v>
      </c>
      <c r="AD59" s="102">
        <f t="shared" si="40"/>
        <v>6.2513775745340343</v>
      </c>
      <c r="AE59" s="102">
        <f t="shared" si="41"/>
        <v>2.7639579878382805E-2</v>
      </c>
      <c r="AF59" s="102">
        <f t="shared" si="42"/>
        <v>-4.9723604201216176</v>
      </c>
      <c r="AG59" s="102">
        <f t="shared" si="43"/>
        <v>5.0276395798783824</v>
      </c>
      <c r="AH59" s="102">
        <f t="shared" si="44"/>
        <v>-4.4849751561925535</v>
      </c>
      <c r="AI59" s="102">
        <f t="shared" si="45"/>
        <v>4.5402543159493183</v>
      </c>
      <c r="AJ59" s="102">
        <f t="shared" si="46"/>
        <v>-3.024035306994981</v>
      </c>
      <c r="AK59" s="102">
        <f t="shared" si="47"/>
        <v>-8.0240353069949819</v>
      </c>
      <c r="AL59" s="102">
        <f t="shared" si="48"/>
        <v>1.975964693005019</v>
      </c>
      <c r="AM59" s="102">
        <f t="shared" si="49"/>
        <v>-11.435443380433682</v>
      </c>
      <c r="AN59" s="102">
        <f t="shared" si="50"/>
        <v>5.3873727664437192</v>
      </c>
      <c r="AO59" s="102">
        <f t="shared" si="51"/>
        <v>-2.8291927297448289</v>
      </c>
      <c r="AP59" s="102">
        <f t="shared" si="52"/>
        <v>-7.8291927297448289</v>
      </c>
      <c r="AQ59" s="102">
        <f t="shared" si="53"/>
        <v>2.1708072702551711</v>
      </c>
      <c r="AR59" s="102">
        <f t="shared" si="54"/>
        <v>-11.273907592626689</v>
      </c>
      <c r="AS59" s="102">
        <f t="shared" si="55"/>
        <v>5.6155221331370306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>
      <c r="A60" s="94" t="s">
        <v>153</v>
      </c>
      <c r="B60" s="95">
        <v>2</v>
      </c>
      <c r="C60" s="95">
        <v>2024</v>
      </c>
      <c r="D60" s="94" t="s">
        <v>18</v>
      </c>
      <c r="E60" s="95" t="s">
        <v>48</v>
      </c>
      <c r="F60" s="132" t="s">
        <v>111</v>
      </c>
      <c r="G60" s="124" t="s">
        <v>130</v>
      </c>
      <c r="H60" s="85">
        <v>3</v>
      </c>
      <c r="I60" s="97">
        <v>446.80806999999999</v>
      </c>
      <c r="J60" s="97">
        <f t="shared" si="25"/>
        <v>446.9</v>
      </c>
      <c r="K60" s="98">
        <v>7.1169999999999997E-2</v>
      </c>
      <c r="L60" s="98">
        <v>2.0760000000000001E-2</v>
      </c>
      <c r="M60" s="98">
        <f t="shared" si="20"/>
        <v>9.1929999999999998E-2</v>
      </c>
      <c r="N60" s="97">
        <f t="shared" si="26"/>
        <v>205.73232426258738</v>
      </c>
      <c r="O60" s="114">
        <v>446.5</v>
      </c>
      <c r="P60" s="114">
        <v>446.6</v>
      </c>
      <c r="Q60" s="115">
        <v>6.7199999999999996E-2</v>
      </c>
      <c r="R60" s="115">
        <v>1.7899999999999999E-2</v>
      </c>
      <c r="S60" s="115">
        <v>8.5099999999999995E-2</v>
      </c>
      <c r="T60" s="103">
        <v>191</v>
      </c>
      <c r="U60" s="100">
        <f t="shared" si="21"/>
        <v>-5.578193058873123</v>
      </c>
      <c r="V60" s="100">
        <f t="shared" si="22"/>
        <v>-13.776493256262048</v>
      </c>
      <c r="W60" s="100">
        <f t="shared" si="23"/>
        <v>-7.4295659741107398</v>
      </c>
      <c r="X60" s="100">
        <f t="shared" si="24"/>
        <v>-7.1609185942913447</v>
      </c>
      <c r="Y60" s="101"/>
      <c r="Z60" s="102">
        <f t="shared" si="59"/>
        <v>-3.5488439825250904</v>
      </c>
      <c r="AA60" s="102">
        <f t="shared" si="37"/>
        <v>-8.5488439825250904</v>
      </c>
      <c r="AB60" s="102">
        <f t="shared" si="38"/>
        <v>1.4511560174749096</v>
      </c>
      <c r="AC60" s="102">
        <f t="shared" si="39"/>
        <v>-13.349065539584215</v>
      </c>
      <c r="AD60" s="102">
        <f t="shared" si="40"/>
        <v>6.2513775745340343</v>
      </c>
      <c r="AE60" s="102">
        <f t="shared" si="41"/>
        <v>2.7639579878382805E-2</v>
      </c>
      <c r="AF60" s="102">
        <f t="shared" si="42"/>
        <v>-4.9723604201216176</v>
      </c>
      <c r="AG60" s="102">
        <f t="shared" si="43"/>
        <v>5.0276395798783824</v>
      </c>
      <c r="AH60" s="102">
        <f t="shared" si="44"/>
        <v>-4.4849751561925535</v>
      </c>
      <c r="AI60" s="102">
        <f t="shared" si="45"/>
        <v>4.5402543159493183</v>
      </c>
      <c r="AJ60" s="102">
        <f t="shared" si="46"/>
        <v>-3.024035306994981</v>
      </c>
      <c r="AK60" s="102">
        <f t="shared" si="47"/>
        <v>-8.0240353069949819</v>
      </c>
      <c r="AL60" s="102">
        <f t="shared" si="48"/>
        <v>1.975964693005019</v>
      </c>
      <c r="AM60" s="102">
        <f t="shared" si="49"/>
        <v>-11.435443380433682</v>
      </c>
      <c r="AN60" s="102">
        <f t="shared" si="50"/>
        <v>5.3873727664437192</v>
      </c>
      <c r="AO60" s="102">
        <f t="shared" si="51"/>
        <v>-2.8291927297448289</v>
      </c>
      <c r="AP60" s="102">
        <f t="shared" si="52"/>
        <v>-7.8291927297448289</v>
      </c>
      <c r="AQ60" s="102">
        <f t="shared" si="53"/>
        <v>2.1708072702551711</v>
      </c>
      <c r="AR60" s="102">
        <f t="shared" si="54"/>
        <v>-11.273907592626689</v>
      </c>
      <c r="AS60" s="102">
        <f t="shared" si="55"/>
        <v>5.6155221331370306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>
      <c r="A61" s="94" t="s">
        <v>153</v>
      </c>
      <c r="B61" s="95">
        <v>2</v>
      </c>
      <c r="C61" s="95">
        <v>2024</v>
      </c>
      <c r="D61" s="94" t="s">
        <v>18</v>
      </c>
      <c r="E61" s="95" t="s">
        <v>48</v>
      </c>
      <c r="F61" s="132" t="s">
        <v>111</v>
      </c>
      <c r="G61" s="124" t="s">
        <v>129</v>
      </c>
      <c r="H61" s="85">
        <v>4</v>
      </c>
      <c r="I61" s="97">
        <v>446.32881000000003</v>
      </c>
      <c r="J61" s="97">
        <f t="shared" si="25"/>
        <v>446.6</v>
      </c>
      <c r="K61" s="98">
        <v>0.22105</v>
      </c>
      <c r="L61" s="98">
        <v>5.0139999999999997E-2</v>
      </c>
      <c r="M61" s="98">
        <f t="shared" si="20"/>
        <v>0.27118999999999999</v>
      </c>
      <c r="N61" s="97">
        <f t="shared" si="26"/>
        <v>607.4620913116687</v>
      </c>
      <c r="O61" s="114">
        <v>446.1</v>
      </c>
      <c r="P61" s="114">
        <v>446.4</v>
      </c>
      <c r="Q61" s="115">
        <v>0.21049999999999999</v>
      </c>
      <c r="R61" s="115">
        <v>4.9700000000000001E-2</v>
      </c>
      <c r="S61" s="115">
        <v>0.26019999999999999</v>
      </c>
      <c r="T61" s="103">
        <v>583</v>
      </c>
      <c r="U61" s="100">
        <f t="shared" si="21"/>
        <v>-4.772675865188873</v>
      </c>
      <c r="V61" s="100">
        <f t="shared" si="22"/>
        <v>-0.87754287993617075</v>
      </c>
      <c r="W61" s="100">
        <f t="shared" si="23"/>
        <v>-4.0525093108152959</v>
      </c>
      <c r="X61" s="100">
        <f t="shared" si="24"/>
        <v>-4.026932982574877</v>
      </c>
      <c r="Y61" s="101"/>
      <c r="Z61" s="102">
        <f t="shared" si="59"/>
        <v>-3.5488439825250904</v>
      </c>
      <c r="AA61" s="102">
        <f t="shared" si="37"/>
        <v>-8.5488439825250904</v>
      </c>
      <c r="AB61" s="102">
        <f t="shared" si="38"/>
        <v>1.4511560174749096</v>
      </c>
      <c r="AC61" s="102">
        <f t="shared" si="39"/>
        <v>-13.349065539584215</v>
      </c>
      <c r="AD61" s="102">
        <f t="shared" si="40"/>
        <v>6.2513775745340343</v>
      </c>
      <c r="AE61" s="102">
        <f t="shared" si="41"/>
        <v>2.7639579878382805E-2</v>
      </c>
      <c r="AF61" s="102">
        <f t="shared" si="42"/>
        <v>-4.9723604201216176</v>
      </c>
      <c r="AG61" s="102">
        <f t="shared" si="43"/>
        <v>5.0276395798783824</v>
      </c>
      <c r="AH61" s="102">
        <f t="shared" si="44"/>
        <v>-4.4849751561925535</v>
      </c>
      <c r="AI61" s="102">
        <f t="shared" si="45"/>
        <v>4.5402543159493183</v>
      </c>
      <c r="AJ61" s="102">
        <f t="shared" si="46"/>
        <v>-3.024035306994981</v>
      </c>
      <c r="AK61" s="102">
        <f t="shared" si="47"/>
        <v>-8.0240353069949819</v>
      </c>
      <c r="AL61" s="102">
        <f t="shared" si="48"/>
        <v>1.975964693005019</v>
      </c>
      <c r="AM61" s="102">
        <f t="shared" si="49"/>
        <v>-11.435443380433682</v>
      </c>
      <c r="AN61" s="102">
        <f t="shared" si="50"/>
        <v>5.3873727664437192</v>
      </c>
      <c r="AO61" s="102">
        <f t="shared" si="51"/>
        <v>-2.8291927297448289</v>
      </c>
      <c r="AP61" s="102">
        <f t="shared" si="52"/>
        <v>-7.8291927297448289</v>
      </c>
      <c r="AQ61" s="102">
        <f t="shared" si="53"/>
        <v>2.1708072702551711</v>
      </c>
      <c r="AR61" s="102">
        <f t="shared" si="54"/>
        <v>-11.273907592626689</v>
      </c>
      <c r="AS61" s="102">
        <f t="shared" si="55"/>
        <v>5.6155221331370306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>
      <c r="A62" s="94" t="s">
        <v>153</v>
      </c>
      <c r="B62" s="95">
        <v>2</v>
      </c>
      <c r="C62" s="95">
        <v>2024</v>
      </c>
      <c r="D62" s="94" t="s">
        <v>18</v>
      </c>
      <c r="E62" s="95" t="s">
        <v>48</v>
      </c>
      <c r="F62" s="132" t="s">
        <v>111</v>
      </c>
      <c r="G62" s="124" t="s">
        <v>130</v>
      </c>
      <c r="H62" s="85">
        <v>5</v>
      </c>
      <c r="I62" s="97">
        <v>446.65787</v>
      </c>
      <c r="J62" s="97">
        <f t="shared" si="25"/>
        <v>447.1</v>
      </c>
      <c r="K62" s="98">
        <v>0.36137000000000002</v>
      </c>
      <c r="L62" s="98">
        <v>8.0759999999999998E-2</v>
      </c>
      <c r="M62" s="98">
        <f t="shared" si="20"/>
        <v>0.44213000000000002</v>
      </c>
      <c r="N62" s="97">
        <f t="shared" si="26"/>
        <v>989.49315454191435</v>
      </c>
      <c r="O62" s="114">
        <v>446.4</v>
      </c>
      <c r="P62" s="114">
        <v>446.8</v>
      </c>
      <c r="Q62" s="115">
        <v>0.3478</v>
      </c>
      <c r="R62" s="115">
        <v>8.1000000000000003E-2</v>
      </c>
      <c r="S62" s="115">
        <v>0.42880000000000001</v>
      </c>
      <c r="T62" s="103">
        <v>960</v>
      </c>
      <c r="U62" s="100">
        <f t="shared" si="21"/>
        <v>-3.755153997288105</v>
      </c>
      <c r="V62" s="100">
        <f t="shared" si="22"/>
        <v>0.29717682020802888</v>
      </c>
      <c r="W62" s="100">
        <f t="shared" si="23"/>
        <v>-3.0149503539682918</v>
      </c>
      <c r="X62" s="100">
        <f t="shared" si="24"/>
        <v>-2.980632499228173</v>
      </c>
      <c r="Y62" s="101"/>
      <c r="Z62" s="102">
        <f t="shared" si="59"/>
        <v>-3.5488439825250904</v>
      </c>
      <c r="AA62" s="102">
        <f t="shared" si="37"/>
        <v>-8.5488439825250904</v>
      </c>
      <c r="AB62" s="102">
        <f t="shared" si="38"/>
        <v>1.4511560174749096</v>
      </c>
      <c r="AC62" s="102">
        <f t="shared" si="39"/>
        <v>-13.349065539584215</v>
      </c>
      <c r="AD62" s="102">
        <f t="shared" si="40"/>
        <v>6.2513775745340343</v>
      </c>
      <c r="AE62" s="102">
        <f t="shared" si="41"/>
        <v>2.7639579878382805E-2</v>
      </c>
      <c r="AF62" s="102">
        <f t="shared" si="42"/>
        <v>-4.9723604201216176</v>
      </c>
      <c r="AG62" s="102">
        <f t="shared" si="43"/>
        <v>5.0276395798783824</v>
      </c>
      <c r="AH62" s="102">
        <f t="shared" si="44"/>
        <v>-4.4849751561925535</v>
      </c>
      <c r="AI62" s="102">
        <f t="shared" si="45"/>
        <v>4.5402543159493183</v>
      </c>
      <c r="AJ62" s="102">
        <f t="shared" si="46"/>
        <v>-3.024035306994981</v>
      </c>
      <c r="AK62" s="102">
        <f t="shared" si="47"/>
        <v>-8.0240353069949819</v>
      </c>
      <c r="AL62" s="102">
        <f t="shared" si="48"/>
        <v>1.975964693005019</v>
      </c>
      <c r="AM62" s="102">
        <f t="shared" si="49"/>
        <v>-11.435443380433682</v>
      </c>
      <c r="AN62" s="102">
        <f t="shared" si="50"/>
        <v>5.3873727664437192</v>
      </c>
      <c r="AO62" s="102">
        <f t="shared" si="51"/>
        <v>-2.8291927297448289</v>
      </c>
      <c r="AP62" s="102">
        <f t="shared" si="52"/>
        <v>-7.8291927297448289</v>
      </c>
      <c r="AQ62" s="102">
        <f t="shared" si="53"/>
        <v>2.1708072702551711</v>
      </c>
      <c r="AR62" s="102">
        <f t="shared" si="54"/>
        <v>-11.273907592626689</v>
      </c>
      <c r="AS62" s="102">
        <f t="shared" si="55"/>
        <v>5.6155221331370306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>
      <c r="A63" s="94" t="s">
        <v>153</v>
      </c>
      <c r="B63" s="95">
        <v>2</v>
      </c>
      <c r="C63" s="95">
        <v>2024</v>
      </c>
      <c r="D63" s="94" t="s">
        <v>18</v>
      </c>
      <c r="E63" s="95" t="s">
        <v>48</v>
      </c>
      <c r="F63" s="132" t="s">
        <v>111</v>
      </c>
      <c r="G63" s="124" t="s">
        <v>128</v>
      </c>
      <c r="H63" s="85">
        <v>6</v>
      </c>
      <c r="I63" s="97">
        <v>446.56837000000002</v>
      </c>
      <c r="J63" s="97">
        <f t="shared" si="25"/>
        <v>447.20000000000005</v>
      </c>
      <c r="K63" s="98">
        <v>0.50090000000000001</v>
      </c>
      <c r="L63" s="98">
        <v>0.13073000000000001</v>
      </c>
      <c r="M63" s="98">
        <f t="shared" si="20"/>
        <v>0.63163000000000002</v>
      </c>
      <c r="N63" s="97">
        <f t="shared" si="26"/>
        <v>1413.6537271192658</v>
      </c>
      <c r="O63" s="114">
        <v>446.3</v>
      </c>
      <c r="P63" s="114">
        <v>446.9</v>
      </c>
      <c r="Q63" s="115">
        <v>0.48559999999999998</v>
      </c>
      <c r="R63" s="115">
        <v>0.1308</v>
      </c>
      <c r="S63" s="115">
        <v>0.61639999999999995</v>
      </c>
      <c r="T63" s="103">
        <v>1380</v>
      </c>
      <c r="U63" s="100">
        <f t="shared" ref="U63:U64" si="60">((Q63-K63)/K63)*100</f>
        <v>-3.0545018965861521</v>
      </c>
      <c r="V63" s="100">
        <f t="shared" ref="V63:V64" si="61">((R63-L63)/L63)*100</f>
        <v>5.3545475407317931E-2</v>
      </c>
      <c r="W63" s="100">
        <f t="shared" ref="W63:W64" si="62">((S63-M63)/M63)*100</f>
        <v>-2.4112217595744467</v>
      </c>
      <c r="X63" s="100">
        <f t="shared" ref="X63:X64" si="63">((T63-N63)/N63)*100</f>
        <v>-2.3806202660283109</v>
      </c>
      <c r="Y63" s="101"/>
      <c r="Z63" s="102">
        <f t="shared" si="59"/>
        <v>-3.5488439825250904</v>
      </c>
      <c r="AA63" s="102">
        <f t="shared" si="37"/>
        <v>-8.5488439825250904</v>
      </c>
      <c r="AB63" s="102">
        <f t="shared" si="38"/>
        <v>1.4511560174749096</v>
      </c>
      <c r="AC63" s="102">
        <f t="shared" si="39"/>
        <v>-13.349065539584215</v>
      </c>
      <c r="AD63" s="102">
        <f t="shared" si="40"/>
        <v>6.2513775745340343</v>
      </c>
      <c r="AE63" s="102">
        <f t="shared" si="41"/>
        <v>2.7639579878382805E-2</v>
      </c>
      <c r="AF63" s="102">
        <f t="shared" si="42"/>
        <v>-4.9723604201216176</v>
      </c>
      <c r="AG63" s="102">
        <f t="shared" si="43"/>
        <v>5.0276395798783824</v>
      </c>
      <c r="AH63" s="102">
        <f t="shared" si="44"/>
        <v>-4.4849751561925535</v>
      </c>
      <c r="AI63" s="102">
        <f t="shared" si="45"/>
        <v>4.5402543159493183</v>
      </c>
      <c r="AJ63" s="102">
        <f t="shared" si="46"/>
        <v>-3.024035306994981</v>
      </c>
      <c r="AK63" s="102">
        <f t="shared" si="47"/>
        <v>-8.0240353069949819</v>
      </c>
      <c r="AL63" s="102">
        <f t="shared" si="48"/>
        <v>1.975964693005019</v>
      </c>
      <c r="AM63" s="102">
        <f t="shared" si="49"/>
        <v>-11.435443380433682</v>
      </c>
      <c r="AN63" s="102">
        <f t="shared" si="50"/>
        <v>5.3873727664437192</v>
      </c>
      <c r="AO63" s="102">
        <f t="shared" si="51"/>
        <v>-2.8291927297448289</v>
      </c>
      <c r="AP63" s="102">
        <f t="shared" si="52"/>
        <v>-7.8291927297448289</v>
      </c>
      <c r="AQ63" s="102">
        <f t="shared" si="53"/>
        <v>2.1708072702551711</v>
      </c>
      <c r="AR63" s="102">
        <f t="shared" si="54"/>
        <v>-11.273907592626689</v>
      </c>
      <c r="AS63" s="102">
        <f t="shared" si="55"/>
        <v>5.6155221331370306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>
      <c r="A64" s="94" t="s">
        <v>153</v>
      </c>
      <c r="B64" s="95">
        <v>2</v>
      </c>
      <c r="C64" s="95">
        <v>2024</v>
      </c>
      <c r="D64" s="94" t="s">
        <v>18</v>
      </c>
      <c r="E64" s="95" t="s">
        <v>48</v>
      </c>
      <c r="F64" s="132" t="s">
        <v>111</v>
      </c>
      <c r="G64" s="124" t="s">
        <v>130</v>
      </c>
      <c r="H64" s="85">
        <v>7</v>
      </c>
      <c r="I64" s="97">
        <v>446.73617999999999</v>
      </c>
      <c r="J64" s="97">
        <f t="shared" si="25"/>
        <v>448.7</v>
      </c>
      <c r="K64" s="98">
        <v>1.60165</v>
      </c>
      <c r="L64" s="98">
        <v>0.36216999999999999</v>
      </c>
      <c r="M64" s="98">
        <f t="shared" si="20"/>
        <v>1.9638200000000001</v>
      </c>
      <c r="N64" s="97">
        <f t="shared" si="26"/>
        <v>4388.6474542511714</v>
      </c>
      <c r="O64" s="114">
        <v>446.3</v>
      </c>
      <c r="P64" s="114">
        <v>448.2</v>
      </c>
      <c r="Q64" s="115">
        <v>1.5737000000000001</v>
      </c>
      <c r="R64" s="115">
        <v>0.36059999999999998</v>
      </c>
      <c r="S64" s="115">
        <v>1.9342999999999999</v>
      </c>
      <c r="T64" s="103">
        <v>4327</v>
      </c>
      <c r="U64" s="100">
        <f t="shared" si="60"/>
        <v>-1.7450753910030232</v>
      </c>
      <c r="V64" s="100">
        <f t="shared" si="61"/>
        <v>-0.43349808101168397</v>
      </c>
      <c r="W64" s="100">
        <f t="shared" si="62"/>
        <v>-1.5031927569736643</v>
      </c>
      <c r="X64" s="100">
        <f t="shared" si="63"/>
        <v>-1.4047028131971528</v>
      </c>
      <c r="Y64" s="101"/>
      <c r="Z64" s="102">
        <f t="shared" si="59"/>
        <v>-3.5488439825250904</v>
      </c>
      <c r="AA64" s="102">
        <f t="shared" si="37"/>
        <v>-8.5488439825250904</v>
      </c>
      <c r="AB64" s="102">
        <f t="shared" si="38"/>
        <v>1.4511560174749096</v>
      </c>
      <c r="AC64" s="102">
        <f t="shared" si="39"/>
        <v>-13.349065539584215</v>
      </c>
      <c r="AD64" s="102">
        <f t="shared" si="40"/>
        <v>6.2513775745340343</v>
      </c>
      <c r="AE64" s="102">
        <f t="shared" si="41"/>
        <v>2.7639579878382805E-2</v>
      </c>
      <c r="AF64" s="102">
        <f t="shared" si="42"/>
        <v>-4.9723604201216176</v>
      </c>
      <c r="AG64" s="102">
        <f t="shared" si="43"/>
        <v>5.0276395798783824</v>
      </c>
      <c r="AH64" s="102">
        <f t="shared" si="44"/>
        <v>-4.4849751561925535</v>
      </c>
      <c r="AI64" s="102">
        <f t="shared" si="45"/>
        <v>4.5402543159493183</v>
      </c>
      <c r="AJ64" s="102">
        <f t="shared" si="46"/>
        <v>-3.024035306994981</v>
      </c>
      <c r="AK64" s="102">
        <f t="shared" si="47"/>
        <v>-8.0240353069949819</v>
      </c>
      <c r="AL64" s="102">
        <f t="shared" si="48"/>
        <v>1.975964693005019</v>
      </c>
      <c r="AM64" s="102">
        <f t="shared" si="49"/>
        <v>-11.435443380433682</v>
      </c>
      <c r="AN64" s="102">
        <f t="shared" si="50"/>
        <v>5.3873727664437192</v>
      </c>
      <c r="AO64" s="102">
        <f t="shared" si="51"/>
        <v>-2.8291927297448289</v>
      </c>
      <c r="AP64" s="102">
        <f t="shared" si="52"/>
        <v>-7.8291927297448289</v>
      </c>
      <c r="AQ64" s="102">
        <f t="shared" si="53"/>
        <v>2.1708072702551711</v>
      </c>
      <c r="AR64" s="102">
        <f t="shared" si="54"/>
        <v>-11.273907592626689</v>
      </c>
      <c r="AS64" s="102">
        <f t="shared" si="55"/>
        <v>5.6155221331370306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>
      <c r="A65" s="94" t="s">
        <v>153</v>
      </c>
      <c r="B65" s="95">
        <v>2</v>
      </c>
      <c r="C65" s="95">
        <v>2024</v>
      </c>
      <c r="D65" s="94" t="s">
        <v>18</v>
      </c>
      <c r="E65" s="95" t="s">
        <v>48</v>
      </c>
      <c r="F65" s="132" t="s">
        <v>111</v>
      </c>
      <c r="G65" s="124" t="s">
        <v>128</v>
      </c>
      <c r="H65" s="85">
        <v>8</v>
      </c>
      <c r="I65" s="97">
        <v>446.81725999999998</v>
      </c>
      <c r="J65" s="97">
        <f t="shared" si="25"/>
        <v>449.4</v>
      </c>
      <c r="K65" s="98">
        <v>2.1017700000000001</v>
      </c>
      <c r="L65" s="98">
        <v>0.48097000000000001</v>
      </c>
      <c r="M65" s="98">
        <f t="shared" si="20"/>
        <v>2.5827400000000003</v>
      </c>
      <c r="N65" s="97">
        <f t="shared" si="26"/>
        <v>5767.723566202716</v>
      </c>
      <c r="O65" s="114">
        <v>446.4</v>
      </c>
      <c r="P65" s="114">
        <v>449</v>
      </c>
      <c r="Q65" s="115">
        <v>2.0739999999999998</v>
      </c>
      <c r="R65" s="115">
        <v>0.4819</v>
      </c>
      <c r="S65" s="115">
        <v>2.5558999999999998</v>
      </c>
      <c r="T65" s="103">
        <v>5713</v>
      </c>
      <c r="U65" s="100">
        <f t="shared" si="21"/>
        <v>-1.3212673127887586</v>
      </c>
      <c r="V65" s="100">
        <f t="shared" si="22"/>
        <v>0.19335925317587091</v>
      </c>
      <c r="W65" s="100">
        <f t="shared" si="23"/>
        <v>-1.0392064241851839</v>
      </c>
      <c r="X65" s="100">
        <f t="shared" si="24"/>
        <v>-0.94878968408578335</v>
      </c>
      <c r="Y65" s="101"/>
      <c r="Z65" s="102">
        <f t="shared" si="59"/>
        <v>-3.5488439825250904</v>
      </c>
      <c r="AA65" s="102">
        <f t="shared" si="37"/>
        <v>-8.5488439825250904</v>
      </c>
      <c r="AB65" s="102">
        <f t="shared" si="38"/>
        <v>1.4511560174749096</v>
      </c>
      <c r="AC65" s="102">
        <f t="shared" si="39"/>
        <v>-13.349065539584215</v>
      </c>
      <c r="AD65" s="102">
        <f t="shared" si="40"/>
        <v>6.2513775745340343</v>
      </c>
      <c r="AE65" s="102">
        <f t="shared" si="41"/>
        <v>2.7639579878382805E-2</v>
      </c>
      <c r="AF65" s="102">
        <f t="shared" si="42"/>
        <v>-4.9723604201216176</v>
      </c>
      <c r="AG65" s="102">
        <f t="shared" si="43"/>
        <v>5.0276395798783824</v>
      </c>
      <c r="AH65" s="102">
        <f t="shared" si="44"/>
        <v>-4.4849751561925535</v>
      </c>
      <c r="AI65" s="102">
        <f t="shared" si="45"/>
        <v>4.5402543159493183</v>
      </c>
      <c r="AJ65" s="102">
        <f t="shared" si="46"/>
        <v>-3.024035306994981</v>
      </c>
      <c r="AK65" s="102">
        <f t="shared" si="47"/>
        <v>-8.0240353069949819</v>
      </c>
      <c r="AL65" s="102">
        <f t="shared" si="48"/>
        <v>1.975964693005019</v>
      </c>
      <c r="AM65" s="102">
        <f t="shared" si="49"/>
        <v>-11.435443380433682</v>
      </c>
      <c r="AN65" s="102">
        <f t="shared" si="50"/>
        <v>5.3873727664437192</v>
      </c>
      <c r="AO65" s="102">
        <f t="shared" si="51"/>
        <v>-2.8291927297448289</v>
      </c>
      <c r="AP65" s="102">
        <f t="shared" si="52"/>
        <v>-7.8291927297448289</v>
      </c>
      <c r="AQ65" s="102">
        <f t="shared" si="53"/>
        <v>2.1708072702551711</v>
      </c>
      <c r="AR65" s="102">
        <f t="shared" si="54"/>
        <v>-11.273907592626689</v>
      </c>
      <c r="AS65" s="102">
        <f t="shared" si="55"/>
        <v>5.6155221331370306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>
      <c r="A66" s="94" t="s">
        <v>153</v>
      </c>
      <c r="B66" s="95">
        <v>2</v>
      </c>
      <c r="C66" s="95">
        <v>2024</v>
      </c>
      <c r="D66" s="94" t="s">
        <v>18</v>
      </c>
      <c r="E66" s="95" t="s">
        <v>48</v>
      </c>
      <c r="F66" s="132" t="s">
        <v>111</v>
      </c>
      <c r="G66" s="124" t="s">
        <v>129</v>
      </c>
      <c r="H66" s="85">
        <v>9</v>
      </c>
      <c r="I66" s="97">
        <v>446.84854000000007</v>
      </c>
      <c r="J66" s="97">
        <f t="shared" si="25"/>
        <v>450.2000000000001</v>
      </c>
      <c r="K66" s="98">
        <v>2.6010800000000001</v>
      </c>
      <c r="L66" s="98">
        <v>0.75038000000000005</v>
      </c>
      <c r="M66" s="98">
        <f t="shared" si="20"/>
        <v>3.3514600000000003</v>
      </c>
      <c r="N66" s="97">
        <f t="shared" si="26"/>
        <v>7479.0461515614879</v>
      </c>
      <c r="O66" s="114">
        <v>446.6</v>
      </c>
      <c r="P66" s="114">
        <v>449.9</v>
      </c>
      <c r="Q66" s="115">
        <v>2.5646</v>
      </c>
      <c r="R66" s="115">
        <v>0.75570000000000004</v>
      </c>
      <c r="S66" s="115">
        <v>3.3203</v>
      </c>
      <c r="T66" s="103">
        <v>7414</v>
      </c>
      <c r="U66" s="100">
        <f t="shared" si="21"/>
        <v>-1.4024943485013943</v>
      </c>
      <c r="V66" s="100">
        <f t="shared" si="22"/>
        <v>0.70897411977931069</v>
      </c>
      <c r="W66" s="100">
        <f t="shared" si="23"/>
        <v>-0.9297440518460699</v>
      </c>
      <c r="X66" s="100">
        <f t="shared" si="24"/>
        <v>-0.86971186222600705</v>
      </c>
      <c r="Y66" s="101"/>
      <c r="Z66" s="102">
        <f t="shared" si="59"/>
        <v>-3.5488439825250904</v>
      </c>
      <c r="AA66" s="102">
        <f t="shared" si="37"/>
        <v>-8.5488439825250904</v>
      </c>
      <c r="AB66" s="102">
        <f t="shared" si="38"/>
        <v>1.4511560174749096</v>
      </c>
      <c r="AC66" s="102">
        <f t="shared" si="39"/>
        <v>-13.349065539584215</v>
      </c>
      <c r="AD66" s="102">
        <f t="shared" si="40"/>
        <v>6.2513775745340343</v>
      </c>
      <c r="AE66" s="102">
        <f t="shared" si="41"/>
        <v>2.7639579878382805E-2</v>
      </c>
      <c r="AF66" s="102">
        <f t="shared" si="42"/>
        <v>-4.9723604201216176</v>
      </c>
      <c r="AG66" s="102">
        <f t="shared" si="43"/>
        <v>5.0276395798783824</v>
      </c>
      <c r="AH66" s="102">
        <f t="shared" si="44"/>
        <v>-4.4849751561925535</v>
      </c>
      <c r="AI66" s="102">
        <f t="shared" si="45"/>
        <v>4.5402543159493183</v>
      </c>
      <c r="AJ66" s="102">
        <f t="shared" si="46"/>
        <v>-3.024035306994981</v>
      </c>
      <c r="AK66" s="102">
        <f t="shared" si="47"/>
        <v>-8.0240353069949819</v>
      </c>
      <c r="AL66" s="102">
        <f t="shared" si="48"/>
        <v>1.975964693005019</v>
      </c>
      <c r="AM66" s="102">
        <f t="shared" si="49"/>
        <v>-11.435443380433682</v>
      </c>
      <c r="AN66" s="102">
        <f t="shared" si="50"/>
        <v>5.3873727664437192</v>
      </c>
      <c r="AO66" s="102">
        <f t="shared" si="51"/>
        <v>-2.8291927297448289</v>
      </c>
      <c r="AP66" s="102">
        <f t="shared" si="52"/>
        <v>-7.8291927297448289</v>
      </c>
      <c r="AQ66" s="102">
        <f t="shared" si="53"/>
        <v>2.1708072702551711</v>
      </c>
      <c r="AR66" s="102">
        <f t="shared" si="54"/>
        <v>-11.273907592626689</v>
      </c>
      <c r="AS66" s="102">
        <f t="shared" si="55"/>
        <v>5.6155221331370306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>
      <c r="A67" s="94" t="s">
        <v>153</v>
      </c>
      <c r="B67" s="95">
        <v>2</v>
      </c>
      <c r="C67" s="95">
        <v>2024</v>
      </c>
      <c r="D67" s="94" t="s">
        <v>80</v>
      </c>
      <c r="E67" s="95" t="s">
        <v>81</v>
      </c>
      <c r="F67" s="132" t="s">
        <v>114</v>
      </c>
      <c r="G67" s="143" t="s">
        <v>146</v>
      </c>
      <c r="H67" s="85">
        <v>1</v>
      </c>
      <c r="I67" s="97">
        <v>446.26926999999995</v>
      </c>
      <c r="J67" s="97">
        <f t="shared" ref="J67:J111" si="64">I67+K67+L67</f>
        <v>446.29999999999995</v>
      </c>
      <c r="K67" s="98">
        <v>2.0299999999999999E-2</v>
      </c>
      <c r="L67" s="98">
        <v>1.043E-2</v>
      </c>
      <c r="M67" s="98">
        <f t="shared" ref="M67:M111" si="65">K67+L67</f>
        <v>3.073E-2</v>
      </c>
      <c r="N67" s="97">
        <f t="shared" ref="N67:N111" si="66">(1.6061/(1.6061-(M67/J67)))*(M67/J67)*1000000</f>
        <v>68.857982255716863</v>
      </c>
      <c r="O67" s="137"/>
      <c r="P67" s="137">
        <v>447.33</v>
      </c>
      <c r="Q67" s="138"/>
      <c r="R67" s="138"/>
      <c r="S67" s="115">
        <v>2.8399999999999537E-2</v>
      </c>
      <c r="T67" s="139">
        <v>63.93</v>
      </c>
      <c r="U67" s="100"/>
      <c r="V67" s="100"/>
      <c r="W67" s="100">
        <f t="shared" ref="W67:W111" si="67">((S67-M67)/M67)*100</f>
        <v>-7.5821672632621659</v>
      </c>
      <c r="X67" s="100">
        <f t="shared" ref="X67:X111" si="68">((T67-N67)/N67)*100</f>
        <v>-7.1567334596240251</v>
      </c>
      <c r="Y67" s="101"/>
      <c r="Z67" s="102">
        <f t="shared" si="59"/>
        <v>-3.5488439825250904</v>
      </c>
      <c r="AA67" s="102">
        <f t="shared" si="37"/>
        <v>-8.5488439825250904</v>
      </c>
      <c r="AB67" s="102">
        <f t="shared" si="38"/>
        <v>1.4511560174749096</v>
      </c>
      <c r="AC67" s="102">
        <f t="shared" si="39"/>
        <v>-13.349065539584215</v>
      </c>
      <c r="AD67" s="102">
        <f t="shared" si="40"/>
        <v>6.2513775745340343</v>
      </c>
      <c r="AE67" s="102">
        <f t="shared" si="41"/>
        <v>2.7639579878382805E-2</v>
      </c>
      <c r="AF67" s="102">
        <f t="shared" si="42"/>
        <v>-4.9723604201216176</v>
      </c>
      <c r="AG67" s="102">
        <f t="shared" si="43"/>
        <v>5.0276395798783824</v>
      </c>
      <c r="AH67" s="102">
        <f t="shared" si="44"/>
        <v>-4.4849751561925535</v>
      </c>
      <c r="AI67" s="102">
        <f t="shared" si="45"/>
        <v>4.5402543159493183</v>
      </c>
      <c r="AJ67" s="102">
        <f t="shared" si="46"/>
        <v>-3.024035306994981</v>
      </c>
      <c r="AK67" s="102">
        <f t="shared" si="47"/>
        <v>-8.0240353069949819</v>
      </c>
      <c r="AL67" s="102">
        <f t="shared" si="48"/>
        <v>1.975964693005019</v>
      </c>
      <c r="AM67" s="102">
        <f t="shared" si="49"/>
        <v>-11.435443380433682</v>
      </c>
      <c r="AN67" s="102">
        <f t="shared" si="50"/>
        <v>5.3873727664437192</v>
      </c>
      <c r="AO67" s="102">
        <f t="shared" si="51"/>
        <v>-2.8291927297448289</v>
      </c>
      <c r="AP67" s="102">
        <f t="shared" si="52"/>
        <v>-7.8291927297448289</v>
      </c>
      <c r="AQ67" s="102">
        <f t="shared" si="53"/>
        <v>2.1708072702551711</v>
      </c>
      <c r="AR67" s="102">
        <f t="shared" si="54"/>
        <v>-11.273907592626689</v>
      </c>
      <c r="AS67" s="102">
        <f t="shared" si="55"/>
        <v>5.6155221331370306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>
      <c r="A68" s="94" t="s">
        <v>153</v>
      </c>
      <c r="B68" s="95">
        <v>2</v>
      </c>
      <c r="C68" s="95">
        <v>2024</v>
      </c>
      <c r="D68" s="94" t="s">
        <v>80</v>
      </c>
      <c r="E68" s="95" t="s">
        <v>81</v>
      </c>
      <c r="F68" s="132" t="s">
        <v>114</v>
      </c>
      <c r="G68" s="143" t="s">
        <v>146</v>
      </c>
      <c r="H68" s="85">
        <v>2</v>
      </c>
      <c r="I68" s="97">
        <v>446.35357000000005</v>
      </c>
      <c r="J68" s="97">
        <f t="shared" si="64"/>
        <v>446.40000000000003</v>
      </c>
      <c r="K68" s="98">
        <v>3.082E-2</v>
      </c>
      <c r="L68" s="98">
        <v>1.5610000000000001E-2</v>
      </c>
      <c r="M68" s="98">
        <f t="shared" si="65"/>
        <v>4.6429999999999999E-2</v>
      </c>
      <c r="N68" s="97">
        <f t="shared" si="66"/>
        <v>104.01659266898558</v>
      </c>
      <c r="O68" s="140"/>
      <c r="P68" s="140">
        <v>446.68</v>
      </c>
      <c r="Q68" s="141"/>
      <c r="R68" s="141"/>
      <c r="S68" s="115">
        <v>3.2999999999999918E-2</v>
      </c>
      <c r="T68" s="142">
        <v>102.53</v>
      </c>
      <c r="U68" s="100"/>
      <c r="V68" s="100"/>
      <c r="W68" s="100">
        <f t="shared" si="67"/>
        <v>-28.925263838035924</v>
      </c>
      <c r="X68" s="100">
        <f t="shared" si="68"/>
        <v>-1.4291880082213402</v>
      </c>
      <c r="Y68" s="101"/>
      <c r="Z68" s="102">
        <f t="shared" si="59"/>
        <v>-3.5488439825250904</v>
      </c>
      <c r="AA68" s="102">
        <f t="shared" si="37"/>
        <v>-8.5488439825250904</v>
      </c>
      <c r="AB68" s="102">
        <f t="shared" si="38"/>
        <v>1.4511560174749096</v>
      </c>
      <c r="AC68" s="102">
        <f t="shared" si="39"/>
        <v>-13.349065539584215</v>
      </c>
      <c r="AD68" s="102">
        <f t="shared" si="40"/>
        <v>6.2513775745340343</v>
      </c>
      <c r="AE68" s="102">
        <f t="shared" si="41"/>
        <v>2.7639579878382805E-2</v>
      </c>
      <c r="AF68" s="102">
        <f t="shared" si="42"/>
        <v>-4.9723604201216176</v>
      </c>
      <c r="AG68" s="102">
        <f t="shared" si="43"/>
        <v>5.0276395798783824</v>
      </c>
      <c r="AH68" s="102">
        <f t="shared" si="44"/>
        <v>-4.4849751561925535</v>
      </c>
      <c r="AI68" s="102">
        <f t="shared" si="45"/>
        <v>4.5402543159493183</v>
      </c>
      <c r="AJ68" s="102">
        <f t="shared" si="46"/>
        <v>-3.024035306994981</v>
      </c>
      <c r="AK68" s="102">
        <f t="shared" si="47"/>
        <v>-8.0240353069949819</v>
      </c>
      <c r="AL68" s="102">
        <f t="shared" si="48"/>
        <v>1.975964693005019</v>
      </c>
      <c r="AM68" s="102">
        <f t="shared" si="49"/>
        <v>-11.435443380433682</v>
      </c>
      <c r="AN68" s="102">
        <f t="shared" si="50"/>
        <v>5.3873727664437192</v>
      </c>
      <c r="AO68" s="102">
        <f t="shared" si="51"/>
        <v>-2.8291927297448289</v>
      </c>
      <c r="AP68" s="102">
        <f t="shared" si="52"/>
        <v>-7.8291927297448289</v>
      </c>
      <c r="AQ68" s="102">
        <f t="shared" si="53"/>
        <v>2.1708072702551711</v>
      </c>
      <c r="AR68" s="102">
        <f t="shared" si="54"/>
        <v>-11.273907592626689</v>
      </c>
      <c r="AS68" s="102">
        <f t="shared" si="55"/>
        <v>5.6155221331370306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>
      <c r="A69" s="94" t="s">
        <v>153</v>
      </c>
      <c r="B69" s="95">
        <v>2</v>
      </c>
      <c r="C69" s="95">
        <v>2024</v>
      </c>
      <c r="D69" s="94" t="s">
        <v>80</v>
      </c>
      <c r="E69" s="95" t="s">
        <v>81</v>
      </c>
      <c r="F69" s="132" t="s">
        <v>114</v>
      </c>
      <c r="G69" s="143" t="s">
        <v>146</v>
      </c>
      <c r="H69" s="85">
        <v>3</v>
      </c>
      <c r="I69" s="97">
        <v>446.60882000000004</v>
      </c>
      <c r="J69" s="97">
        <f t="shared" si="64"/>
        <v>446.7</v>
      </c>
      <c r="K69" s="98">
        <v>7.0300000000000001E-2</v>
      </c>
      <c r="L69" s="98">
        <v>2.0879999999999999E-2</v>
      </c>
      <c r="M69" s="98">
        <f t="shared" si="65"/>
        <v>9.1179999999999997E-2</v>
      </c>
      <c r="N69" s="97">
        <f t="shared" si="66"/>
        <v>204.1450403635618</v>
      </c>
      <c r="O69" s="140"/>
      <c r="P69" s="140">
        <v>447.52</v>
      </c>
      <c r="Q69" s="141"/>
      <c r="R69" s="141"/>
      <c r="S69" s="115">
        <v>9.1700000000000337E-2</v>
      </c>
      <c r="T69" s="142">
        <v>210.94300000000001</v>
      </c>
      <c r="U69" s="100"/>
      <c r="V69" s="100"/>
      <c r="W69" s="100">
        <f t="shared" si="67"/>
        <v>0.57030050449697267</v>
      </c>
      <c r="X69" s="100">
        <f t="shared" si="68"/>
        <v>3.3299656089277136</v>
      </c>
      <c r="Y69" s="101"/>
      <c r="Z69" s="102">
        <f t="shared" si="59"/>
        <v>-3.5488439825250904</v>
      </c>
      <c r="AA69" s="102">
        <f t="shared" si="37"/>
        <v>-8.5488439825250904</v>
      </c>
      <c r="AB69" s="102">
        <f t="shared" si="38"/>
        <v>1.4511560174749096</v>
      </c>
      <c r="AC69" s="102">
        <f t="shared" si="39"/>
        <v>-13.349065539584215</v>
      </c>
      <c r="AD69" s="102">
        <f t="shared" si="40"/>
        <v>6.2513775745340343</v>
      </c>
      <c r="AE69" s="102">
        <f t="shared" si="41"/>
        <v>2.7639579878382805E-2</v>
      </c>
      <c r="AF69" s="102">
        <f t="shared" si="42"/>
        <v>-4.9723604201216176</v>
      </c>
      <c r="AG69" s="102">
        <f t="shared" si="43"/>
        <v>5.0276395798783824</v>
      </c>
      <c r="AH69" s="102">
        <f t="shared" si="44"/>
        <v>-4.4849751561925535</v>
      </c>
      <c r="AI69" s="102">
        <f t="shared" si="45"/>
        <v>4.5402543159493183</v>
      </c>
      <c r="AJ69" s="102">
        <f t="shared" si="46"/>
        <v>-3.024035306994981</v>
      </c>
      <c r="AK69" s="102">
        <f t="shared" si="47"/>
        <v>-8.0240353069949819</v>
      </c>
      <c r="AL69" s="102">
        <f t="shared" si="48"/>
        <v>1.975964693005019</v>
      </c>
      <c r="AM69" s="102">
        <f t="shared" si="49"/>
        <v>-11.435443380433682</v>
      </c>
      <c r="AN69" s="102">
        <f t="shared" si="50"/>
        <v>5.3873727664437192</v>
      </c>
      <c r="AO69" s="102">
        <f t="shared" si="51"/>
        <v>-2.8291927297448289</v>
      </c>
      <c r="AP69" s="102">
        <f t="shared" si="52"/>
        <v>-7.8291927297448289</v>
      </c>
      <c r="AQ69" s="102">
        <f t="shared" si="53"/>
        <v>2.1708072702551711</v>
      </c>
      <c r="AR69" s="102">
        <f t="shared" si="54"/>
        <v>-11.273907592626689</v>
      </c>
      <c r="AS69" s="102">
        <f t="shared" si="55"/>
        <v>5.6155221331370306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>
      <c r="A70" s="94" t="s">
        <v>153</v>
      </c>
      <c r="B70" s="95">
        <v>2</v>
      </c>
      <c r="C70" s="95">
        <v>2024</v>
      </c>
      <c r="D70" s="94" t="s">
        <v>80</v>
      </c>
      <c r="E70" s="95" t="s">
        <v>81</v>
      </c>
      <c r="F70" s="132" t="s">
        <v>114</v>
      </c>
      <c r="G70" s="143" t="s">
        <v>146</v>
      </c>
      <c r="H70" s="85">
        <v>4</v>
      </c>
      <c r="I70" s="97">
        <v>446.22964999999994</v>
      </c>
      <c r="J70" s="97">
        <f t="shared" si="64"/>
        <v>446.49999999999994</v>
      </c>
      <c r="K70" s="98">
        <v>0.22009000000000001</v>
      </c>
      <c r="L70" s="98">
        <v>5.0259999999999999E-2</v>
      </c>
      <c r="M70" s="98">
        <f t="shared" si="65"/>
        <v>0.27034999999999998</v>
      </c>
      <c r="N70" s="97">
        <f t="shared" si="66"/>
        <v>605.71547204986018</v>
      </c>
      <c r="O70" s="140"/>
      <c r="P70" s="140">
        <v>447.94</v>
      </c>
      <c r="Q70" s="141"/>
      <c r="R70" s="141"/>
      <c r="S70" s="115">
        <v>0.25740000000000007</v>
      </c>
      <c r="T70" s="142">
        <v>601.64</v>
      </c>
      <c r="U70" s="100"/>
      <c r="V70" s="100"/>
      <c r="W70" s="100">
        <f t="shared" si="67"/>
        <v>-4.7900869243572801</v>
      </c>
      <c r="X70" s="100">
        <f t="shared" si="68"/>
        <v>-0.67283604892376236</v>
      </c>
      <c r="Y70" s="101"/>
      <c r="Z70" s="102">
        <f t="shared" si="59"/>
        <v>-3.5488439825250904</v>
      </c>
      <c r="AA70" s="102">
        <f t="shared" si="37"/>
        <v>-8.5488439825250904</v>
      </c>
      <c r="AB70" s="102">
        <f t="shared" si="38"/>
        <v>1.4511560174749096</v>
      </c>
      <c r="AC70" s="102">
        <f t="shared" si="39"/>
        <v>-13.349065539584215</v>
      </c>
      <c r="AD70" s="102">
        <f t="shared" si="40"/>
        <v>6.2513775745340343</v>
      </c>
      <c r="AE70" s="102">
        <f t="shared" si="41"/>
        <v>2.7639579878382805E-2</v>
      </c>
      <c r="AF70" s="102">
        <f t="shared" si="42"/>
        <v>-4.9723604201216176</v>
      </c>
      <c r="AG70" s="102">
        <f t="shared" si="43"/>
        <v>5.0276395798783824</v>
      </c>
      <c r="AH70" s="102">
        <f t="shared" si="44"/>
        <v>-4.4849751561925535</v>
      </c>
      <c r="AI70" s="102">
        <f t="shared" si="45"/>
        <v>4.5402543159493183</v>
      </c>
      <c r="AJ70" s="102">
        <f t="shared" si="46"/>
        <v>-3.024035306994981</v>
      </c>
      <c r="AK70" s="102">
        <f t="shared" si="47"/>
        <v>-8.0240353069949819</v>
      </c>
      <c r="AL70" s="102">
        <f t="shared" si="48"/>
        <v>1.975964693005019</v>
      </c>
      <c r="AM70" s="102">
        <f t="shared" si="49"/>
        <v>-11.435443380433682</v>
      </c>
      <c r="AN70" s="102">
        <f t="shared" si="50"/>
        <v>5.3873727664437192</v>
      </c>
      <c r="AO70" s="102">
        <f t="shared" si="51"/>
        <v>-2.8291927297448289</v>
      </c>
      <c r="AP70" s="102">
        <f t="shared" si="52"/>
        <v>-7.8291927297448289</v>
      </c>
      <c r="AQ70" s="102">
        <f t="shared" si="53"/>
        <v>2.1708072702551711</v>
      </c>
      <c r="AR70" s="102">
        <f t="shared" si="54"/>
        <v>-11.273907592626689</v>
      </c>
      <c r="AS70" s="102">
        <f t="shared" si="55"/>
        <v>5.6155221331370306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>
      <c r="A71" s="94" t="s">
        <v>153</v>
      </c>
      <c r="B71" s="95">
        <v>2</v>
      </c>
      <c r="C71" s="95">
        <v>2024</v>
      </c>
      <c r="D71" s="94" t="s">
        <v>80</v>
      </c>
      <c r="E71" s="95" t="s">
        <v>81</v>
      </c>
      <c r="F71" s="132" t="s">
        <v>114</v>
      </c>
      <c r="G71" s="143" t="s">
        <v>146</v>
      </c>
      <c r="H71" s="85">
        <v>5</v>
      </c>
      <c r="I71" s="97">
        <v>446.35672</v>
      </c>
      <c r="J71" s="97">
        <f t="shared" si="64"/>
        <v>446.79999999999995</v>
      </c>
      <c r="K71" s="98">
        <v>0.36176999999999998</v>
      </c>
      <c r="L71" s="98">
        <v>8.1509999999999999E-2</v>
      </c>
      <c r="M71" s="98">
        <f t="shared" si="65"/>
        <v>0.44328000000000001</v>
      </c>
      <c r="N71" s="97">
        <f t="shared" si="66"/>
        <v>992.73498798458729</v>
      </c>
      <c r="O71" s="140"/>
      <c r="P71" s="140">
        <v>447.81</v>
      </c>
      <c r="Q71" s="141"/>
      <c r="R71" s="141"/>
      <c r="S71" s="115">
        <v>0.43270000000000008</v>
      </c>
      <c r="T71" s="142">
        <v>1089.97</v>
      </c>
      <c r="U71" s="100"/>
      <c r="V71" s="100"/>
      <c r="W71" s="100">
        <f t="shared" si="67"/>
        <v>-2.3867532936292917</v>
      </c>
      <c r="X71" s="100">
        <f t="shared" si="68"/>
        <v>9.7946595206456397</v>
      </c>
      <c r="Y71" s="101"/>
      <c r="Z71" s="102">
        <f t="shared" si="59"/>
        <v>-3.5488439825250904</v>
      </c>
      <c r="AA71" s="102">
        <f t="shared" si="37"/>
        <v>-8.5488439825250904</v>
      </c>
      <c r="AB71" s="102">
        <f t="shared" si="38"/>
        <v>1.4511560174749096</v>
      </c>
      <c r="AC71" s="102">
        <f t="shared" si="39"/>
        <v>-13.349065539584215</v>
      </c>
      <c r="AD71" s="102">
        <f t="shared" si="40"/>
        <v>6.2513775745340343</v>
      </c>
      <c r="AE71" s="102">
        <f t="shared" si="41"/>
        <v>2.7639579878382805E-2</v>
      </c>
      <c r="AF71" s="102">
        <f t="shared" si="42"/>
        <v>-4.9723604201216176</v>
      </c>
      <c r="AG71" s="102">
        <f t="shared" si="43"/>
        <v>5.0276395798783824</v>
      </c>
      <c r="AH71" s="102">
        <f t="shared" si="44"/>
        <v>-4.4849751561925535</v>
      </c>
      <c r="AI71" s="102">
        <f t="shared" si="45"/>
        <v>4.5402543159493183</v>
      </c>
      <c r="AJ71" s="102">
        <f t="shared" si="46"/>
        <v>-3.024035306994981</v>
      </c>
      <c r="AK71" s="102">
        <f t="shared" si="47"/>
        <v>-8.0240353069949819</v>
      </c>
      <c r="AL71" s="102">
        <f t="shared" si="48"/>
        <v>1.975964693005019</v>
      </c>
      <c r="AM71" s="102">
        <f t="shared" si="49"/>
        <v>-11.435443380433682</v>
      </c>
      <c r="AN71" s="102">
        <f t="shared" si="50"/>
        <v>5.3873727664437192</v>
      </c>
      <c r="AO71" s="102">
        <f t="shared" si="51"/>
        <v>-2.8291927297448289</v>
      </c>
      <c r="AP71" s="102">
        <f t="shared" si="52"/>
        <v>-7.8291927297448289</v>
      </c>
      <c r="AQ71" s="102">
        <f t="shared" si="53"/>
        <v>2.1708072702551711</v>
      </c>
      <c r="AR71" s="102">
        <f t="shared" si="54"/>
        <v>-11.273907592626689</v>
      </c>
      <c r="AS71" s="102">
        <f t="shared" si="55"/>
        <v>5.6155221331370306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>
      <c r="A72" s="94" t="s">
        <v>153</v>
      </c>
      <c r="B72" s="95">
        <v>2</v>
      </c>
      <c r="C72" s="95">
        <v>2024</v>
      </c>
      <c r="D72" s="94" t="s">
        <v>80</v>
      </c>
      <c r="E72" s="95" t="s">
        <v>81</v>
      </c>
      <c r="F72" s="132" t="s">
        <v>114</v>
      </c>
      <c r="G72" s="143" t="s">
        <v>146</v>
      </c>
      <c r="H72" s="85">
        <v>6</v>
      </c>
      <c r="I72" s="97">
        <v>446.36748</v>
      </c>
      <c r="J72" s="97">
        <f t="shared" si="64"/>
        <v>447</v>
      </c>
      <c r="K72" s="98">
        <v>0.50026999999999999</v>
      </c>
      <c r="L72" s="98">
        <v>0.13225000000000001</v>
      </c>
      <c r="M72" s="98">
        <f t="shared" si="65"/>
        <v>0.63251999999999997</v>
      </c>
      <c r="N72" s="97">
        <f t="shared" si="66"/>
        <v>1416.2813533493329</v>
      </c>
      <c r="O72" s="140"/>
      <c r="P72" s="140">
        <v>447.8</v>
      </c>
      <c r="Q72" s="141"/>
      <c r="R72" s="141"/>
      <c r="S72" s="115">
        <v>0.62080000000000002</v>
      </c>
      <c r="T72" s="142">
        <v>1522.77</v>
      </c>
      <c r="U72" s="100"/>
      <c r="V72" s="100"/>
      <c r="W72" s="100">
        <f t="shared" si="67"/>
        <v>-1.8529058369695748</v>
      </c>
      <c r="X72" s="100">
        <f t="shared" si="68"/>
        <v>7.5188906779598845</v>
      </c>
      <c r="Y72" s="101"/>
      <c r="Z72" s="102">
        <f t="shared" si="59"/>
        <v>-3.5488439825250904</v>
      </c>
      <c r="AA72" s="102">
        <f t="shared" si="37"/>
        <v>-8.5488439825250904</v>
      </c>
      <c r="AB72" s="102">
        <f t="shared" si="38"/>
        <v>1.4511560174749096</v>
      </c>
      <c r="AC72" s="102">
        <f t="shared" si="39"/>
        <v>-13.349065539584215</v>
      </c>
      <c r="AD72" s="102">
        <f t="shared" si="40"/>
        <v>6.2513775745340343</v>
      </c>
      <c r="AE72" s="102">
        <f t="shared" si="41"/>
        <v>2.7639579878382805E-2</v>
      </c>
      <c r="AF72" s="102">
        <f t="shared" si="42"/>
        <v>-4.9723604201216176</v>
      </c>
      <c r="AG72" s="102">
        <f t="shared" si="43"/>
        <v>5.0276395798783824</v>
      </c>
      <c r="AH72" s="102">
        <f t="shared" si="44"/>
        <v>-4.4849751561925535</v>
      </c>
      <c r="AI72" s="102">
        <f t="shared" si="45"/>
        <v>4.5402543159493183</v>
      </c>
      <c r="AJ72" s="102">
        <f t="shared" si="46"/>
        <v>-3.024035306994981</v>
      </c>
      <c r="AK72" s="102">
        <f t="shared" si="47"/>
        <v>-8.0240353069949819</v>
      </c>
      <c r="AL72" s="102">
        <f t="shared" si="48"/>
        <v>1.975964693005019</v>
      </c>
      <c r="AM72" s="102">
        <f t="shared" si="49"/>
        <v>-11.435443380433682</v>
      </c>
      <c r="AN72" s="102">
        <f t="shared" si="50"/>
        <v>5.3873727664437192</v>
      </c>
      <c r="AO72" s="102">
        <f t="shared" si="51"/>
        <v>-2.8291927297448289</v>
      </c>
      <c r="AP72" s="102">
        <f t="shared" si="52"/>
        <v>-7.8291927297448289</v>
      </c>
      <c r="AQ72" s="102">
        <f t="shared" si="53"/>
        <v>2.1708072702551711</v>
      </c>
      <c r="AR72" s="102">
        <f t="shared" si="54"/>
        <v>-11.273907592626689</v>
      </c>
      <c r="AS72" s="102">
        <f t="shared" si="55"/>
        <v>5.6155221331370306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>
      <c r="A73" s="94" t="s">
        <v>153</v>
      </c>
      <c r="B73" s="95">
        <v>2</v>
      </c>
      <c r="C73" s="95">
        <v>2024</v>
      </c>
      <c r="D73" s="94" t="s">
        <v>80</v>
      </c>
      <c r="E73" s="95" t="s">
        <v>81</v>
      </c>
      <c r="F73" s="132" t="s">
        <v>114</v>
      </c>
      <c r="G73" s="143" t="s">
        <v>146</v>
      </c>
      <c r="H73" s="85">
        <v>7</v>
      </c>
      <c r="I73" s="97">
        <v>446.63795000000005</v>
      </c>
      <c r="J73" s="97">
        <f t="shared" si="64"/>
        <v>448.6</v>
      </c>
      <c r="K73" s="98">
        <v>1.6011</v>
      </c>
      <c r="L73" s="98">
        <v>0.36094999999999999</v>
      </c>
      <c r="M73" s="98">
        <f t="shared" si="65"/>
        <v>1.9620500000000001</v>
      </c>
      <c r="N73" s="97">
        <f t="shared" si="66"/>
        <v>4385.6612308935901</v>
      </c>
      <c r="O73" s="140"/>
      <c r="P73" s="140">
        <v>449.05</v>
      </c>
      <c r="Q73" s="141"/>
      <c r="R73" s="141"/>
      <c r="S73" s="115">
        <v>1.9461000000000004</v>
      </c>
      <c r="T73" s="142">
        <v>4133.6099999999997</v>
      </c>
      <c r="U73" s="100"/>
      <c r="V73" s="100"/>
      <c r="W73" s="100">
        <f t="shared" si="67"/>
        <v>-0.81292525674675398</v>
      </c>
      <c r="X73" s="100">
        <f t="shared" si="68"/>
        <v>-5.7471659944476441</v>
      </c>
      <c r="Y73" s="101"/>
      <c r="Z73" s="102">
        <f t="shared" ref="Z73:Z95" si="69">$U$131</f>
        <v>-3.5488439825250904</v>
      </c>
      <c r="AA73" s="102">
        <f t="shared" si="37"/>
        <v>-8.5488439825250904</v>
      </c>
      <c r="AB73" s="102">
        <f t="shared" si="38"/>
        <v>1.4511560174749096</v>
      </c>
      <c r="AC73" s="102">
        <f t="shared" si="39"/>
        <v>-13.349065539584215</v>
      </c>
      <c r="AD73" s="102">
        <f t="shared" si="40"/>
        <v>6.2513775745340343</v>
      </c>
      <c r="AE73" s="102">
        <f t="shared" si="41"/>
        <v>2.7639579878382805E-2</v>
      </c>
      <c r="AF73" s="102">
        <f t="shared" si="42"/>
        <v>-4.9723604201216176</v>
      </c>
      <c r="AG73" s="102">
        <f t="shared" si="43"/>
        <v>5.0276395798783824</v>
      </c>
      <c r="AH73" s="102">
        <f t="shared" si="44"/>
        <v>-4.4849751561925535</v>
      </c>
      <c r="AI73" s="102">
        <f t="shared" si="45"/>
        <v>4.5402543159493183</v>
      </c>
      <c r="AJ73" s="102">
        <f t="shared" si="46"/>
        <v>-3.024035306994981</v>
      </c>
      <c r="AK73" s="102">
        <f t="shared" si="47"/>
        <v>-8.0240353069949819</v>
      </c>
      <c r="AL73" s="102">
        <f t="shared" si="48"/>
        <v>1.975964693005019</v>
      </c>
      <c r="AM73" s="102">
        <f t="shared" si="49"/>
        <v>-11.435443380433682</v>
      </c>
      <c r="AN73" s="102">
        <f t="shared" si="50"/>
        <v>5.3873727664437192</v>
      </c>
      <c r="AO73" s="102">
        <f t="shared" si="51"/>
        <v>-2.8291927297448289</v>
      </c>
      <c r="AP73" s="102">
        <f t="shared" si="52"/>
        <v>-7.8291927297448289</v>
      </c>
      <c r="AQ73" s="102">
        <f t="shared" si="53"/>
        <v>2.1708072702551711</v>
      </c>
      <c r="AR73" s="102">
        <f t="shared" si="54"/>
        <v>-11.273907592626689</v>
      </c>
      <c r="AS73" s="102">
        <f t="shared" si="55"/>
        <v>5.6155221331370306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>
      <c r="A74" s="94" t="s">
        <v>153</v>
      </c>
      <c r="B74" s="95">
        <v>2</v>
      </c>
      <c r="C74" s="95">
        <v>2024</v>
      </c>
      <c r="D74" s="94" t="s">
        <v>80</v>
      </c>
      <c r="E74" s="95" t="s">
        <v>81</v>
      </c>
      <c r="F74" s="132" t="s">
        <v>114</v>
      </c>
      <c r="G74" s="143" t="s">
        <v>146</v>
      </c>
      <c r="H74" s="85">
        <v>8</v>
      </c>
      <c r="I74" s="97">
        <v>446.51862</v>
      </c>
      <c r="J74" s="97">
        <f t="shared" si="64"/>
        <v>449.1</v>
      </c>
      <c r="K74" s="98">
        <v>2.1004999999999998</v>
      </c>
      <c r="L74" s="98">
        <v>0.48087999999999997</v>
      </c>
      <c r="M74" s="98">
        <f t="shared" si="65"/>
        <v>2.5813799999999998</v>
      </c>
      <c r="N74" s="97">
        <f t="shared" si="66"/>
        <v>5768.5401897403081</v>
      </c>
      <c r="O74" s="140"/>
      <c r="P74" s="140">
        <v>449.24</v>
      </c>
      <c r="Q74" s="141"/>
      <c r="R74" s="141"/>
      <c r="S74" s="115">
        <v>2.5587</v>
      </c>
      <c r="T74" s="142">
        <v>6018.6</v>
      </c>
      <c r="U74" s="100"/>
      <c r="V74" s="100"/>
      <c r="W74" s="100">
        <f t="shared" si="67"/>
        <v>-0.87859981870161752</v>
      </c>
      <c r="X74" s="100">
        <f t="shared" si="68"/>
        <v>4.3348889326356526</v>
      </c>
      <c r="Y74" s="101"/>
      <c r="Z74" s="102">
        <f t="shared" si="69"/>
        <v>-3.5488439825250904</v>
      </c>
      <c r="AA74" s="102">
        <f t="shared" si="37"/>
        <v>-8.5488439825250904</v>
      </c>
      <c r="AB74" s="102">
        <f t="shared" si="38"/>
        <v>1.4511560174749096</v>
      </c>
      <c r="AC74" s="102">
        <f t="shared" si="39"/>
        <v>-13.349065539584215</v>
      </c>
      <c r="AD74" s="102">
        <f t="shared" si="40"/>
        <v>6.2513775745340343</v>
      </c>
      <c r="AE74" s="102">
        <f t="shared" si="41"/>
        <v>2.7639579878382805E-2</v>
      </c>
      <c r="AF74" s="102">
        <f t="shared" si="42"/>
        <v>-4.9723604201216176</v>
      </c>
      <c r="AG74" s="102">
        <f t="shared" si="43"/>
        <v>5.0276395798783824</v>
      </c>
      <c r="AH74" s="102">
        <f t="shared" si="44"/>
        <v>-4.4849751561925535</v>
      </c>
      <c r="AI74" s="102">
        <f t="shared" si="45"/>
        <v>4.5402543159493183</v>
      </c>
      <c r="AJ74" s="102">
        <f t="shared" si="46"/>
        <v>-3.024035306994981</v>
      </c>
      <c r="AK74" s="102">
        <f t="shared" si="47"/>
        <v>-8.0240353069949819</v>
      </c>
      <c r="AL74" s="102">
        <f t="shared" si="48"/>
        <v>1.975964693005019</v>
      </c>
      <c r="AM74" s="102">
        <f t="shared" si="49"/>
        <v>-11.435443380433682</v>
      </c>
      <c r="AN74" s="102">
        <f t="shared" si="50"/>
        <v>5.3873727664437192</v>
      </c>
      <c r="AO74" s="102">
        <f t="shared" si="51"/>
        <v>-2.8291927297448289</v>
      </c>
      <c r="AP74" s="102">
        <f t="shared" si="52"/>
        <v>-7.8291927297448289</v>
      </c>
      <c r="AQ74" s="102">
        <f t="shared" si="53"/>
        <v>2.1708072702551711</v>
      </c>
      <c r="AR74" s="102">
        <f t="shared" si="54"/>
        <v>-11.273907592626689</v>
      </c>
      <c r="AS74" s="102">
        <f t="shared" si="55"/>
        <v>5.6155221331370306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>
      <c r="A75" s="94" t="s">
        <v>153</v>
      </c>
      <c r="B75" s="95">
        <v>2</v>
      </c>
      <c r="C75" s="95">
        <v>2024</v>
      </c>
      <c r="D75" s="94" t="s">
        <v>80</v>
      </c>
      <c r="E75" s="95" t="s">
        <v>81</v>
      </c>
      <c r="F75" s="132" t="s">
        <v>114</v>
      </c>
      <c r="G75" s="143" t="s">
        <v>146</v>
      </c>
      <c r="H75" s="85">
        <v>9</v>
      </c>
      <c r="I75" s="97">
        <v>446.44913000000003</v>
      </c>
      <c r="J75" s="97">
        <f t="shared" si="64"/>
        <v>449.8</v>
      </c>
      <c r="K75" s="98">
        <v>2.60066</v>
      </c>
      <c r="L75" s="98">
        <v>0.75021000000000004</v>
      </c>
      <c r="M75" s="98">
        <f t="shared" si="65"/>
        <v>3.35087</v>
      </c>
      <c r="N75" s="97">
        <f t="shared" si="66"/>
        <v>7484.4041990123087</v>
      </c>
      <c r="O75" s="140"/>
      <c r="P75" s="140">
        <v>450.4</v>
      </c>
      <c r="Q75" s="141"/>
      <c r="R75" s="141"/>
      <c r="S75" s="115">
        <v>3.3259000000000003</v>
      </c>
      <c r="T75" s="142">
        <v>7623.66</v>
      </c>
      <c r="U75" s="100"/>
      <c r="V75" s="100"/>
      <c r="W75" s="100">
        <f t="shared" si="67"/>
        <v>-0.74517961007140576</v>
      </c>
      <c r="X75" s="100">
        <f t="shared" si="68"/>
        <v>1.8606130466078816</v>
      </c>
      <c r="Y75" s="101"/>
      <c r="Z75" s="102">
        <f t="shared" si="69"/>
        <v>-3.5488439825250904</v>
      </c>
      <c r="AA75" s="102">
        <f t="shared" si="37"/>
        <v>-8.5488439825250904</v>
      </c>
      <c r="AB75" s="102">
        <f t="shared" si="38"/>
        <v>1.4511560174749096</v>
      </c>
      <c r="AC75" s="102">
        <f t="shared" si="39"/>
        <v>-13.349065539584215</v>
      </c>
      <c r="AD75" s="102">
        <f t="shared" si="40"/>
        <v>6.2513775745340343</v>
      </c>
      <c r="AE75" s="102">
        <f t="shared" si="41"/>
        <v>2.7639579878382805E-2</v>
      </c>
      <c r="AF75" s="102">
        <f t="shared" si="42"/>
        <v>-4.9723604201216176</v>
      </c>
      <c r="AG75" s="102">
        <f t="shared" si="43"/>
        <v>5.0276395798783824</v>
      </c>
      <c r="AH75" s="102">
        <f t="shared" si="44"/>
        <v>-4.4849751561925535</v>
      </c>
      <c r="AI75" s="102">
        <f t="shared" si="45"/>
        <v>4.5402543159493183</v>
      </c>
      <c r="AJ75" s="102">
        <f t="shared" si="46"/>
        <v>-3.024035306994981</v>
      </c>
      <c r="AK75" s="102">
        <f t="shared" si="47"/>
        <v>-8.0240353069949819</v>
      </c>
      <c r="AL75" s="102">
        <f t="shared" si="48"/>
        <v>1.975964693005019</v>
      </c>
      <c r="AM75" s="102">
        <f t="shared" si="49"/>
        <v>-11.435443380433682</v>
      </c>
      <c r="AN75" s="102">
        <f t="shared" si="50"/>
        <v>5.3873727664437192</v>
      </c>
      <c r="AO75" s="102">
        <f t="shared" si="51"/>
        <v>-2.8291927297448289</v>
      </c>
      <c r="AP75" s="102">
        <f t="shared" si="52"/>
        <v>-7.8291927297448289</v>
      </c>
      <c r="AQ75" s="102">
        <f t="shared" si="53"/>
        <v>2.1708072702551711</v>
      </c>
      <c r="AR75" s="102">
        <f t="shared" si="54"/>
        <v>-11.273907592626689</v>
      </c>
      <c r="AS75" s="102">
        <f t="shared" si="55"/>
        <v>5.6155221331370306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13.7" customHeight="1">
      <c r="A76" s="94" t="s">
        <v>153</v>
      </c>
      <c r="B76" s="95">
        <v>2</v>
      </c>
      <c r="C76" s="95">
        <v>2024</v>
      </c>
      <c r="D76" s="94" t="s">
        <v>22</v>
      </c>
      <c r="E76" s="95" t="s">
        <v>68</v>
      </c>
      <c r="F76" s="132" t="s">
        <v>115</v>
      </c>
      <c r="G76" s="124" t="s">
        <v>139</v>
      </c>
      <c r="H76" s="125">
        <v>1</v>
      </c>
      <c r="I76" s="97">
        <v>446.66908999999993</v>
      </c>
      <c r="J76" s="97">
        <f t="shared" si="64"/>
        <v>446.69999999999993</v>
      </c>
      <c r="K76" s="98">
        <v>2.044E-2</v>
      </c>
      <c r="L76" s="98">
        <v>1.047E-2</v>
      </c>
      <c r="M76" s="98">
        <f t="shared" si="65"/>
        <v>3.091E-2</v>
      </c>
      <c r="N76" s="97">
        <f t="shared" si="66"/>
        <v>69.199309977185294</v>
      </c>
      <c r="O76" s="112">
        <v>446.27159999999992</v>
      </c>
      <c r="P76" s="112">
        <v>446.29999999999995</v>
      </c>
      <c r="Q76" s="113">
        <v>1.7600000000000282E-2</v>
      </c>
      <c r="R76" s="113">
        <v>1.0800000000000143E-2</v>
      </c>
      <c r="S76" s="113">
        <v>2.8400000000000425E-2</v>
      </c>
      <c r="T76" s="99">
        <v>63.638376271311976</v>
      </c>
      <c r="U76" s="100">
        <f t="shared" ref="U76" si="70">((Q76-K76)/K76)*100</f>
        <v>-13.894324853227582</v>
      </c>
      <c r="V76" s="100">
        <f t="shared" ref="V76" si="71">((R76-L76)/L76)*100</f>
        <v>3.1518624641847439</v>
      </c>
      <c r="W76" s="100">
        <f t="shared" si="67"/>
        <v>-8.1203494014868163</v>
      </c>
      <c r="X76" s="100">
        <f t="shared" si="68"/>
        <v>-8.0361114983758259</v>
      </c>
      <c r="Y76" s="101"/>
      <c r="Z76" s="102">
        <f t="shared" si="69"/>
        <v>-3.5488439825250904</v>
      </c>
      <c r="AA76" s="102">
        <f t="shared" si="37"/>
        <v>-8.5488439825250904</v>
      </c>
      <c r="AB76" s="102">
        <f t="shared" si="38"/>
        <v>1.4511560174749096</v>
      </c>
      <c r="AC76" s="102">
        <f t="shared" si="39"/>
        <v>-13.349065539584215</v>
      </c>
      <c r="AD76" s="102">
        <f t="shared" si="40"/>
        <v>6.2513775745340343</v>
      </c>
      <c r="AE76" s="102">
        <f t="shared" si="41"/>
        <v>2.7639579878382805E-2</v>
      </c>
      <c r="AF76" s="102">
        <f t="shared" si="42"/>
        <v>-4.9723604201216176</v>
      </c>
      <c r="AG76" s="102">
        <f t="shared" si="43"/>
        <v>5.0276395798783824</v>
      </c>
      <c r="AH76" s="102">
        <f t="shared" si="44"/>
        <v>-4.4849751561925535</v>
      </c>
      <c r="AI76" s="102">
        <f t="shared" si="45"/>
        <v>4.5402543159493183</v>
      </c>
      <c r="AJ76" s="102">
        <f t="shared" si="46"/>
        <v>-3.024035306994981</v>
      </c>
      <c r="AK76" s="102">
        <f t="shared" si="47"/>
        <v>-8.0240353069949819</v>
      </c>
      <c r="AL76" s="102">
        <f t="shared" si="48"/>
        <v>1.975964693005019</v>
      </c>
      <c r="AM76" s="102">
        <f t="shared" si="49"/>
        <v>-11.435443380433682</v>
      </c>
      <c r="AN76" s="102">
        <f t="shared" si="50"/>
        <v>5.3873727664437192</v>
      </c>
      <c r="AO76" s="102">
        <f t="shared" si="51"/>
        <v>-2.8291927297448289</v>
      </c>
      <c r="AP76" s="102">
        <f t="shared" si="52"/>
        <v>-7.8291927297448289</v>
      </c>
      <c r="AQ76" s="102">
        <f t="shared" si="53"/>
        <v>2.1708072702551711</v>
      </c>
      <c r="AR76" s="102">
        <f t="shared" si="54"/>
        <v>-11.273907592626689</v>
      </c>
      <c r="AS76" s="102">
        <f t="shared" si="55"/>
        <v>5.6155221331370306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13.7" customHeight="1">
      <c r="A77" s="94" t="s">
        <v>153</v>
      </c>
      <c r="B77" s="95">
        <v>2</v>
      </c>
      <c r="C77" s="95">
        <v>2024</v>
      </c>
      <c r="D77" s="94" t="s">
        <v>22</v>
      </c>
      <c r="E77" s="95" t="s">
        <v>68</v>
      </c>
      <c r="F77" s="132" t="s">
        <v>115</v>
      </c>
      <c r="G77" s="124" t="s">
        <v>139</v>
      </c>
      <c r="H77" s="85">
        <v>2</v>
      </c>
      <c r="I77" s="97">
        <v>446.55380999999994</v>
      </c>
      <c r="J77" s="97">
        <f t="shared" si="64"/>
        <v>446.59999999999997</v>
      </c>
      <c r="K77" s="98">
        <v>3.0429999999999999E-2</v>
      </c>
      <c r="L77" s="98">
        <v>1.576E-2</v>
      </c>
      <c r="M77" s="98">
        <f t="shared" si="65"/>
        <v>4.6189999999999995E-2</v>
      </c>
      <c r="N77" s="97">
        <f t="shared" si="66"/>
        <v>103.43254506833415</v>
      </c>
      <c r="O77" s="114">
        <v>446.15929999999997</v>
      </c>
      <c r="P77" s="114">
        <v>446.2</v>
      </c>
      <c r="Q77" s="115">
        <v>2.5799999999999823E-2</v>
      </c>
      <c r="R77" s="115">
        <v>1.4899999999999913E-2</v>
      </c>
      <c r="S77" s="115">
        <v>4.0699999999999736E-2</v>
      </c>
      <c r="T77" s="103">
        <v>91.223022808220591</v>
      </c>
      <c r="U77" s="100">
        <f t="shared" ref="U77:U93" si="72">((Q77-K77)/K77)*100</f>
        <v>-15.215248110417928</v>
      </c>
      <c r="V77" s="100">
        <f t="shared" ref="V77:V93" si="73">((R77-L77)/L77)*100</f>
        <v>-5.4568527918787213</v>
      </c>
      <c r="W77" s="100">
        <f t="shared" si="67"/>
        <v>-11.885689543191729</v>
      </c>
      <c r="X77" s="100">
        <f t="shared" si="68"/>
        <v>-11.804333202907429</v>
      </c>
      <c r="Y77" s="101"/>
      <c r="Z77" s="102">
        <f t="shared" si="69"/>
        <v>-3.5488439825250904</v>
      </c>
      <c r="AA77" s="102">
        <f t="shared" si="37"/>
        <v>-8.5488439825250904</v>
      </c>
      <c r="AB77" s="102">
        <f t="shared" si="38"/>
        <v>1.4511560174749096</v>
      </c>
      <c r="AC77" s="102">
        <f t="shared" si="39"/>
        <v>-13.349065539584215</v>
      </c>
      <c r="AD77" s="102">
        <f t="shared" si="40"/>
        <v>6.2513775745340343</v>
      </c>
      <c r="AE77" s="102">
        <f t="shared" si="41"/>
        <v>2.7639579878382805E-2</v>
      </c>
      <c r="AF77" s="102">
        <f t="shared" si="42"/>
        <v>-4.9723604201216176</v>
      </c>
      <c r="AG77" s="102">
        <f t="shared" si="43"/>
        <v>5.0276395798783824</v>
      </c>
      <c r="AH77" s="102">
        <f t="shared" si="44"/>
        <v>-4.4849751561925535</v>
      </c>
      <c r="AI77" s="102">
        <f t="shared" si="45"/>
        <v>4.5402543159493183</v>
      </c>
      <c r="AJ77" s="102">
        <f t="shared" si="46"/>
        <v>-3.024035306994981</v>
      </c>
      <c r="AK77" s="102">
        <f t="shared" si="47"/>
        <v>-8.0240353069949819</v>
      </c>
      <c r="AL77" s="102">
        <f t="shared" si="48"/>
        <v>1.975964693005019</v>
      </c>
      <c r="AM77" s="102">
        <f t="shared" si="49"/>
        <v>-11.435443380433682</v>
      </c>
      <c r="AN77" s="102">
        <f t="shared" si="50"/>
        <v>5.3873727664437192</v>
      </c>
      <c r="AO77" s="102">
        <f t="shared" si="51"/>
        <v>-2.8291927297448289</v>
      </c>
      <c r="AP77" s="102">
        <f t="shared" si="52"/>
        <v>-7.8291927297448289</v>
      </c>
      <c r="AQ77" s="102">
        <f t="shared" si="53"/>
        <v>2.1708072702551711</v>
      </c>
      <c r="AR77" s="102">
        <f t="shared" si="54"/>
        <v>-11.273907592626689</v>
      </c>
      <c r="AS77" s="102">
        <f t="shared" si="55"/>
        <v>5.6155221331370306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13.7" customHeight="1">
      <c r="A78" s="94" t="s">
        <v>153</v>
      </c>
      <c r="B78" s="95">
        <v>2</v>
      </c>
      <c r="C78" s="95">
        <v>2024</v>
      </c>
      <c r="D78" s="94" t="s">
        <v>22</v>
      </c>
      <c r="E78" s="95" t="s">
        <v>68</v>
      </c>
      <c r="F78" s="132" t="s">
        <v>115</v>
      </c>
      <c r="G78" s="124" t="s">
        <v>139</v>
      </c>
      <c r="H78" s="85">
        <v>3</v>
      </c>
      <c r="I78" s="97">
        <v>446.10868999999997</v>
      </c>
      <c r="J78" s="97">
        <f t="shared" si="64"/>
        <v>446.2</v>
      </c>
      <c r="K78" s="98">
        <v>7.1010000000000004E-2</v>
      </c>
      <c r="L78" s="98">
        <v>2.0299999999999999E-2</v>
      </c>
      <c r="M78" s="98">
        <f t="shared" si="65"/>
        <v>9.1310000000000002E-2</v>
      </c>
      <c r="N78" s="97">
        <f t="shared" si="66"/>
        <v>204.66525241884204</v>
      </c>
      <c r="O78" s="114">
        <v>445.81360000000006</v>
      </c>
      <c r="P78" s="114">
        <v>445.90000000000003</v>
      </c>
      <c r="Q78" s="115">
        <v>6.6000000000000281E-2</v>
      </c>
      <c r="R78" s="115">
        <v>2.0399999999999974E-2</v>
      </c>
      <c r="S78" s="115">
        <v>8.6400000000000254E-2</v>
      </c>
      <c r="T78" s="103">
        <v>193.8029705688661</v>
      </c>
      <c r="U78" s="100">
        <f t="shared" si="72"/>
        <v>-7.0553443177013415</v>
      </c>
      <c r="V78" s="100">
        <f t="shared" si="73"/>
        <v>0.49261083743830109</v>
      </c>
      <c r="W78" s="100">
        <f t="shared" si="67"/>
        <v>-5.3772861679988475</v>
      </c>
      <c r="X78" s="100">
        <f t="shared" si="68"/>
        <v>-5.307340509246079</v>
      </c>
      <c r="Y78" s="101"/>
      <c r="Z78" s="102">
        <f t="shared" si="69"/>
        <v>-3.5488439825250904</v>
      </c>
      <c r="AA78" s="102">
        <f t="shared" si="37"/>
        <v>-8.5488439825250904</v>
      </c>
      <c r="AB78" s="102">
        <f t="shared" si="38"/>
        <v>1.4511560174749096</v>
      </c>
      <c r="AC78" s="102">
        <f t="shared" si="39"/>
        <v>-13.349065539584215</v>
      </c>
      <c r="AD78" s="102">
        <f t="shared" si="40"/>
        <v>6.2513775745340343</v>
      </c>
      <c r="AE78" s="102">
        <f t="shared" si="41"/>
        <v>2.7639579878382805E-2</v>
      </c>
      <c r="AF78" s="102">
        <f t="shared" si="42"/>
        <v>-4.9723604201216176</v>
      </c>
      <c r="AG78" s="102">
        <f t="shared" si="43"/>
        <v>5.0276395798783824</v>
      </c>
      <c r="AH78" s="102">
        <f t="shared" si="44"/>
        <v>-4.4849751561925535</v>
      </c>
      <c r="AI78" s="102">
        <f t="shared" si="45"/>
        <v>4.5402543159493183</v>
      </c>
      <c r="AJ78" s="102">
        <f t="shared" si="46"/>
        <v>-3.024035306994981</v>
      </c>
      <c r="AK78" s="102">
        <f t="shared" si="47"/>
        <v>-8.0240353069949819</v>
      </c>
      <c r="AL78" s="102">
        <f t="shared" si="48"/>
        <v>1.975964693005019</v>
      </c>
      <c r="AM78" s="102">
        <f t="shared" si="49"/>
        <v>-11.435443380433682</v>
      </c>
      <c r="AN78" s="102">
        <f t="shared" si="50"/>
        <v>5.3873727664437192</v>
      </c>
      <c r="AO78" s="102">
        <f t="shared" si="51"/>
        <v>-2.8291927297448289</v>
      </c>
      <c r="AP78" s="102">
        <f t="shared" si="52"/>
        <v>-7.8291927297448289</v>
      </c>
      <c r="AQ78" s="102">
        <f t="shared" si="53"/>
        <v>2.1708072702551711</v>
      </c>
      <c r="AR78" s="102">
        <f t="shared" si="54"/>
        <v>-11.273907592626689</v>
      </c>
      <c r="AS78" s="102">
        <f t="shared" si="55"/>
        <v>5.6155221331370306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13.7" customHeight="1">
      <c r="A79" s="94" t="s">
        <v>153</v>
      </c>
      <c r="B79" s="95">
        <v>2</v>
      </c>
      <c r="C79" s="95">
        <v>2024</v>
      </c>
      <c r="D79" s="94" t="s">
        <v>22</v>
      </c>
      <c r="E79" s="95" t="s">
        <v>68</v>
      </c>
      <c r="F79" s="132" t="s">
        <v>115</v>
      </c>
      <c r="G79" s="124" t="s">
        <v>139</v>
      </c>
      <c r="H79" s="85">
        <v>4</v>
      </c>
      <c r="I79" s="97">
        <v>446.62804000000006</v>
      </c>
      <c r="J79" s="97">
        <f t="shared" si="64"/>
        <v>446.90000000000003</v>
      </c>
      <c r="K79" s="98">
        <v>0.22170000000000001</v>
      </c>
      <c r="L79" s="98">
        <v>5.0259999999999999E-2</v>
      </c>
      <c r="M79" s="98">
        <f t="shared" si="65"/>
        <v>0.27195999999999998</v>
      </c>
      <c r="N79" s="97">
        <f t="shared" si="66"/>
        <v>608.778438368548</v>
      </c>
      <c r="O79" s="114">
        <v>446.33619999999996</v>
      </c>
      <c r="P79" s="114">
        <v>446.59999999999997</v>
      </c>
      <c r="Q79" s="115">
        <v>0.21279999999999966</v>
      </c>
      <c r="R79" s="115">
        <v>5.0999999999999712E-2</v>
      </c>
      <c r="S79" s="115">
        <v>0.26379999999999937</v>
      </c>
      <c r="T79" s="103">
        <v>591.03429208744308</v>
      </c>
      <c r="U79" s="100">
        <f t="shared" si="72"/>
        <v>-4.0144339197114807</v>
      </c>
      <c r="V79" s="100">
        <f t="shared" si="73"/>
        <v>1.4723438121761105</v>
      </c>
      <c r="W79" s="100">
        <f t="shared" si="67"/>
        <v>-3.0004412413592485</v>
      </c>
      <c r="X79" s="100">
        <f t="shared" si="68"/>
        <v>-2.9147133279977964</v>
      </c>
      <c r="Y79" s="101"/>
      <c r="Z79" s="102">
        <f t="shared" si="69"/>
        <v>-3.5488439825250904</v>
      </c>
      <c r="AA79" s="102">
        <f t="shared" si="37"/>
        <v>-8.5488439825250904</v>
      </c>
      <c r="AB79" s="102">
        <f t="shared" si="38"/>
        <v>1.4511560174749096</v>
      </c>
      <c r="AC79" s="102">
        <f t="shared" si="39"/>
        <v>-13.349065539584215</v>
      </c>
      <c r="AD79" s="102">
        <f t="shared" si="40"/>
        <v>6.2513775745340343</v>
      </c>
      <c r="AE79" s="102">
        <f t="shared" si="41"/>
        <v>2.7639579878382805E-2</v>
      </c>
      <c r="AF79" s="102">
        <f t="shared" si="42"/>
        <v>-4.9723604201216176</v>
      </c>
      <c r="AG79" s="102">
        <f t="shared" si="43"/>
        <v>5.0276395798783824</v>
      </c>
      <c r="AH79" s="102">
        <f t="shared" si="44"/>
        <v>-4.4849751561925535</v>
      </c>
      <c r="AI79" s="102">
        <f t="shared" si="45"/>
        <v>4.5402543159493183</v>
      </c>
      <c r="AJ79" s="102">
        <f t="shared" si="46"/>
        <v>-3.024035306994981</v>
      </c>
      <c r="AK79" s="102">
        <f t="shared" si="47"/>
        <v>-8.0240353069949819</v>
      </c>
      <c r="AL79" s="102">
        <f t="shared" si="48"/>
        <v>1.975964693005019</v>
      </c>
      <c r="AM79" s="102">
        <f t="shared" si="49"/>
        <v>-11.435443380433682</v>
      </c>
      <c r="AN79" s="102">
        <f t="shared" si="50"/>
        <v>5.3873727664437192</v>
      </c>
      <c r="AO79" s="102">
        <f t="shared" si="51"/>
        <v>-2.8291927297448289</v>
      </c>
      <c r="AP79" s="102">
        <f t="shared" si="52"/>
        <v>-7.8291927297448289</v>
      </c>
      <c r="AQ79" s="102">
        <f t="shared" si="53"/>
        <v>2.1708072702551711</v>
      </c>
      <c r="AR79" s="102">
        <f t="shared" si="54"/>
        <v>-11.273907592626689</v>
      </c>
      <c r="AS79" s="102">
        <f t="shared" si="55"/>
        <v>5.6155221331370306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13.7" customHeight="1">
      <c r="A80" s="94" t="s">
        <v>153</v>
      </c>
      <c r="B80" s="95">
        <v>2</v>
      </c>
      <c r="C80" s="95">
        <v>2024</v>
      </c>
      <c r="D80" s="94" t="s">
        <v>22</v>
      </c>
      <c r="E80" s="95" t="s">
        <v>68</v>
      </c>
      <c r="F80" s="132" t="s">
        <v>115</v>
      </c>
      <c r="G80" s="124" t="s">
        <v>139</v>
      </c>
      <c r="H80" s="85">
        <v>5</v>
      </c>
      <c r="I80" s="97">
        <v>446.65941000000004</v>
      </c>
      <c r="J80" s="97">
        <f t="shared" si="64"/>
        <v>447.10000000000008</v>
      </c>
      <c r="K80" s="98">
        <v>0.3604</v>
      </c>
      <c r="L80" s="98">
        <v>8.0189999999999997E-2</v>
      </c>
      <c r="M80" s="98">
        <f t="shared" si="65"/>
        <v>0.44058999999999998</v>
      </c>
      <c r="N80" s="97">
        <f t="shared" si="66"/>
        <v>986.04449693576203</v>
      </c>
      <c r="O80" s="114">
        <v>446.27280000000002</v>
      </c>
      <c r="P80" s="114">
        <v>446.70000000000005</v>
      </c>
      <c r="Q80" s="115">
        <v>0.34689999999999976</v>
      </c>
      <c r="R80" s="115">
        <v>8.030000000000026E-2</v>
      </c>
      <c r="S80" s="115">
        <v>0.42720000000000002</v>
      </c>
      <c r="T80" s="103">
        <v>957.26201552055159</v>
      </c>
      <c r="U80" s="100">
        <f t="shared" si="72"/>
        <v>-3.7458379578247039</v>
      </c>
      <c r="V80" s="100">
        <f t="shared" si="73"/>
        <v>0.13717421124861287</v>
      </c>
      <c r="W80" s="100">
        <f t="shared" si="67"/>
        <v>-3.039106652443305</v>
      </c>
      <c r="X80" s="100">
        <f t="shared" si="68"/>
        <v>-2.918984032125838</v>
      </c>
      <c r="Y80" s="101"/>
      <c r="Z80" s="102">
        <f t="shared" si="69"/>
        <v>-3.5488439825250904</v>
      </c>
      <c r="AA80" s="102">
        <f t="shared" si="37"/>
        <v>-8.5488439825250904</v>
      </c>
      <c r="AB80" s="102">
        <f t="shared" si="38"/>
        <v>1.4511560174749096</v>
      </c>
      <c r="AC80" s="102">
        <f t="shared" si="39"/>
        <v>-13.349065539584215</v>
      </c>
      <c r="AD80" s="102">
        <f t="shared" si="40"/>
        <v>6.2513775745340343</v>
      </c>
      <c r="AE80" s="102">
        <f t="shared" si="41"/>
        <v>2.7639579878382805E-2</v>
      </c>
      <c r="AF80" s="102">
        <f t="shared" si="42"/>
        <v>-4.9723604201216176</v>
      </c>
      <c r="AG80" s="102">
        <f t="shared" si="43"/>
        <v>5.0276395798783824</v>
      </c>
      <c r="AH80" s="102">
        <f t="shared" si="44"/>
        <v>-4.4849751561925535</v>
      </c>
      <c r="AI80" s="102">
        <f t="shared" si="45"/>
        <v>4.5402543159493183</v>
      </c>
      <c r="AJ80" s="102">
        <f t="shared" si="46"/>
        <v>-3.024035306994981</v>
      </c>
      <c r="AK80" s="102">
        <f t="shared" si="47"/>
        <v>-8.0240353069949819</v>
      </c>
      <c r="AL80" s="102">
        <f t="shared" si="48"/>
        <v>1.975964693005019</v>
      </c>
      <c r="AM80" s="102">
        <f t="shared" si="49"/>
        <v>-11.435443380433682</v>
      </c>
      <c r="AN80" s="102">
        <f t="shared" si="50"/>
        <v>5.3873727664437192</v>
      </c>
      <c r="AO80" s="102">
        <f t="shared" si="51"/>
        <v>-2.8291927297448289</v>
      </c>
      <c r="AP80" s="102">
        <f t="shared" si="52"/>
        <v>-7.8291927297448289</v>
      </c>
      <c r="AQ80" s="102">
        <f t="shared" si="53"/>
        <v>2.1708072702551711</v>
      </c>
      <c r="AR80" s="102">
        <f t="shared" si="54"/>
        <v>-11.273907592626689</v>
      </c>
      <c r="AS80" s="102">
        <f t="shared" si="55"/>
        <v>5.6155221331370306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ht="13.7" customHeight="1">
      <c r="A81" s="94" t="s">
        <v>153</v>
      </c>
      <c r="B81" s="95">
        <v>2</v>
      </c>
      <c r="C81" s="95">
        <v>2024</v>
      </c>
      <c r="D81" s="94" t="s">
        <v>22</v>
      </c>
      <c r="E81" s="95" t="s">
        <v>68</v>
      </c>
      <c r="F81" s="132" t="s">
        <v>115</v>
      </c>
      <c r="G81" s="124" t="s">
        <v>139</v>
      </c>
      <c r="H81" s="85">
        <v>6</v>
      </c>
      <c r="I81" s="97">
        <v>446.66817999999995</v>
      </c>
      <c r="J81" s="97">
        <f t="shared" si="64"/>
        <v>447.29999999999995</v>
      </c>
      <c r="K81" s="98">
        <v>0.50187999999999999</v>
      </c>
      <c r="L81" s="98">
        <v>0.12994</v>
      </c>
      <c r="M81" s="98">
        <f t="shared" si="65"/>
        <v>0.63182000000000005</v>
      </c>
      <c r="N81" s="97">
        <f t="shared" si="66"/>
        <v>1413.7629263563042</v>
      </c>
      <c r="O81" s="114">
        <v>446.27829999999994</v>
      </c>
      <c r="P81" s="114">
        <v>446.9</v>
      </c>
      <c r="Q81" s="115">
        <v>0.48969999999999958</v>
      </c>
      <c r="R81" s="115">
        <v>0.13200000000000012</v>
      </c>
      <c r="S81" s="115">
        <v>0.6216999999999997</v>
      </c>
      <c r="T81" s="103">
        <v>1393.0769208361683</v>
      </c>
      <c r="U81" s="100">
        <f t="shared" si="72"/>
        <v>-2.4268749501873783</v>
      </c>
      <c r="V81" s="100">
        <f t="shared" si="73"/>
        <v>1.5853470832692915</v>
      </c>
      <c r="W81" s="100">
        <f t="shared" si="67"/>
        <v>-1.6017220094331219</v>
      </c>
      <c r="X81" s="100">
        <f t="shared" si="68"/>
        <v>-1.463187719418422</v>
      </c>
      <c r="Y81" s="101"/>
      <c r="Z81" s="102">
        <f t="shared" si="69"/>
        <v>-3.5488439825250904</v>
      </c>
      <c r="AA81" s="102">
        <f t="shared" si="37"/>
        <v>-8.5488439825250904</v>
      </c>
      <c r="AB81" s="102">
        <f t="shared" si="38"/>
        <v>1.4511560174749096</v>
      </c>
      <c r="AC81" s="102">
        <f t="shared" si="39"/>
        <v>-13.349065539584215</v>
      </c>
      <c r="AD81" s="102">
        <f t="shared" si="40"/>
        <v>6.2513775745340343</v>
      </c>
      <c r="AE81" s="102">
        <f t="shared" si="41"/>
        <v>2.7639579878382805E-2</v>
      </c>
      <c r="AF81" s="102">
        <f t="shared" si="42"/>
        <v>-4.9723604201216176</v>
      </c>
      <c r="AG81" s="102">
        <f t="shared" si="43"/>
        <v>5.0276395798783824</v>
      </c>
      <c r="AH81" s="102">
        <f t="shared" si="44"/>
        <v>-4.4849751561925535</v>
      </c>
      <c r="AI81" s="102">
        <f t="shared" si="45"/>
        <v>4.5402543159493183</v>
      </c>
      <c r="AJ81" s="102">
        <f t="shared" si="46"/>
        <v>-3.024035306994981</v>
      </c>
      <c r="AK81" s="102">
        <f t="shared" si="47"/>
        <v>-8.0240353069949819</v>
      </c>
      <c r="AL81" s="102">
        <f t="shared" si="48"/>
        <v>1.975964693005019</v>
      </c>
      <c r="AM81" s="102">
        <f t="shared" si="49"/>
        <v>-11.435443380433682</v>
      </c>
      <c r="AN81" s="102">
        <f t="shared" si="50"/>
        <v>5.3873727664437192</v>
      </c>
      <c r="AO81" s="102">
        <f t="shared" si="51"/>
        <v>-2.8291927297448289</v>
      </c>
      <c r="AP81" s="102">
        <f t="shared" si="52"/>
        <v>-7.8291927297448289</v>
      </c>
      <c r="AQ81" s="102">
        <f t="shared" si="53"/>
        <v>2.1708072702551711</v>
      </c>
      <c r="AR81" s="102">
        <f t="shared" si="54"/>
        <v>-11.273907592626689</v>
      </c>
      <c r="AS81" s="102">
        <f t="shared" si="55"/>
        <v>5.6155221331370306</v>
      </c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13.7" customHeight="1">
      <c r="A82" s="94" t="s">
        <v>153</v>
      </c>
      <c r="B82" s="95">
        <v>2</v>
      </c>
      <c r="C82" s="95">
        <v>2024</v>
      </c>
      <c r="D82" s="94" t="s">
        <v>22</v>
      </c>
      <c r="E82" s="95" t="s">
        <v>68</v>
      </c>
      <c r="F82" s="132" t="s">
        <v>115</v>
      </c>
      <c r="G82" s="124" t="s">
        <v>139</v>
      </c>
      <c r="H82" s="85">
        <v>7</v>
      </c>
      <c r="I82" s="97">
        <v>446.53953000000001</v>
      </c>
      <c r="J82" s="97">
        <f t="shared" si="64"/>
        <v>448.5</v>
      </c>
      <c r="K82" s="98">
        <v>1.6003000000000001</v>
      </c>
      <c r="L82" s="98">
        <v>0.36016999999999999</v>
      </c>
      <c r="M82" s="98">
        <f t="shared" si="65"/>
        <v>1.9604699999999999</v>
      </c>
      <c r="N82" s="97">
        <f t="shared" si="66"/>
        <v>4383.099636571621</v>
      </c>
      <c r="O82" s="114">
        <v>446.154</v>
      </c>
      <c r="P82" s="114">
        <v>448.1</v>
      </c>
      <c r="Q82" s="115">
        <v>1.5849000000000002</v>
      </c>
      <c r="R82" s="115">
        <v>0.36109999999999998</v>
      </c>
      <c r="S82" s="115">
        <v>1.9460000000000002</v>
      </c>
      <c r="T82" s="103">
        <v>4361.7226338887476</v>
      </c>
      <c r="U82" s="100">
        <f t="shared" si="72"/>
        <v>-0.96231956508153838</v>
      </c>
      <c r="V82" s="100">
        <f t="shared" si="73"/>
        <v>0.25821140017213717</v>
      </c>
      <c r="W82" s="100">
        <f t="shared" si="67"/>
        <v>-0.73808831555697163</v>
      </c>
      <c r="X82" s="100">
        <f t="shared" si="68"/>
        <v>-0.48771427654777311</v>
      </c>
      <c r="Y82" s="101"/>
      <c r="Z82" s="102">
        <f t="shared" si="69"/>
        <v>-3.5488439825250904</v>
      </c>
      <c r="AA82" s="102">
        <f t="shared" si="37"/>
        <v>-8.5488439825250904</v>
      </c>
      <c r="AB82" s="102">
        <f t="shared" si="38"/>
        <v>1.4511560174749096</v>
      </c>
      <c r="AC82" s="102">
        <f t="shared" si="39"/>
        <v>-13.349065539584215</v>
      </c>
      <c r="AD82" s="102">
        <f t="shared" si="40"/>
        <v>6.2513775745340343</v>
      </c>
      <c r="AE82" s="102">
        <f t="shared" si="41"/>
        <v>2.7639579878382805E-2</v>
      </c>
      <c r="AF82" s="102">
        <f t="shared" si="42"/>
        <v>-4.9723604201216176</v>
      </c>
      <c r="AG82" s="102">
        <f t="shared" si="43"/>
        <v>5.0276395798783824</v>
      </c>
      <c r="AH82" s="102">
        <f t="shared" si="44"/>
        <v>-4.4849751561925535</v>
      </c>
      <c r="AI82" s="102">
        <f t="shared" si="45"/>
        <v>4.5402543159493183</v>
      </c>
      <c r="AJ82" s="102">
        <f t="shared" si="46"/>
        <v>-3.024035306994981</v>
      </c>
      <c r="AK82" s="102">
        <f t="shared" si="47"/>
        <v>-8.0240353069949819</v>
      </c>
      <c r="AL82" s="102">
        <f t="shared" si="48"/>
        <v>1.975964693005019</v>
      </c>
      <c r="AM82" s="102">
        <f t="shared" si="49"/>
        <v>-11.435443380433682</v>
      </c>
      <c r="AN82" s="102">
        <f t="shared" si="50"/>
        <v>5.3873727664437192</v>
      </c>
      <c r="AO82" s="102">
        <f t="shared" si="51"/>
        <v>-2.8291927297448289</v>
      </c>
      <c r="AP82" s="102">
        <f t="shared" si="52"/>
        <v>-7.8291927297448289</v>
      </c>
      <c r="AQ82" s="102">
        <f t="shared" si="53"/>
        <v>2.1708072702551711</v>
      </c>
      <c r="AR82" s="102">
        <f t="shared" si="54"/>
        <v>-11.273907592626689</v>
      </c>
      <c r="AS82" s="102">
        <f t="shared" si="55"/>
        <v>5.6155221331370306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13.7" customHeight="1">
      <c r="A83" s="94" t="s">
        <v>153</v>
      </c>
      <c r="B83" s="95">
        <v>2</v>
      </c>
      <c r="C83" s="95">
        <v>2024</v>
      </c>
      <c r="D83" s="94" t="s">
        <v>22</v>
      </c>
      <c r="E83" s="95" t="s">
        <v>68</v>
      </c>
      <c r="F83" s="132" t="s">
        <v>115</v>
      </c>
      <c r="G83" s="124" t="s">
        <v>139</v>
      </c>
      <c r="H83" s="85">
        <v>8</v>
      </c>
      <c r="I83" s="97">
        <v>446.51730999999995</v>
      </c>
      <c r="J83" s="97">
        <f t="shared" si="64"/>
        <v>449.09999999999997</v>
      </c>
      <c r="K83" s="98">
        <v>2.1008800000000001</v>
      </c>
      <c r="L83" s="98">
        <v>0.48181000000000002</v>
      </c>
      <c r="M83" s="98">
        <f t="shared" si="65"/>
        <v>2.5826899999999999</v>
      </c>
      <c r="N83" s="97">
        <f t="shared" si="66"/>
        <v>5771.4781309834934</v>
      </c>
      <c r="O83" s="114">
        <v>446.13200000000001</v>
      </c>
      <c r="P83" s="114">
        <v>448.7</v>
      </c>
      <c r="Q83" s="115">
        <v>2.0845000000000002</v>
      </c>
      <c r="R83" s="115">
        <v>0.48349999999999982</v>
      </c>
      <c r="S83" s="115">
        <v>2.5680000000000001</v>
      </c>
      <c r="T83" s="103">
        <v>5756.1439215299506</v>
      </c>
      <c r="U83" s="100">
        <f t="shared" si="72"/>
        <v>-0.77967327976847023</v>
      </c>
      <c r="V83" s="100">
        <f t="shared" si="73"/>
        <v>0.35076067329441124</v>
      </c>
      <c r="W83" s="100">
        <f t="shared" si="67"/>
        <v>-0.56878680755335986</v>
      </c>
      <c r="X83" s="100">
        <f t="shared" si="68"/>
        <v>-0.2656894664682683</v>
      </c>
      <c r="Y83" s="101"/>
      <c r="Z83" s="102">
        <f t="shared" si="69"/>
        <v>-3.5488439825250904</v>
      </c>
      <c r="AA83" s="102">
        <f t="shared" si="37"/>
        <v>-8.5488439825250904</v>
      </c>
      <c r="AB83" s="102">
        <f t="shared" si="38"/>
        <v>1.4511560174749096</v>
      </c>
      <c r="AC83" s="102">
        <f t="shared" si="39"/>
        <v>-13.349065539584215</v>
      </c>
      <c r="AD83" s="102">
        <f t="shared" si="40"/>
        <v>6.2513775745340343</v>
      </c>
      <c r="AE83" s="102">
        <f t="shared" si="41"/>
        <v>2.7639579878382805E-2</v>
      </c>
      <c r="AF83" s="102">
        <f t="shared" si="42"/>
        <v>-4.9723604201216176</v>
      </c>
      <c r="AG83" s="102">
        <f t="shared" si="43"/>
        <v>5.0276395798783824</v>
      </c>
      <c r="AH83" s="102">
        <f t="shared" si="44"/>
        <v>-4.4849751561925535</v>
      </c>
      <c r="AI83" s="102">
        <f t="shared" si="45"/>
        <v>4.5402543159493183</v>
      </c>
      <c r="AJ83" s="102">
        <f t="shared" si="46"/>
        <v>-3.024035306994981</v>
      </c>
      <c r="AK83" s="102">
        <f t="shared" si="47"/>
        <v>-8.0240353069949819</v>
      </c>
      <c r="AL83" s="102">
        <f t="shared" si="48"/>
        <v>1.975964693005019</v>
      </c>
      <c r="AM83" s="102">
        <f t="shared" si="49"/>
        <v>-11.435443380433682</v>
      </c>
      <c r="AN83" s="102">
        <f t="shared" si="50"/>
        <v>5.3873727664437192</v>
      </c>
      <c r="AO83" s="102">
        <f t="shared" si="51"/>
        <v>-2.8291927297448289</v>
      </c>
      <c r="AP83" s="102">
        <f t="shared" si="52"/>
        <v>-7.8291927297448289</v>
      </c>
      <c r="AQ83" s="102">
        <f t="shared" si="53"/>
        <v>2.1708072702551711</v>
      </c>
      <c r="AR83" s="102">
        <f t="shared" si="54"/>
        <v>-11.273907592626689</v>
      </c>
      <c r="AS83" s="102">
        <f t="shared" si="55"/>
        <v>5.6155221331370306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13.7" customHeight="1">
      <c r="A84" s="94" t="s">
        <v>153</v>
      </c>
      <c r="B84" s="95">
        <v>2</v>
      </c>
      <c r="C84" s="95">
        <v>2024</v>
      </c>
      <c r="D84" s="94" t="s">
        <v>22</v>
      </c>
      <c r="E84" s="95" t="s">
        <v>68</v>
      </c>
      <c r="F84" s="132" t="s">
        <v>115</v>
      </c>
      <c r="G84" s="124" t="s">
        <v>139</v>
      </c>
      <c r="H84" s="85">
        <v>9</v>
      </c>
      <c r="I84" s="97">
        <v>446.64693999999997</v>
      </c>
      <c r="J84" s="97">
        <f t="shared" si="64"/>
        <v>450</v>
      </c>
      <c r="K84" s="98">
        <v>2.6025700000000001</v>
      </c>
      <c r="L84" s="98">
        <v>0.75048999999999999</v>
      </c>
      <c r="M84" s="98">
        <f t="shared" si="65"/>
        <v>3.3530600000000002</v>
      </c>
      <c r="N84" s="97">
        <f t="shared" si="66"/>
        <v>7485.9744272364233</v>
      </c>
      <c r="O84" s="114">
        <v>446.26080000000007</v>
      </c>
      <c r="P84" s="114">
        <v>449.6</v>
      </c>
      <c r="Q84" s="115">
        <v>2.5857000000000001</v>
      </c>
      <c r="R84" s="115">
        <v>0.75349999999999984</v>
      </c>
      <c r="S84" s="115">
        <v>3.3391999999999999</v>
      </c>
      <c r="T84" s="103">
        <v>7482.620028467657</v>
      </c>
      <c r="U84" s="100">
        <f t="shared" si="72"/>
        <v>-0.64820542771183642</v>
      </c>
      <c r="V84" s="100">
        <f t="shared" si="73"/>
        <v>0.40107130008392461</v>
      </c>
      <c r="W84" s="100">
        <f t="shared" si="67"/>
        <v>-0.41335377237509036</v>
      </c>
      <c r="X84" s="100">
        <f t="shared" si="68"/>
        <v>-4.4809113380909503E-2</v>
      </c>
      <c r="Y84" s="101"/>
      <c r="Z84" s="102">
        <f t="shared" si="69"/>
        <v>-3.5488439825250904</v>
      </c>
      <c r="AA84" s="102">
        <f t="shared" si="37"/>
        <v>-8.5488439825250904</v>
      </c>
      <c r="AB84" s="102">
        <f t="shared" si="38"/>
        <v>1.4511560174749096</v>
      </c>
      <c r="AC84" s="102">
        <f t="shared" si="39"/>
        <v>-13.349065539584215</v>
      </c>
      <c r="AD84" s="102">
        <f t="shared" si="40"/>
        <v>6.2513775745340343</v>
      </c>
      <c r="AE84" s="102">
        <f t="shared" si="41"/>
        <v>2.7639579878382805E-2</v>
      </c>
      <c r="AF84" s="102">
        <f t="shared" si="42"/>
        <v>-4.9723604201216176</v>
      </c>
      <c r="AG84" s="102">
        <f t="shared" si="43"/>
        <v>5.0276395798783824</v>
      </c>
      <c r="AH84" s="102">
        <f t="shared" si="44"/>
        <v>-4.4849751561925535</v>
      </c>
      <c r="AI84" s="102">
        <f t="shared" si="45"/>
        <v>4.5402543159493183</v>
      </c>
      <c r="AJ84" s="102">
        <f t="shared" si="46"/>
        <v>-3.024035306994981</v>
      </c>
      <c r="AK84" s="102">
        <f t="shared" si="47"/>
        <v>-8.0240353069949819</v>
      </c>
      <c r="AL84" s="102">
        <f t="shared" si="48"/>
        <v>1.975964693005019</v>
      </c>
      <c r="AM84" s="102">
        <f t="shared" si="49"/>
        <v>-11.435443380433682</v>
      </c>
      <c r="AN84" s="102">
        <f t="shared" si="50"/>
        <v>5.3873727664437192</v>
      </c>
      <c r="AO84" s="102">
        <f t="shared" si="51"/>
        <v>-2.8291927297448289</v>
      </c>
      <c r="AP84" s="102">
        <f t="shared" si="52"/>
        <v>-7.8291927297448289</v>
      </c>
      <c r="AQ84" s="102">
        <f t="shared" si="53"/>
        <v>2.1708072702551711</v>
      </c>
      <c r="AR84" s="102">
        <f t="shared" si="54"/>
        <v>-11.273907592626689</v>
      </c>
      <c r="AS84" s="102">
        <f t="shared" si="55"/>
        <v>5.6155221331370306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13.7" customHeight="1">
      <c r="A85" s="94" t="s">
        <v>153</v>
      </c>
      <c r="B85" s="95">
        <v>2</v>
      </c>
      <c r="C85" s="95">
        <v>2024</v>
      </c>
      <c r="D85" s="94" t="s">
        <v>26</v>
      </c>
      <c r="E85" s="95" t="s">
        <v>49</v>
      </c>
      <c r="F85" s="132" t="s">
        <v>112</v>
      </c>
      <c r="G85" s="124" t="s">
        <v>131</v>
      </c>
      <c r="H85" s="125">
        <v>1</v>
      </c>
      <c r="I85" s="97">
        <v>446.46950000000004</v>
      </c>
      <c r="J85" s="97">
        <f t="shared" si="64"/>
        <v>446.5</v>
      </c>
      <c r="K85" s="98">
        <v>2.0250000000000001E-2</v>
      </c>
      <c r="L85" s="98">
        <v>1.025E-2</v>
      </c>
      <c r="M85" s="98">
        <f t="shared" si="65"/>
        <v>3.0499999999999999E-2</v>
      </c>
      <c r="N85" s="97">
        <f t="shared" si="66"/>
        <v>68.311975926697954</v>
      </c>
      <c r="O85" s="112"/>
      <c r="P85" s="128">
        <v>446.4</v>
      </c>
      <c r="Q85" s="144">
        <v>2.0400000000000001E-2</v>
      </c>
      <c r="R85" s="145">
        <v>1.04E-2</v>
      </c>
      <c r="S85" s="146">
        <v>3.0800000000000001E-2</v>
      </c>
      <c r="T85" s="147">
        <v>69</v>
      </c>
      <c r="U85" s="100">
        <f t="shared" ref="U85" si="74">((Q85-K85)/K85)*100</f>
        <v>0.74074074074074481</v>
      </c>
      <c r="V85" s="100">
        <f t="shared" ref="V85" si="75">((R85-L85)/L85)*100</f>
        <v>1.4634146341463325</v>
      </c>
      <c r="W85" s="100">
        <f t="shared" ref="W85" si="76">((S85-M85)/M85)*100</f>
        <v>0.9836065573770546</v>
      </c>
      <c r="X85" s="100">
        <f t="shared" ref="X85" si="77">((T85-N85)/N85)*100</f>
        <v>1.0071792887975144</v>
      </c>
      <c r="Y85" s="101"/>
      <c r="Z85" s="102">
        <f t="shared" si="69"/>
        <v>-3.5488439825250904</v>
      </c>
      <c r="AA85" s="102">
        <f t="shared" si="37"/>
        <v>-8.5488439825250904</v>
      </c>
      <c r="AB85" s="102">
        <f t="shared" si="38"/>
        <v>1.4511560174749096</v>
      </c>
      <c r="AC85" s="102">
        <f t="shared" si="39"/>
        <v>-13.349065539584215</v>
      </c>
      <c r="AD85" s="102">
        <f t="shared" si="40"/>
        <v>6.2513775745340343</v>
      </c>
      <c r="AE85" s="102">
        <f t="shared" si="41"/>
        <v>2.7639579878382805E-2</v>
      </c>
      <c r="AF85" s="102">
        <f t="shared" si="42"/>
        <v>-4.9723604201216176</v>
      </c>
      <c r="AG85" s="102">
        <f t="shared" si="43"/>
        <v>5.0276395798783824</v>
      </c>
      <c r="AH85" s="102">
        <f t="shared" si="44"/>
        <v>-4.4849751561925535</v>
      </c>
      <c r="AI85" s="102">
        <f t="shared" si="45"/>
        <v>4.5402543159493183</v>
      </c>
      <c r="AJ85" s="102">
        <f t="shared" si="46"/>
        <v>-3.024035306994981</v>
      </c>
      <c r="AK85" s="102">
        <f t="shared" si="47"/>
        <v>-8.0240353069949819</v>
      </c>
      <c r="AL85" s="102">
        <f t="shared" si="48"/>
        <v>1.975964693005019</v>
      </c>
      <c r="AM85" s="102">
        <f t="shared" si="49"/>
        <v>-11.435443380433682</v>
      </c>
      <c r="AN85" s="102">
        <f t="shared" si="50"/>
        <v>5.3873727664437192</v>
      </c>
      <c r="AO85" s="102">
        <f t="shared" si="51"/>
        <v>-2.8291927297448289</v>
      </c>
      <c r="AP85" s="102">
        <f t="shared" si="52"/>
        <v>-7.8291927297448289</v>
      </c>
      <c r="AQ85" s="102">
        <f t="shared" si="53"/>
        <v>2.1708072702551711</v>
      </c>
      <c r="AR85" s="102">
        <f t="shared" si="54"/>
        <v>-11.273907592626689</v>
      </c>
      <c r="AS85" s="102">
        <f t="shared" si="55"/>
        <v>5.6155221331370306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13.7" customHeight="1">
      <c r="A86" s="94" t="s">
        <v>153</v>
      </c>
      <c r="B86" s="95">
        <v>2</v>
      </c>
      <c r="C86" s="95">
        <v>2024</v>
      </c>
      <c r="D86" s="94" t="s">
        <v>26</v>
      </c>
      <c r="E86" s="95" t="s">
        <v>49</v>
      </c>
      <c r="F86" s="132" t="s">
        <v>112</v>
      </c>
      <c r="G86" s="124" t="s">
        <v>131</v>
      </c>
      <c r="H86" s="85">
        <v>2</v>
      </c>
      <c r="I86" s="97">
        <v>446.05353999999994</v>
      </c>
      <c r="J86" s="97">
        <f t="shared" si="64"/>
        <v>446.09999999999991</v>
      </c>
      <c r="K86" s="98">
        <v>3.0960000000000001E-2</v>
      </c>
      <c r="L86" s="98">
        <v>1.55E-2</v>
      </c>
      <c r="M86" s="98">
        <f t="shared" si="65"/>
        <v>4.6460000000000001E-2</v>
      </c>
      <c r="N86" s="97">
        <f t="shared" si="66"/>
        <v>104.15380605142342</v>
      </c>
      <c r="O86" s="114"/>
      <c r="P86" s="160">
        <v>446.1</v>
      </c>
      <c r="Q86" s="144">
        <v>2.8400000000000002E-2</v>
      </c>
      <c r="R86" s="145">
        <v>1.5599999999999999E-2</v>
      </c>
      <c r="S86" s="146">
        <v>4.3999999999999997E-2</v>
      </c>
      <c r="T86" s="147">
        <v>98.6</v>
      </c>
      <c r="U86" s="100">
        <f t="shared" si="72"/>
        <v>-8.2687338501291983</v>
      </c>
      <c r="V86" s="100">
        <f t="shared" si="73"/>
        <v>0.64516129032257674</v>
      </c>
      <c r="W86" s="100">
        <f t="shared" si="67"/>
        <v>-5.294877313818346</v>
      </c>
      <c r="X86" s="100">
        <f t="shared" si="68"/>
        <v>-5.3323121467893015</v>
      </c>
      <c r="Y86" s="101"/>
      <c r="Z86" s="102">
        <f t="shared" si="69"/>
        <v>-3.5488439825250904</v>
      </c>
      <c r="AA86" s="102">
        <f t="shared" si="37"/>
        <v>-8.5488439825250904</v>
      </c>
      <c r="AB86" s="102">
        <f t="shared" si="38"/>
        <v>1.4511560174749096</v>
      </c>
      <c r="AC86" s="102">
        <f t="shared" si="39"/>
        <v>-13.349065539584215</v>
      </c>
      <c r="AD86" s="102">
        <f t="shared" si="40"/>
        <v>6.2513775745340343</v>
      </c>
      <c r="AE86" s="102">
        <f t="shared" si="41"/>
        <v>2.7639579878382805E-2</v>
      </c>
      <c r="AF86" s="102">
        <f t="shared" si="42"/>
        <v>-4.9723604201216176</v>
      </c>
      <c r="AG86" s="102">
        <f t="shared" si="43"/>
        <v>5.0276395798783824</v>
      </c>
      <c r="AH86" s="102">
        <f t="shared" si="44"/>
        <v>-4.4849751561925535</v>
      </c>
      <c r="AI86" s="102">
        <f t="shared" si="45"/>
        <v>4.5402543159493183</v>
      </c>
      <c r="AJ86" s="102">
        <f t="shared" si="46"/>
        <v>-3.024035306994981</v>
      </c>
      <c r="AK86" s="102">
        <f t="shared" si="47"/>
        <v>-8.0240353069949819</v>
      </c>
      <c r="AL86" s="102">
        <f t="shared" si="48"/>
        <v>1.975964693005019</v>
      </c>
      <c r="AM86" s="102">
        <f t="shared" si="49"/>
        <v>-11.435443380433682</v>
      </c>
      <c r="AN86" s="102">
        <f t="shared" si="50"/>
        <v>5.3873727664437192</v>
      </c>
      <c r="AO86" s="102">
        <f t="shared" si="51"/>
        <v>-2.8291927297448289</v>
      </c>
      <c r="AP86" s="102">
        <f t="shared" si="52"/>
        <v>-7.8291927297448289</v>
      </c>
      <c r="AQ86" s="102">
        <f t="shared" si="53"/>
        <v>2.1708072702551711</v>
      </c>
      <c r="AR86" s="102">
        <f t="shared" si="54"/>
        <v>-11.273907592626689</v>
      </c>
      <c r="AS86" s="102">
        <f t="shared" si="55"/>
        <v>5.6155221331370306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13.7" customHeight="1">
      <c r="A87" s="94" t="s">
        <v>153</v>
      </c>
      <c r="B87" s="95">
        <v>2</v>
      </c>
      <c r="C87" s="95">
        <v>2024</v>
      </c>
      <c r="D87" s="94" t="s">
        <v>26</v>
      </c>
      <c r="E87" s="95" t="s">
        <v>49</v>
      </c>
      <c r="F87" s="132" t="s">
        <v>112</v>
      </c>
      <c r="G87" s="124" t="s">
        <v>131</v>
      </c>
      <c r="H87" s="85">
        <v>3</v>
      </c>
      <c r="I87" s="97">
        <v>446.50941</v>
      </c>
      <c r="J87" s="97">
        <f t="shared" si="64"/>
        <v>446.6</v>
      </c>
      <c r="K87" s="98">
        <v>7.0459999999999995E-2</v>
      </c>
      <c r="L87" s="98">
        <v>2.0129999999999999E-2</v>
      </c>
      <c r="M87" s="98">
        <f t="shared" si="65"/>
        <v>9.058999999999999E-2</v>
      </c>
      <c r="N87" s="97">
        <f t="shared" si="66"/>
        <v>202.86932956337995</v>
      </c>
      <c r="O87" s="114"/>
      <c r="P87" s="160">
        <v>446.5</v>
      </c>
      <c r="Q87" s="144">
        <v>6.7500000000000004E-2</v>
      </c>
      <c r="R87" s="145">
        <v>2.0299999999999999E-2</v>
      </c>
      <c r="S87" s="146">
        <v>8.7800000000000003E-2</v>
      </c>
      <c r="T87" s="147">
        <v>197</v>
      </c>
      <c r="U87" s="100">
        <f t="shared" si="72"/>
        <v>-4.2009650865739294</v>
      </c>
      <c r="V87" s="100">
        <f t="shared" si="73"/>
        <v>0.84451068057625445</v>
      </c>
      <c r="W87" s="100">
        <f t="shared" si="67"/>
        <v>-3.0798101335688126</v>
      </c>
      <c r="X87" s="100">
        <f t="shared" si="68"/>
        <v>-2.893157667554803</v>
      </c>
      <c r="Y87" s="101"/>
      <c r="Z87" s="102">
        <f t="shared" si="69"/>
        <v>-3.5488439825250904</v>
      </c>
      <c r="AA87" s="102">
        <f t="shared" si="37"/>
        <v>-8.5488439825250904</v>
      </c>
      <c r="AB87" s="102">
        <f t="shared" si="38"/>
        <v>1.4511560174749096</v>
      </c>
      <c r="AC87" s="102">
        <f t="shared" si="39"/>
        <v>-13.349065539584215</v>
      </c>
      <c r="AD87" s="102">
        <f t="shared" si="40"/>
        <v>6.2513775745340343</v>
      </c>
      <c r="AE87" s="102">
        <f t="shared" si="41"/>
        <v>2.7639579878382805E-2</v>
      </c>
      <c r="AF87" s="102">
        <f t="shared" si="42"/>
        <v>-4.9723604201216176</v>
      </c>
      <c r="AG87" s="102">
        <f t="shared" si="43"/>
        <v>5.0276395798783824</v>
      </c>
      <c r="AH87" s="102">
        <f t="shared" si="44"/>
        <v>-4.4849751561925535</v>
      </c>
      <c r="AI87" s="102">
        <f t="shared" si="45"/>
        <v>4.5402543159493183</v>
      </c>
      <c r="AJ87" s="102">
        <f t="shared" si="46"/>
        <v>-3.024035306994981</v>
      </c>
      <c r="AK87" s="102">
        <f t="shared" si="47"/>
        <v>-8.0240353069949819</v>
      </c>
      <c r="AL87" s="102">
        <f t="shared" si="48"/>
        <v>1.975964693005019</v>
      </c>
      <c r="AM87" s="102">
        <f t="shared" si="49"/>
        <v>-11.435443380433682</v>
      </c>
      <c r="AN87" s="102">
        <f t="shared" si="50"/>
        <v>5.3873727664437192</v>
      </c>
      <c r="AO87" s="102">
        <f t="shared" si="51"/>
        <v>-2.8291927297448289</v>
      </c>
      <c r="AP87" s="102">
        <f t="shared" si="52"/>
        <v>-7.8291927297448289</v>
      </c>
      <c r="AQ87" s="102">
        <f t="shared" si="53"/>
        <v>2.1708072702551711</v>
      </c>
      <c r="AR87" s="102">
        <f t="shared" si="54"/>
        <v>-11.273907592626689</v>
      </c>
      <c r="AS87" s="102">
        <f t="shared" si="55"/>
        <v>5.6155221331370306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13.7" customHeight="1">
      <c r="A88" s="94" t="s">
        <v>153</v>
      </c>
      <c r="B88" s="95">
        <v>2</v>
      </c>
      <c r="C88" s="95">
        <v>2024</v>
      </c>
      <c r="D88" s="94" t="s">
        <v>26</v>
      </c>
      <c r="E88" s="95" t="s">
        <v>49</v>
      </c>
      <c r="F88" s="132" t="s">
        <v>112</v>
      </c>
      <c r="G88" s="124" t="s">
        <v>131</v>
      </c>
      <c r="H88" s="85">
        <v>4</v>
      </c>
      <c r="I88" s="97">
        <v>446.42822000000001</v>
      </c>
      <c r="J88" s="97">
        <f t="shared" si="64"/>
        <v>446.7</v>
      </c>
      <c r="K88" s="98">
        <v>0.22073999999999999</v>
      </c>
      <c r="L88" s="98">
        <v>5.1040000000000002E-2</v>
      </c>
      <c r="M88" s="98">
        <f t="shared" si="65"/>
        <v>0.27178000000000002</v>
      </c>
      <c r="N88" s="97">
        <f t="shared" si="66"/>
        <v>608.64784817846419</v>
      </c>
      <c r="O88" s="114"/>
      <c r="P88" s="160">
        <v>446.6</v>
      </c>
      <c r="Q88" s="144">
        <v>0.2082</v>
      </c>
      <c r="R88" s="145">
        <v>5.0900000000000001E-2</v>
      </c>
      <c r="S88" s="146">
        <v>0.2591</v>
      </c>
      <c r="T88" s="148">
        <v>580</v>
      </c>
      <c r="U88" s="100">
        <f t="shared" si="72"/>
        <v>-5.6808915466159267</v>
      </c>
      <c r="V88" s="100">
        <f t="shared" si="73"/>
        <v>-0.27429467084639741</v>
      </c>
      <c r="W88" s="100">
        <f t="shared" si="67"/>
        <v>-4.6655383030392317</v>
      </c>
      <c r="X88" s="100">
        <f t="shared" si="68"/>
        <v>-4.7068018500681905</v>
      </c>
      <c r="Y88" s="101"/>
      <c r="Z88" s="102">
        <f t="shared" si="69"/>
        <v>-3.5488439825250904</v>
      </c>
      <c r="AA88" s="102">
        <f t="shared" si="37"/>
        <v>-8.5488439825250904</v>
      </c>
      <c r="AB88" s="102">
        <f t="shared" si="38"/>
        <v>1.4511560174749096</v>
      </c>
      <c r="AC88" s="102">
        <f t="shared" si="39"/>
        <v>-13.349065539584215</v>
      </c>
      <c r="AD88" s="102">
        <f t="shared" si="40"/>
        <v>6.2513775745340343</v>
      </c>
      <c r="AE88" s="102">
        <f t="shared" si="41"/>
        <v>2.7639579878382805E-2</v>
      </c>
      <c r="AF88" s="102">
        <f t="shared" si="42"/>
        <v>-4.9723604201216176</v>
      </c>
      <c r="AG88" s="102">
        <f t="shared" si="43"/>
        <v>5.0276395798783824</v>
      </c>
      <c r="AH88" s="102">
        <f t="shared" si="44"/>
        <v>-4.4849751561925535</v>
      </c>
      <c r="AI88" s="102">
        <f t="shared" si="45"/>
        <v>4.5402543159493183</v>
      </c>
      <c r="AJ88" s="102">
        <f t="shared" si="46"/>
        <v>-3.024035306994981</v>
      </c>
      <c r="AK88" s="102">
        <f t="shared" si="47"/>
        <v>-8.0240353069949819</v>
      </c>
      <c r="AL88" s="102">
        <f t="shared" si="48"/>
        <v>1.975964693005019</v>
      </c>
      <c r="AM88" s="102">
        <f t="shared" si="49"/>
        <v>-11.435443380433682</v>
      </c>
      <c r="AN88" s="102">
        <f t="shared" si="50"/>
        <v>5.3873727664437192</v>
      </c>
      <c r="AO88" s="102">
        <f t="shared" si="51"/>
        <v>-2.8291927297448289</v>
      </c>
      <c r="AP88" s="102">
        <f t="shared" si="52"/>
        <v>-7.8291927297448289</v>
      </c>
      <c r="AQ88" s="102">
        <f t="shared" si="53"/>
        <v>2.1708072702551711</v>
      </c>
      <c r="AR88" s="102">
        <f t="shared" si="54"/>
        <v>-11.273907592626689</v>
      </c>
      <c r="AS88" s="102">
        <f t="shared" si="55"/>
        <v>5.6155221331370306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13.7" customHeight="1">
      <c r="A89" s="94" t="s">
        <v>153</v>
      </c>
      <c r="B89" s="95">
        <v>2</v>
      </c>
      <c r="C89" s="95">
        <v>2024</v>
      </c>
      <c r="D89" s="94" t="s">
        <v>26</v>
      </c>
      <c r="E89" s="95" t="s">
        <v>49</v>
      </c>
      <c r="F89" s="132" t="s">
        <v>112</v>
      </c>
      <c r="G89" s="124" t="s">
        <v>131</v>
      </c>
      <c r="H89" s="85">
        <v>5</v>
      </c>
      <c r="I89" s="97">
        <v>446.45785000000001</v>
      </c>
      <c r="J89" s="97">
        <f t="shared" si="64"/>
        <v>446.9</v>
      </c>
      <c r="K89" s="98">
        <v>0.36157</v>
      </c>
      <c r="L89" s="98">
        <v>8.0579999999999999E-2</v>
      </c>
      <c r="M89" s="98">
        <f t="shared" si="65"/>
        <v>0.44214999999999999</v>
      </c>
      <c r="N89" s="97">
        <f t="shared" si="66"/>
        <v>989.98106071853681</v>
      </c>
      <c r="O89" s="114"/>
      <c r="P89" s="160">
        <v>446.6</v>
      </c>
      <c r="Q89" s="144">
        <v>0.34889999999999999</v>
      </c>
      <c r="R89" s="145">
        <v>8.14E-2</v>
      </c>
      <c r="S89" s="146">
        <v>0.43030000000000002</v>
      </c>
      <c r="T89" s="148">
        <v>964</v>
      </c>
      <c r="U89" s="100">
        <f t="shared" si="72"/>
        <v>-3.5041624028542233</v>
      </c>
      <c r="V89" s="100">
        <f t="shared" si="73"/>
        <v>1.0176222387689269</v>
      </c>
      <c r="W89" s="100">
        <f t="shared" si="67"/>
        <v>-2.6800859436842637</v>
      </c>
      <c r="X89" s="100">
        <f t="shared" si="68"/>
        <v>-2.62439977383805</v>
      </c>
      <c r="Y89" s="101"/>
      <c r="Z89" s="102">
        <f t="shared" si="69"/>
        <v>-3.5488439825250904</v>
      </c>
      <c r="AA89" s="102">
        <f t="shared" si="37"/>
        <v>-8.5488439825250904</v>
      </c>
      <c r="AB89" s="102">
        <f t="shared" si="38"/>
        <v>1.4511560174749096</v>
      </c>
      <c r="AC89" s="102">
        <f t="shared" si="39"/>
        <v>-13.349065539584215</v>
      </c>
      <c r="AD89" s="102">
        <f t="shared" si="40"/>
        <v>6.2513775745340343</v>
      </c>
      <c r="AE89" s="102">
        <f t="shared" si="41"/>
        <v>2.7639579878382805E-2</v>
      </c>
      <c r="AF89" s="102">
        <f t="shared" si="42"/>
        <v>-4.9723604201216176</v>
      </c>
      <c r="AG89" s="102">
        <f t="shared" si="43"/>
        <v>5.0276395798783824</v>
      </c>
      <c r="AH89" s="102">
        <f t="shared" si="44"/>
        <v>-4.4849751561925535</v>
      </c>
      <c r="AI89" s="102">
        <f t="shared" si="45"/>
        <v>4.5402543159493183</v>
      </c>
      <c r="AJ89" s="102">
        <f t="shared" si="46"/>
        <v>-3.024035306994981</v>
      </c>
      <c r="AK89" s="102">
        <f t="shared" si="47"/>
        <v>-8.0240353069949819</v>
      </c>
      <c r="AL89" s="102">
        <f t="shared" si="48"/>
        <v>1.975964693005019</v>
      </c>
      <c r="AM89" s="102">
        <f t="shared" si="49"/>
        <v>-11.435443380433682</v>
      </c>
      <c r="AN89" s="102">
        <f t="shared" si="50"/>
        <v>5.3873727664437192</v>
      </c>
      <c r="AO89" s="102">
        <f t="shared" si="51"/>
        <v>-2.8291927297448289</v>
      </c>
      <c r="AP89" s="102">
        <f t="shared" si="52"/>
        <v>-7.8291927297448289</v>
      </c>
      <c r="AQ89" s="102">
        <f t="shared" si="53"/>
        <v>2.1708072702551711</v>
      </c>
      <c r="AR89" s="102">
        <f t="shared" si="54"/>
        <v>-11.273907592626689</v>
      </c>
      <c r="AS89" s="102">
        <f t="shared" si="55"/>
        <v>5.6155221331370306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13.7" customHeight="1">
      <c r="A90" s="94" t="s">
        <v>153</v>
      </c>
      <c r="B90" s="95">
        <v>2</v>
      </c>
      <c r="C90" s="95">
        <v>2024</v>
      </c>
      <c r="D90" s="94" t="s">
        <v>26</v>
      </c>
      <c r="E90" s="95" t="s">
        <v>49</v>
      </c>
      <c r="F90" s="132" t="s">
        <v>112</v>
      </c>
      <c r="G90" s="124" t="s">
        <v>131</v>
      </c>
      <c r="H90" s="85">
        <v>6</v>
      </c>
      <c r="I90" s="97">
        <v>446.26631000000003</v>
      </c>
      <c r="J90" s="97">
        <f t="shared" si="64"/>
        <v>446.90000000000003</v>
      </c>
      <c r="K90" s="98">
        <v>0.50285000000000002</v>
      </c>
      <c r="L90" s="98">
        <v>0.13084000000000001</v>
      </c>
      <c r="M90" s="98">
        <f t="shared" si="65"/>
        <v>0.63369000000000009</v>
      </c>
      <c r="N90" s="97">
        <f t="shared" si="66"/>
        <v>1419.2212051777328</v>
      </c>
      <c r="O90" s="114"/>
      <c r="P90" s="160">
        <v>446.9</v>
      </c>
      <c r="Q90" s="144">
        <v>0.48980000000000001</v>
      </c>
      <c r="R90" s="145">
        <v>0.13159999999999999</v>
      </c>
      <c r="S90" s="146">
        <v>0.62139999999999995</v>
      </c>
      <c r="T90" s="148">
        <v>1390</v>
      </c>
      <c r="U90" s="100">
        <f t="shared" si="72"/>
        <v>-2.5952073182857722</v>
      </c>
      <c r="V90" s="100">
        <f t="shared" si="73"/>
        <v>0.58086212167531548</v>
      </c>
      <c r="W90" s="100">
        <f t="shared" si="67"/>
        <v>-1.9394341081601625</v>
      </c>
      <c r="X90" s="100">
        <f t="shared" si="68"/>
        <v>-2.0589605814178471</v>
      </c>
      <c r="Y90" s="101"/>
      <c r="Z90" s="102">
        <f t="shared" si="69"/>
        <v>-3.5488439825250904</v>
      </c>
      <c r="AA90" s="102">
        <f t="shared" si="37"/>
        <v>-8.5488439825250904</v>
      </c>
      <c r="AB90" s="102">
        <f t="shared" si="38"/>
        <v>1.4511560174749096</v>
      </c>
      <c r="AC90" s="102">
        <f t="shared" si="39"/>
        <v>-13.349065539584215</v>
      </c>
      <c r="AD90" s="102">
        <f t="shared" si="40"/>
        <v>6.2513775745340343</v>
      </c>
      <c r="AE90" s="102">
        <f t="shared" si="41"/>
        <v>2.7639579878382805E-2</v>
      </c>
      <c r="AF90" s="102">
        <f t="shared" si="42"/>
        <v>-4.9723604201216176</v>
      </c>
      <c r="AG90" s="102">
        <f t="shared" si="43"/>
        <v>5.0276395798783824</v>
      </c>
      <c r="AH90" s="102">
        <f t="shared" si="44"/>
        <v>-4.4849751561925535</v>
      </c>
      <c r="AI90" s="102">
        <f t="shared" si="45"/>
        <v>4.5402543159493183</v>
      </c>
      <c r="AJ90" s="102">
        <f t="shared" si="46"/>
        <v>-3.024035306994981</v>
      </c>
      <c r="AK90" s="102">
        <f t="shared" si="47"/>
        <v>-8.0240353069949819</v>
      </c>
      <c r="AL90" s="102">
        <f t="shared" si="48"/>
        <v>1.975964693005019</v>
      </c>
      <c r="AM90" s="102">
        <f t="shared" si="49"/>
        <v>-11.435443380433682</v>
      </c>
      <c r="AN90" s="102">
        <f t="shared" si="50"/>
        <v>5.3873727664437192</v>
      </c>
      <c r="AO90" s="102">
        <f t="shared" si="51"/>
        <v>-2.8291927297448289</v>
      </c>
      <c r="AP90" s="102">
        <f t="shared" si="52"/>
        <v>-7.8291927297448289</v>
      </c>
      <c r="AQ90" s="102">
        <f t="shared" si="53"/>
        <v>2.1708072702551711</v>
      </c>
      <c r="AR90" s="102">
        <f t="shared" si="54"/>
        <v>-11.273907592626689</v>
      </c>
      <c r="AS90" s="102">
        <f t="shared" si="55"/>
        <v>5.6155221331370306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13.7" customHeight="1">
      <c r="A91" s="94" t="s">
        <v>153</v>
      </c>
      <c r="B91" s="95">
        <v>2</v>
      </c>
      <c r="C91" s="95">
        <v>2024</v>
      </c>
      <c r="D91" s="94" t="s">
        <v>26</v>
      </c>
      <c r="E91" s="95" t="s">
        <v>49</v>
      </c>
      <c r="F91" s="132" t="s">
        <v>112</v>
      </c>
      <c r="G91" s="124" t="s">
        <v>131</v>
      </c>
      <c r="H91" s="85">
        <v>7</v>
      </c>
      <c r="I91" s="97">
        <v>446.33599999999996</v>
      </c>
      <c r="J91" s="97">
        <f t="shared" si="64"/>
        <v>448.29999999999995</v>
      </c>
      <c r="K91" s="98">
        <v>1.6022000000000001</v>
      </c>
      <c r="L91" s="98">
        <v>0.36180000000000001</v>
      </c>
      <c r="M91" s="98">
        <f t="shared" si="65"/>
        <v>1.964</v>
      </c>
      <c r="N91" s="97">
        <f t="shared" si="66"/>
        <v>4392.9776929518193</v>
      </c>
      <c r="O91" s="114"/>
      <c r="P91" s="160">
        <v>448.2</v>
      </c>
      <c r="Q91" s="144">
        <v>1.5755999999999999</v>
      </c>
      <c r="R91" s="145">
        <v>0.3619</v>
      </c>
      <c r="S91" s="146">
        <v>1.9375</v>
      </c>
      <c r="T91" s="148">
        <v>4330</v>
      </c>
      <c r="U91" s="100">
        <f t="shared" si="72"/>
        <v>-1.6602172013481575</v>
      </c>
      <c r="V91" s="100">
        <f t="shared" si="73"/>
        <v>2.7639579878382805E-2</v>
      </c>
      <c r="W91" s="100">
        <f t="shared" si="67"/>
        <v>-1.3492871690427681</v>
      </c>
      <c r="X91" s="100">
        <f t="shared" si="68"/>
        <v>-1.4335991974842486</v>
      </c>
      <c r="Y91" s="101"/>
      <c r="Z91" s="102">
        <f t="shared" si="69"/>
        <v>-3.5488439825250904</v>
      </c>
      <c r="AA91" s="102">
        <f t="shared" ref="AA91:AA120" si="78">$U$131-5</f>
        <v>-8.5488439825250904</v>
      </c>
      <c r="AB91" s="102">
        <f t="shared" ref="AB91:AB120" si="79">$U$131+5</f>
        <v>1.4511560174749096</v>
      </c>
      <c r="AC91" s="102">
        <f t="shared" ref="AC91:AC120" si="80">($U$131-(3*$U$134))</f>
        <v>-13.349065539584215</v>
      </c>
      <c r="AD91" s="102">
        <f t="shared" ref="AD91:AD120" si="81">($U$131+(3*$U$134))</f>
        <v>6.2513775745340343</v>
      </c>
      <c r="AE91" s="102">
        <f t="shared" ref="AE91:AE120" si="82">$V$131</f>
        <v>2.7639579878382805E-2</v>
      </c>
      <c r="AF91" s="102">
        <f t="shared" ref="AF91:AF120" si="83">$V$131-5</f>
        <v>-4.9723604201216176</v>
      </c>
      <c r="AG91" s="102">
        <f t="shared" ref="AG91:AG120" si="84">$V$131+5</f>
        <v>5.0276395798783824</v>
      </c>
      <c r="AH91" s="102">
        <f t="shared" ref="AH91:AH120" si="85">($V$131-(3*$V$134))</f>
        <v>-4.4849751561925535</v>
      </c>
      <c r="AI91" s="102">
        <f t="shared" ref="AI91:AI120" si="86">($V$131+(3*$V$134))</f>
        <v>4.5402543159493183</v>
      </c>
      <c r="AJ91" s="102">
        <f t="shared" ref="AJ91:AJ120" si="87">$W$131</f>
        <v>-3.024035306994981</v>
      </c>
      <c r="AK91" s="102">
        <f t="shared" ref="AK91:AK120" si="88">$W$131-5</f>
        <v>-8.0240353069949819</v>
      </c>
      <c r="AL91" s="102">
        <f t="shared" ref="AL91:AL120" si="89">$W$131+5</f>
        <v>1.975964693005019</v>
      </c>
      <c r="AM91" s="102">
        <f t="shared" ref="AM91:AM120" si="90">($W$131-(3*$W$134))</f>
        <v>-11.435443380433682</v>
      </c>
      <c r="AN91" s="102">
        <f t="shared" ref="AN91:AN120" si="91">($W$131+(3*$W$134))</f>
        <v>5.3873727664437192</v>
      </c>
      <c r="AO91" s="102">
        <f t="shared" ref="AO91:AO120" si="92">$X$131</f>
        <v>-2.8291927297448289</v>
      </c>
      <c r="AP91" s="102">
        <f t="shared" ref="AP91:AP120" si="93">$X$131-5</f>
        <v>-7.8291927297448289</v>
      </c>
      <c r="AQ91" s="102">
        <f t="shared" ref="AQ91:AQ120" si="94">$X$131+5</f>
        <v>2.1708072702551711</v>
      </c>
      <c r="AR91" s="102">
        <f t="shared" ref="AR91:AR120" si="95">($X$131-(3*$X$134))</f>
        <v>-11.273907592626689</v>
      </c>
      <c r="AS91" s="102">
        <f t="shared" ref="AS91:AS120" si="96">($X$131+(3*$X$134))</f>
        <v>5.6155221331370306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13.7" customHeight="1">
      <c r="A92" s="94" t="s">
        <v>153</v>
      </c>
      <c r="B92" s="95">
        <v>2</v>
      </c>
      <c r="C92" s="95">
        <v>2024</v>
      </c>
      <c r="D92" s="94" t="s">
        <v>26</v>
      </c>
      <c r="E92" s="95" t="s">
        <v>49</v>
      </c>
      <c r="F92" s="132" t="s">
        <v>112</v>
      </c>
      <c r="G92" s="124" t="s">
        <v>131</v>
      </c>
      <c r="H92" s="85">
        <v>8</v>
      </c>
      <c r="I92" s="97">
        <v>446.41959000000008</v>
      </c>
      <c r="J92" s="97">
        <f t="shared" si="64"/>
        <v>449.00000000000006</v>
      </c>
      <c r="K92" s="98">
        <v>2.1000999999999999</v>
      </c>
      <c r="L92" s="98">
        <v>0.48031000000000001</v>
      </c>
      <c r="M92" s="98">
        <f t="shared" si="65"/>
        <v>2.5804099999999996</v>
      </c>
      <c r="N92" s="97">
        <f t="shared" si="66"/>
        <v>5767.6536547498026</v>
      </c>
      <c r="O92" s="114"/>
      <c r="P92" s="160">
        <v>448.9</v>
      </c>
      <c r="Q92" s="144">
        <v>2.0693999999999999</v>
      </c>
      <c r="R92" s="145">
        <v>0.48139999999999999</v>
      </c>
      <c r="S92" s="146">
        <v>2.5507999999999997</v>
      </c>
      <c r="T92" s="148">
        <v>5700</v>
      </c>
      <c r="U92" s="100">
        <f t="shared" si="72"/>
        <v>-1.461835150707107</v>
      </c>
      <c r="V92" s="100">
        <f t="shared" si="73"/>
        <v>0.22693677000270238</v>
      </c>
      <c r="W92" s="100">
        <f t="shared" si="67"/>
        <v>-1.1474920652144396</v>
      </c>
      <c r="X92" s="100">
        <f t="shared" si="68"/>
        <v>-1.1729840035399526</v>
      </c>
      <c r="Y92" s="101"/>
      <c r="Z92" s="102">
        <f t="shared" si="69"/>
        <v>-3.5488439825250904</v>
      </c>
      <c r="AA92" s="102">
        <f t="shared" si="78"/>
        <v>-8.5488439825250904</v>
      </c>
      <c r="AB92" s="102">
        <f t="shared" si="79"/>
        <v>1.4511560174749096</v>
      </c>
      <c r="AC92" s="102">
        <f t="shared" si="80"/>
        <v>-13.349065539584215</v>
      </c>
      <c r="AD92" s="102">
        <f t="shared" si="81"/>
        <v>6.2513775745340343</v>
      </c>
      <c r="AE92" s="102">
        <f t="shared" si="82"/>
        <v>2.7639579878382805E-2</v>
      </c>
      <c r="AF92" s="102">
        <f t="shared" si="83"/>
        <v>-4.9723604201216176</v>
      </c>
      <c r="AG92" s="102">
        <f t="shared" si="84"/>
        <v>5.0276395798783824</v>
      </c>
      <c r="AH92" s="102">
        <f t="shared" si="85"/>
        <v>-4.4849751561925535</v>
      </c>
      <c r="AI92" s="102">
        <f t="shared" si="86"/>
        <v>4.5402543159493183</v>
      </c>
      <c r="AJ92" s="102">
        <f t="shared" si="87"/>
        <v>-3.024035306994981</v>
      </c>
      <c r="AK92" s="102">
        <f t="shared" si="88"/>
        <v>-8.0240353069949819</v>
      </c>
      <c r="AL92" s="102">
        <f t="shared" si="89"/>
        <v>1.975964693005019</v>
      </c>
      <c r="AM92" s="102">
        <f t="shared" si="90"/>
        <v>-11.435443380433682</v>
      </c>
      <c r="AN92" s="102">
        <f t="shared" si="91"/>
        <v>5.3873727664437192</v>
      </c>
      <c r="AO92" s="102">
        <f t="shared" si="92"/>
        <v>-2.8291927297448289</v>
      </c>
      <c r="AP92" s="102">
        <f t="shared" si="93"/>
        <v>-7.8291927297448289</v>
      </c>
      <c r="AQ92" s="102">
        <f t="shared" si="94"/>
        <v>2.1708072702551711</v>
      </c>
      <c r="AR92" s="102">
        <f t="shared" si="95"/>
        <v>-11.273907592626689</v>
      </c>
      <c r="AS92" s="102">
        <f t="shared" si="96"/>
        <v>5.6155221331370306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13.7" customHeight="1">
      <c r="A93" s="94" t="s">
        <v>153</v>
      </c>
      <c r="B93" s="95">
        <v>2</v>
      </c>
      <c r="C93" s="95">
        <v>2024</v>
      </c>
      <c r="D93" s="94" t="s">
        <v>26</v>
      </c>
      <c r="E93" s="95" t="s">
        <v>49</v>
      </c>
      <c r="F93" s="132" t="s">
        <v>112</v>
      </c>
      <c r="G93" s="124" t="s">
        <v>131</v>
      </c>
      <c r="H93" s="85">
        <v>9</v>
      </c>
      <c r="I93" s="97">
        <v>445.94832000000002</v>
      </c>
      <c r="J93" s="97">
        <f t="shared" si="64"/>
        <v>449.3</v>
      </c>
      <c r="K93" s="98">
        <v>2.6005799999999999</v>
      </c>
      <c r="L93" s="98">
        <v>0.75109999999999999</v>
      </c>
      <c r="M93" s="98">
        <f t="shared" si="65"/>
        <v>3.35168</v>
      </c>
      <c r="N93" s="97">
        <f t="shared" si="66"/>
        <v>7494.5916826013872</v>
      </c>
      <c r="O93" s="114"/>
      <c r="P93" s="160">
        <v>449.3</v>
      </c>
      <c r="Q93" s="144">
        <v>2.5661</v>
      </c>
      <c r="R93" s="145">
        <v>0.75229999999999997</v>
      </c>
      <c r="S93" s="146">
        <v>3.3184</v>
      </c>
      <c r="T93" s="148">
        <v>7420</v>
      </c>
      <c r="U93" s="100">
        <f t="shared" si="72"/>
        <v>-1.3258580778134048</v>
      </c>
      <c r="V93" s="100">
        <f t="shared" si="73"/>
        <v>0.15976567700705352</v>
      </c>
      <c r="W93" s="100">
        <f t="shared" si="67"/>
        <v>-0.99293488638533445</v>
      </c>
      <c r="X93" s="100">
        <f t="shared" si="68"/>
        <v>-0.99527346866075428</v>
      </c>
      <c r="Y93" s="101"/>
      <c r="Z93" s="102">
        <f t="shared" si="69"/>
        <v>-3.5488439825250904</v>
      </c>
      <c r="AA93" s="102">
        <f t="shared" si="78"/>
        <v>-8.5488439825250904</v>
      </c>
      <c r="AB93" s="102">
        <f t="shared" si="79"/>
        <v>1.4511560174749096</v>
      </c>
      <c r="AC93" s="102">
        <f t="shared" si="80"/>
        <v>-13.349065539584215</v>
      </c>
      <c r="AD93" s="102">
        <f t="shared" si="81"/>
        <v>6.2513775745340343</v>
      </c>
      <c r="AE93" s="102">
        <f t="shared" si="82"/>
        <v>2.7639579878382805E-2</v>
      </c>
      <c r="AF93" s="102">
        <f t="shared" si="83"/>
        <v>-4.9723604201216176</v>
      </c>
      <c r="AG93" s="102">
        <f t="shared" si="84"/>
        <v>5.0276395798783824</v>
      </c>
      <c r="AH93" s="102">
        <f t="shared" si="85"/>
        <v>-4.4849751561925535</v>
      </c>
      <c r="AI93" s="102">
        <f t="shared" si="86"/>
        <v>4.5402543159493183</v>
      </c>
      <c r="AJ93" s="102">
        <f t="shared" si="87"/>
        <v>-3.024035306994981</v>
      </c>
      <c r="AK93" s="102">
        <f t="shared" si="88"/>
        <v>-8.0240353069949819</v>
      </c>
      <c r="AL93" s="102">
        <f t="shared" si="89"/>
        <v>1.975964693005019</v>
      </c>
      <c r="AM93" s="102">
        <f t="shared" si="90"/>
        <v>-11.435443380433682</v>
      </c>
      <c r="AN93" s="102">
        <f t="shared" si="91"/>
        <v>5.3873727664437192</v>
      </c>
      <c r="AO93" s="102">
        <f t="shared" si="92"/>
        <v>-2.8291927297448289</v>
      </c>
      <c r="AP93" s="102">
        <f t="shared" si="93"/>
        <v>-7.8291927297448289</v>
      </c>
      <c r="AQ93" s="102">
        <f t="shared" si="94"/>
        <v>2.1708072702551711</v>
      </c>
      <c r="AR93" s="102">
        <f t="shared" si="95"/>
        <v>-11.273907592626689</v>
      </c>
      <c r="AS93" s="102">
        <f t="shared" si="96"/>
        <v>5.6155221331370306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>
      <c r="A94" s="94" t="s">
        <v>153</v>
      </c>
      <c r="B94" s="95">
        <v>2</v>
      </c>
      <c r="C94" s="95">
        <v>2024</v>
      </c>
      <c r="D94" s="94" t="s">
        <v>25</v>
      </c>
      <c r="E94" s="95" t="s">
        <v>69</v>
      </c>
      <c r="F94" s="132" t="s">
        <v>116</v>
      </c>
      <c r="G94" s="124" t="s">
        <v>147</v>
      </c>
      <c r="H94" s="125">
        <v>1</v>
      </c>
      <c r="I94" s="97">
        <v>446.06905999999998</v>
      </c>
      <c r="J94" s="97">
        <f t="shared" si="64"/>
        <v>446.09999999999997</v>
      </c>
      <c r="K94" s="98">
        <v>2.0289999999999999E-2</v>
      </c>
      <c r="L94" s="98">
        <v>1.065E-2</v>
      </c>
      <c r="M94" s="98">
        <f t="shared" si="65"/>
        <v>3.0939999999999999E-2</v>
      </c>
      <c r="N94" s="97">
        <f t="shared" si="66"/>
        <v>69.359641667802009</v>
      </c>
      <c r="O94" s="112"/>
      <c r="P94" s="112">
        <v>446</v>
      </c>
      <c r="Q94" s="113"/>
      <c r="R94" s="113"/>
      <c r="S94" s="113">
        <v>2.4E-2</v>
      </c>
      <c r="T94" s="99">
        <v>54</v>
      </c>
      <c r="U94" s="100"/>
      <c r="V94" s="100"/>
      <c r="W94" s="100">
        <f t="shared" si="67"/>
        <v>-22.430510665804778</v>
      </c>
      <c r="X94" s="100">
        <f t="shared" si="68"/>
        <v>-22.14492649971724</v>
      </c>
      <c r="Y94" s="101"/>
      <c r="Z94" s="102">
        <f t="shared" si="69"/>
        <v>-3.5488439825250904</v>
      </c>
      <c r="AA94" s="102">
        <f t="shared" si="78"/>
        <v>-8.5488439825250904</v>
      </c>
      <c r="AB94" s="102">
        <f t="shared" si="79"/>
        <v>1.4511560174749096</v>
      </c>
      <c r="AC94" s="102">
        <f t="shared" si="80"/>
        <v>-13.349065539584215</v>
      </c>
      <c r="AD94" s="102">
        <f t="shared" si="81"/>
        <v>6.2513775745340343</v>
      </c>
      <c r="AE94" s="102">
        <f t="shared" si="82"/>
        <v>2.7639579878382805E-2</v>
      </c>
      <c r="AF94" s="102">
        <f t="shared" si="83"/>
        <v>-4.9723604201216176</v>
      </c>
      <c r="AG94" s="102">
        <f t="shared" si="84"/>
        <v>5.0276395798783824</v>
      </c>
      <c r="AH94" s="102">
        <f t="shared" si="85"/>
        <v>-4.4849751561925535</v>
      </c>
      <c r="AI94" s="102">
        <f t="shared" si="86"/>
        <v>4.5402543159493183</v>
      </c>
      <c r="AJ94" s="102">
        <f t="shared" si="87"/>
        <v>-3.024035306994981</v>
      </c>
      <c r="AK94" s="102">
        <f t="shared" si="88"/>
        <v>-8.0240353069949819</v>
      </c>
      <c r="AL94" s="102">
        <f t="shared" si="89"/>
        <v>1.975964693005019</v>
      </c>
      <c r="AM94" s="102">
        <f t="shared" si="90"/>
        <v>-11.435443380433682</v>
      </c>
      <c r="AN94" s="102">
        <f t="shared" si="91"/>
        <v>5.3873727664437192</v>
      </c>
      <c r="AO94" s="102">
        <f t="shared" si="92"/>
        <v>-2.8291927297448289</v>
      </c>
      <c r="AP94" s="102">
        <f t="shared" si="93"/>
        <v>-7.8291927297448289</v>
      </c>
      <c r="AQ94" s="102">
        <f t="shared" si="94"/>
        <v>2.1708072702551711</v>
      </c>
      <c r="AR94" s="102">
        <f t="shared" si="95"/>
        <v>-11.273907592626689</v>
      </c>
      <c r="AS94" s="102">
        <f t="shared" si="96"/>
        <v>5.6155221331370306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>
      <c r="A95" s="94" t="s">
        <v>153</v>
      </c>
      <c r="B95" s="95">
        <v>2</v>
      </c>
      <c r="C95" s="95">
        <v>2024</v>
      </c>
      <c r="D95" s="94" t="s">
        <v>25</v>
      </c>
      <c r="E95" s="95" t="s">
        <v>69</v>
      </c>
      <c r="F95" s="132" t="s">
        <v>116</v>
      </c>
      <c r="G95" s="124" t="s">
        <v>147</v>
      </c>
      <c r="H95" s="85">
        <v>2</v>
      </c>
      <c r="I95" s="97">
        <v>446.45411000000007</v>
      </c>
      <c r="J95" s="97">
        <f t="shared" si="64"/>
        <v>446.50000000000006</v>
      </c>
      <c r="K95" s="98">
        <v>3.0710000000000001E-2</v>
      </c>
      <c r="L95" s="98">
        <v>1.5180000000000001E-2</v>
      </c>
      <c r="M95" s="98">
        <f t="shared" si="65"/>
        <v>4.589E-2</v>
      </c>
      <c r="N95" s="97">
        <f t="shared" si="66"/>
        <v>102.78373296642192</v>
      </c>
      <c r="O95" s="114"/>
      <c r="P95" s="114">
        <v>446.5</v>
      </c>
      <c r="Q95" s="115"/>
      <c r="R95" s="115"/>
      <c r="S95" s="115">
        <v>3.73E-2</v>
      </c>
      <c r="T95" s="103">
        <v>84</v>
      </c>
      <c r="U95" s="100"/>
      <c r="V95" s="100"/>
      <c r="W95" s="100">
        <f t="shared" si="67"/>
        <v>-18.71867509261277</v>
      </c>
      <c r="X95" s="100">
        <f t="shared" si="68"/>
        <v>-18.275005610623541</v>
      </c>
      <c r="Y95" s="101"/>
      <c r="Z95" s="102">
        <f t="shared" si="69"/>
        <v>-3.5488439825250904</v>
      </c>
      <c r="AA95" s="102">
        <f t="shared" si="78"/>
        <v>-8.5488439825250904</v>
      </c>
      <c r="AB95" s="102">
        <f t="shared" si="79"/>
        <v>1.4511560174749096</v>
      </c>
      <c r="AC95" s="102">
        <f t="shared" si="80"/>
        <v>-13.349065539584215</v>
      </c>
      <c r="AD95" s="102">
        <f t="shared" si="81"/>
        <v>6.2513775745340343</v>
      </c>
      <c r="AE95" s="102">
        <f t="shared" si="82"/>
        <v>2.7639579878382805E-2</v>
      </c>
      <c r="AF95" s="102">
        <f t="shared" si="83"/>
        <v>-4.9723604201216176</v>
      </c>
      <c r="AG95" s="102">
        <f t="shared" si="84"/>
        <v>5.0276395798783824</v>
      </c>
      <c r="AH95" s="102">
        <f t="shared" si="85"/>
        <v>-4.4849751561925535</v>
      </c>
      <c r="AI95" s="102">
        <f t="shared" si="86"/>
        <v>4.5402543159493183</v>
      </c>
      <c r="AJ95" s="102">
        <f t="shared" si="87"/>
        <v>-3.024035306994981</v>
      </c>
      <c r="AK95" s="102">
        <f t="shared" si="88"/>
        <v>-8.0240353069949819</v>
      </c>
      <c r="AL95" s="102">
        <f t="shared" si="89"/>
        <v>1.975964693005019</v>
      </c>
      <c r="AM95" s="102">
        <f t="shared" si="90"/>
        <v>-11.435443380433682</v>
      </c>
      <c r="AN95" s="102">
        <f t="shared" si="91"/>
        <v>5.3873727664437192</v>
      </c>
      <c r="AO95" s="102">
        <f t="shared" si="92"/>
        <v>-2.8291927297448289</v>
      </c>
      <c r="AP95" s="102">
        <f t="shared" si="93"/>
        <v>-7.8291927297448289</v>
      </c>
      <c r="AQ95" s="102">
        <f t="shared" si="94"/>
        <v>2.1708072702551711</v>
      </c>
      <c r="AR95" s="102">
        <f t="shared" si="95"/>
        <v>-11.273907592626689</v>
      </c>
      <c r="AS95" s="102">
        <f t="shared" si="96"/>
        <v>5.6155221331370306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>
      <c r="A96" s="94" t="s">
        <v>153</v>
      </c>
      <c r="B96" s="95">
        <v>2</v>
      </c>
      <c r="C96" s="95">
        <v>2024</v>
      </c>
      <c r="D96" s="94" t="s">
        <v>25</v>
      </c>
      <c r="E96" s="95" t="s">
        <v>69</v>
      </c>
      <c r="F96" s="132" t="s">
        <v>116</v>
      </c>
      <c r="G96" s="124" t="s">
        <v>147</v>
      </c>
      <c r="H96" s="85">
        <v>3</v>
      </c>
      <c r="I96" s="97">
        <v>446.80714</v>
      </c>
      <c r="J96" s="97">
        <f t="shared" si="64"/>
        <v>446.90000000000003</v>
      </c>
      <c r="K96" s="98">
        <v>7.1480000000000002E-2</v>
      </c>
      <c r="L96" s="98">
        <v>2.138E-2</v>
      </c>
      <c r="M96" s="98">
        <f t="shared" si="65"/>
        <v>9.2859999999999998E-2</v>
      </c>
      <c r="N96" s="97">
        <f t="shared" si="66"/>
        <v>207.81386258478668</v>
      </c>
      <c r="O96" s="114"/>
      <c r="P96" s="114">
        <v>446.6</v>
      </c>
      <c r="Q96" s="115"/>
      <c r="R96" s="115"/>
      <c r="S96" s="115">
        <v>7.6300000000000007E-2</v>
      </c>
      <c r="T96" s="103">
        <v>171</v>
      </c>
      <c r="U96" s="100"/>
      <c r="V96" s="100"/>
      <c r="W96" s="100">
        <f t="shared" si="67"/>
        <v>-17.833297437001931</v>
      </c>
      <c r="X96" s="100">
        <f t="shared" si="68"/>
        <v>-17.714825241635101</v>
      </c>
      <c r="Y96" s="101"/>
      <c r="Z96" s="102">
        <f t="shared" ref="Z96:Z120" si="97">$U$131</f>
        <v>-3.5488439825250904</v>
      </c>
      <c r="AA96" s="102">
        <f t="shared" si="78"/>
        <v>-8.5488439825250904</v>
      </c>
      <c r="AB96" s="102">
        <f t="shared" si="79"/>
        <v>1.4511560174749096</v>
      </c>
      <c r="AC96" s="102">
        <f t="shared" si="80"/>
        <v>-13.349065539584215</v>
      </c>
      <c r="AD96" s="102">
        <f t="shared" si="81"/>
        <v>6.2513775745340343</v>
      </c>
      <c r="AE96" s="102">
        <f t="shared" si="82"/>
        <v>2.7639579878382805E-2</v>
      </c>
      <c r="AF96" s="102">
        <f t="shared" si="83"/>
        <v>-4.9723604201216176</v>
      </c>
      <c r="AG96" s="102">
        <f t="shared" si="84"/>
        <v>5.0276395798783824</v>
      </c>
      <c r="AH96" s="102">
        <f t="shared" si="85"/>
        <v>-4.4849751561925535</v>
      </c>
      <c r="AI96" s="102">
        <f t="shared" si="86"/>
        <v>4.5402543159493183</v>
      </c>
      <c r="AJ96" s="102">
        <f t="shared" si="87"/>
        <v>-3.024035306994981</v>
      </c>
      <c r="AK96" s="102">
        <f t="shared" si="88"/>
        <v>-8.0240353069949819</v>
      </c>
      <c r="AL96" s="102">
        <f t="shared" si="89"/>
        <v>1.975964693005019</v>
      </c>
      <c r="AM96" s="102">
        <f t="shared" si="90"/>
        <v>-11.435443380433682</v>
      </c>
      <c r="AN96" s="102">
        <f t="shared" si="91"/>
        <v>5.3873727664437192</v>
      </c>
      <c r="AO96" s="102">
        <f t="shared" si="92"/>
        <v>-2.8291927297448289</v>
      </c>
      <c r="AP96" s="102">
        <f t="shared" si="93"/>
        <v>-7.8291927297448289</v>
      </c>
      <c r="AQ96" s="102">
        <f t="shared" si="94"/>
        <v>2.1708072702551711</v>
      </c>
      <c r="AR96" s="102">
        <f t="shared" si="95"/>
        <v>-11.273907592626689</v>
      </c>
      <c r="AS96" s="102">
        <f t="shared" si="96"/>
        <v>5.6155221331370306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>
      <c r="A97" s="94" t="s">
        <v>153</v>
      </c>
      <c r="B97" s="95">
        <v>2</v>
      </c>
      <c r="C97" s="95">
        <v>2024</v>
      </c>
      <c r="D97" s="94" t="s">
        <v>25</v>
      </c>
      <c r="E97" s="95" t="s">
        <v>69</v>
      </c>
      <c r="F97" s="132" t="s">
        <v>116</v>
      </c>
      <c r="G97" s="124" t="s">
        <v>147</v>
      </c>
      <c r="H97" s="85">
        <v>4</v>
      </c>
      <c r="I97" s="97">
        <v>446.52781000000004</v>
      </c>
      <c r="J97" s="97">
        <f t="shared" si="64"/>
        <v>446.8</v>
      </c>
      <c r="K97" s="98">
        <v>0.22156999999999999</v>
      </c>
      <c r="L97" s="98">
        <v>5.0619999999999998E-2</v>
      </c>
      <c r="M97" s="98">
        <f t="shared" si="65"/>
        <v>0.27218999999999999</v>
      </c>
      <c r="N97" s="97">
        <f t="shared" si="66"/>
        <v>609.42990530942734</v>
      </c>
      <c r="O97" s="114"/>
      <c r="P97" s="114">
        <v>446.5</v>
      </c>
      <c r="Q97" s="115"/>
      <c r="R97" s="115"/>
      <c r="S97" s="115">
        <v>0.23849999999999999</v>
      </c>
      <c r="T97" s="103">
        <v>534</v>
      </c>
      <c r="U97" s="100"/>
      <c r="V97" s="100"/>
      <c r="W97" s="100">
        <f t="shared" si="67"/>
        <v>-12.377383445387412</v>
      </c>
      <c r="X97" s="100">
        <f t="shared" si="68"/>
        <v>-12.377125679634828</v>
      </c>
      <c r="Y97" s="101"/>
      <c r="Z97" s="102">
        <f t="shared" si="97"/>
        <v>-3.5488439825250904</v>
      </c>
      <c r="AA97" s="102">
        <f t="shared" si="78"/>
        <v>-8.5488439825250904</v>
      </c>
      <c r="AB97" s="102">
        <f t="shared" si="79"/>
        <v>1.4511560174749096</v>
      </c>
      <c r="AC97" s="102">
        <f t="shared" si="80"/>
        <v>-13.349065539584215</v>
      </c>
      <c r="AD97" s="102">
        <f t="shared" si="81"/>
        <v>6.2513775745340343</v>
      </c>
      <c r="AE97" s="102">
        <f t="shared" si="82"/>
        <v>2.7639579878382805E-2</v>
      </c>
      <c r="AF97" s="102">
        <f t="shared" si="83"/>
        <v>-4.9723604201216176</v>
      </c>
      <c r="AG97" s="102">
        <f t="shared" si="84"/>
        <v>5.0276395798783824</v>
      </c>
      <c r="AH97" s="102">
        <f t="shared" si="85"/>
        <v>-4.4849751561925535</v>
      </c>
      <c r="AI97" s="102">
        <f t="shared" si="86"/>
        <v>4.5402543159493183</v>
      </c>
      <c r="AJ97" s="102">
        <f t="shared" si="87"/>
        <v>-3.024035306994981</v>
      </c>
      <c r="AK97" s="102">
        <f t="shared" si="88"/>
        <v>-8.0240353069949819</v>
      </c>
      <c r="AL97" s="102">
        <f t="shared" si="89"/>
        <v>1.975964693005019</v>
      </c>
      <c r="AM97" s="102">
        <f t="shared" si="90"/>
        <v>-11.435443380433682</v>
      </c>
      <c r="AN97" s="102">
        <f t="shared" si="91"/>
        <v>5.3873727664437192</v>
      </c>
      <c r="AO97" s="102">
        <f t="shared" si="92"/>
        <v>-2.8291927297448289</v>
      </c>
      <c r="AP97" s="102">
        <f t="shared" si="93"/>
        <v>-7.8291927297448289</v>
      </c>
      <c r="AQ97" s="102">
        <f t="shared" si="94"/>
        <v>2.1708072702551711</v>
      </c>
      <c r="AR97" s="102">
        <f t="shared" si="95"/>
        <v>-11.273907592626689</v>
      </c>
      <c r="AS97" s="102">
        <f t="shared" si="96"/>
        <v>5.6155221331370306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>
      <c r="A98" s="94" t="s">
        <v>153</v>
      </c>
      <c r="B98" s="95">
        <v>2</v>
      </c>
      <c r="C98" s="95">
        <v>2024</v>
      </c>
      <c r="D98" s="94" t="s">
        <v>25</v>
      </c>
      <c r="E98" s="95" t="s">
        <v>69</v>
      </c>
      <c r="F98" s="132" t="s">
        <v>116</v>
      </c>
      <c r="G98" s="124" t="s">
        <v>147</v>
      </c>
      <c r="H98" s="85">
        <v>5</v>
      </c>
      <c r="I98" s="97">
        <v>446.45632000000006</v>
      </c>
      <c r="J98" s="97">
        <f t="shared" si="64"/>
        <v>446.90000000000003</v>
      </c>
      <c r="K98" s="98">
        <v>0.36126999999999998</v>
      </c>
      <c r="L98" s="98">
        <v>8.2409999999999997E-2</v>
      </c>
      <c r="M98" s="98">
        <f t="shared" si="65"/>
        <v>0.44367999999999996</v>
      </c>
      <c r="N98" s="97">
        <f t="shared" si="66"/>
        <v>993.40887453941389</v>
      </c>
      <c r="O98" s="114"/>
      <c r="P98" s="114">
        <v>446.7</v>
      </c>
      <c r="Q98" s="115"/>
      <c r="R98" s="115"/>
      <c r="S98" s="115">
        <v>0.4078</v>
      </c>
      <c r="T98" s="103">
        <v>913</v>
      </c>
      <c r="U98" s="100"/>
      <c r="V98" s="100"/>
      <c r="W98" s="100">
        <f t="shared" si="67"/>
        <v>-8.0869094843130132</v>
      </c>
      <c r="X98" s="100">
        <f t="shared" si="68"/>
        <v>-8.0942375894009224</v>
      </c>
      <c r="Y98" s="101"/>
      <c r="Z98" s="102">
        <f t="shared" si="97"/>
        <v>-3.5488439825250904</v>
      </c>
      <c r="AA98" s="102">
        <f t="shared" si="78"/>
        <v>-8.5488439825250904</v>
      </c>
      <c r="AB98" s="102">
        <f t="shared" si="79"/>
        <v>1.4511560174749096</v>
      </c>
      <c r="AC98" s="102">
        <f t="shared" si="80"/>
        <v>-13.349065539584215</v>
      </c>
      <c r="AD98" s="102">
        <f t="shared" si="81"/>
        <v>6.2513775745340343</v>
      </c>
      <c r="AE98" s="102">
        <f t="shared" si="82"/>
        <v>2.7639579878382805E-2</v>
      </c>
      <c r="AF98" s="102">
        <f t="shared" si="83"/>
        <v>-4.9723604201216176</v>
      </c>
      <c r="AG98" s="102">
        <f t="shared" si="84"/>
        <v>5.0276395798783824</v>
      </c>
      <c r="AH98" s="102">
        <f t="shared" si="85"/>
        <v>-4.4849751561925535</v>
      </c>
      <c r="AI98" s="102">
        <f t="shared" si="86"/>
        <v>4.5402543159493183</v>
      </c>
      <c r="AJ98" s="102">
        <f t="shared" si="87"/>
        <v>-3.024035306994981</v>
      </c>
      <c r="AK98" s="102">
        <f t="shared" si="88"/>
        <v>-8.0240353069949819</v>
      </c>
      <c r="AL98" s="102">
        <f t="shared" si="89"/>
        <v>1.975964693005019</v>
      </c>
      <c r="AM98" s="102">
        <f t="shared" si="90"/>
        <v>-11.435443380433682</v>
      </c>
      <c r="AN98" s="102">
        <f t="shared" si="91"/>
        <v>5.3873727664437192</v>
      </c>
      <c r="AO98" s="102">
        <f t="shared" si="92"/>
        <v>-2.8291927297448289</v>
      </c>
      <c r="AP98" s="102">
        <f t="shared" si="93"/>
        <v>-7.8291927297448289</v>
      </c>
      <c r="AQ98" s="102">
        <f t="shared" si="94"/>
        <v>2.1708072702551711</v>
      </c>
      <c r="AR98" s="102">
        <f t="shared" si="95"/>
        <v>-11.273907592626689</v>
      </c>
      <c r="AS98" s="102">
        <f t="shared" si="96"/>
        <v>5.6155221331370306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>
      <c r="A99" s="94" t="s">
        <v>153</v>
      </c>
      <c r="B99" s="95">
        <v>2</v>
      </c>
      <c r="C99" s="95">
        <v>2024</v>
      </c>
      <c r="D99" s="94" t="s">
        <v>25</v>
      </c>
      <c r="E99" s="95" t="s">
        <v>69</v>
      </c>
      <c r="F99" s="132" t="s">
        <v>116</v>
      </c>
      <c r="G99" s="124" t="s">
        <v>147</v>
      </c>
      <c r="H99" s="85">
        <v>6</v>
      </c>
      <c r="I99" s="97">
        <v>446.66791999999998</v>
      </c>
      <c r="J99" s="97">
        <f t="shared" si="64"/>
        <v>447.29999999999995</v>
      </c>
      <c r="K99" s="98">
        <v>0.50105999999999995</v>
      </c>
      <c r="L99" s="98">
        <v>0.13102</v>
      </c>
      <c r="M99" s="98">
        <f t="shared" si="65"/>
        <v>0.63207999999999998</v>
      </c>
      <c r="N99" s="97">
        <f t="shared" si="66"/>
        <v>1414.3452157005154</v>
      </c>
      <c r="O99" s="114"/>
      <c r="P99" s="114">
        <v>446.8</v>
      </c>
      <c r="Q99" s="115"/>
      <c r="R99" s="115"/>
      <c r="S99" s="115">
        <v>0.5978</v>
      </c>
      <c r="T99" s="103">
        <v>1338</v>
      </c>
      <c r="U99" s="100"/>
      <c r="V99" s="100"/>
      <c r="W99" s="100">
        <f t="shared" si="67"/>
        <v>-5.4233641311226393</v>
      </c>
      <c r="X99" s="100">
        <f t="shared" si="68"/>
        <v>-5.3979194649944162</v>
      </c>
      <c r="Y99" s="101"/>
      <c r="Z99" s="102">
        <f t="shared" si="97"/>
        <v>-3.5488439825250904</v>
      </c>
      <c r="AA99" s="102">
        <f t="shared" si="78"/>
        <v>-8.5488439825250904</v>
      </c>
      <c r="AB99" s="102">
        <f t="shared" si="79"/>
        <v>1.4511560174749096</v>
      </c>
      <c r="AC99" s="102">
        <f t="shared" si="80"/>
        <v>-13.349065539584215</v>
      </c>
      <c r="AD99" s="102">
        <f t="shared" si="81"/>
        <v>6.2513775745340343</v>
      </c>
      <c r="AE99" s="102">
        <f t="shared" si="82"/>
        <v>2.7639579878382805E-2</v>
      </c>
      <c r="AF99" s="102">
        <f t="shared" si="83"/>
        <v>-4.9723604201216176</v>
      </c>
      <c r="AG99" s="102">
        <f t="shared" si="84"/>
        <v>5.0276395798783824</v>
      </c>
      <c r="AH99" s="102">
        <f t="shared" si="85"/>
        <v>-4.4849751561925535</v>
      </c>
      <c r="AI99" s="102">
        <f t="shared" si="86"/>
        <v>4.5402543159493183</v>
      </c>
      <c r="AJ99" s="102">
        <f t="shared" si="87"/>
        <v>-3.024035306994981</v>
      </c>
      <c r="AK99" s="102">
        <f t="shared" si="88"/>
        <v>-8.0240353069949819</v>
      </c>
      <c r="AL99" s="102">
        <f t="shared" si="89"/>
        <v>1.975964693005019</v>
      </c>
      <c r="AM99" s="102">
        <f t="shared" si="90"/>
        <v>-11.435443380433682</v>
      </c>
      <c r="AN99" s="102">
        <f t="shared" si="91"/>
        <v>5.3873727664437192</v>
      </c>
      <c r="AO99" s="102">
        <f t="shared" si="92"/>
        <v>-2.8291927297448289</v>
      </c>
      <c r="AP99" s="102">
        <f t="shared" si="93"/>
        <v>-7.8291927297448289</v>
      </c>
      <c r="AQ99" s="102">
        <f t="shared" si="94"/>
        <v>2.1708072702551711</v>
      </c>
      <c r="AR99" s="102">
        <f t="shared" si="95"/>
        <v>-11.273907592626689</v>
      </c>
      <c r="AS99" s="102">
        <f t="shared" si="96"/>
        <v>5.6155221331370306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>
      <c r="A100" s="94" t="s">
        <v>153</v>
      </c>
      <c r="B100" s="95">
        <v>2</v>
      </c>
      <c r="C100" s="95">
        <v>2024</v>
      </c>
      <c r="D100" s="94" t="s">
        <v>25</v>
      </c>
      <c r="E100" s="95" t="s">
        <v>69</v>
      </c>
      <c r="F100" s="132" t="s">
        <v>116</v>
      </c>
      <c r="G100" s="124" t="s">
        <v>147</v>
      </c>
      <c r="H100" s="85">
        <v>7</v>
      </c>
      <c r="I100" s="97">
        <v>446.43822000000006</v>
      </c>
      <c r="J100" s="97">
        <f t="shared" si="64"/>
        <v>448.40000000000009</v>
      </c>
      <c r="K100" s="98">
        <v>1.6007899999999999</v>
      </c>
      <c r="L100" s="98">
        <v>0.36098999999999998</v>
      </c>
      <c r="M100" s="98">
        <f t="shared" si="65"/>
        <v>1.9617799999999999</v>
      </c>
      <c r="N100" s="97">
        <f t="shared" si="66"/>
        <v>4387.0172775653618</v>
      </c>
      <c r="O100" s="114"/>
      <c r="P100" s="114">
        <v>448.4</v>
      </c>
      <c r="Q100" s="115"/>
      <c r="R100" s="115"/>
      <c r="S100" s="115">
        <v>1.923</v>
      </c>
      <c r="T100" s="103">
        <v>4289</v>
      </c>
      <c r="U100" s="100"/>
      <c r="V100" s="100"/>
      <c r="W100" s="100">
        <f t="shared" si="67"/>
        <v>-1.9767761930491603</v>
      </c>
      <c r="X100" s="100">
        <f t="shared" si="68"/>
        <v>-2.23425784226129</v>
      </c>
      <c r="Y100" s="101"/>
      <c r="Z100" s="102">
        <f t="shared" si="97"/>
        <v>-3.5488439825250904</v>
      </c>
      <c r="AA100" s="102">
        <f t="shared" si="78"/>
        <v>-8.5488439825250904</v>
      </c>
      <c r="AB100" s="102">
        <f t="shared" si="79"/>
        <v>1.4511560174749096</v>
      </c>
      <c r="AC100" s="102">
        <f t="shared" si="80"/>
        <v>-13.349065539584215</v>
      </c>
      <c r="AD100" s="102">
        <f t="shared" si="81"/>
        <v>6.2513775745340343</v>
      </c>
      <c r="AE100" s="102">
        <f t="shared" si="82"/>
        <v>2.7639579878382805E-2</v>
      </c>
      <c r="AF100" s="102">
        <f t="shared" si="83"/>
        <v>-4.9723604201216176</v>
      </c>
      <c r="AG100" s="102">
        <f t="shared" si="84"/>
        <v>5.0276395798783824</v>
      </c>
      <c r="AH100" s="102">
        <f t="shared" si="85"/>
        <v>-4.4849751561925535</v>
      </c>
      <c r="AI100" s="102">
        <f t="shared" si="86"/>
        <v>4.5402543159493183</v>
      </c>
      <c r="AJ100" s="102">
        <f t="shared" si="87"/>
        <v>-3.024035306994981</v>
      </c>
      <c r="AK100" s="102">
        <f t="shared" si="88"/>
        <v>-8.0240353069949819</v>
      </c>
      <c r="AL100" s="102">
        <f t="shared" si="89"/>
        <v>1.975964693005019</v>
      </c>
      <c r="AM100" s="102">
        <f t="shared" si="90"/>
        <v>-11.435443380433682</v>
      </c>
      <c r="AN100" s="102">
        <f t="shared" si="91"/>
        <v>5.3873727664437192</v>
      </c>
      <c r="AO100" s="102">
        <f t="shared" si="92"/>
        <v>-2.8291927297448289</v>
      </c>
      <c r="AP100" s="102">
        <f t="shared" si="93"/>
        <v>-7.8291927297448289</v>
      </c>
      <c r="AQ100" s="102">
        <f t="shared" si="94"/>
        <v>2.1708072702551711</v>
      </c>
      <c r="AR100" s="102">
        <f t="shared" si="95"/>
        <v>-11.273907592626689</v>
      </c>
      <c r="AS100" s="102">
        <f t="shared" si="96"/>
        <v>5.6155221331370306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>
      <c r="A101" s="94" t="s">
        <v>153</v>
      </c>
      <c r="B101" s="95">
        <v>2</v>
      </c>
      <c r="C101" s="95">
        <v>2024</v>
      </c>
      <c r="D101" s="94" t="s">
        <v>25</v>
      </c>
      <c r="E101" s="95" t="s">
        <v>69</v>
      </c>
      <c r="F101" s="132" t="s">
        <v>116</v>
      </c>
      <c r="G101" s="124" t="s">
        <v>147</v>
      </c>
      <c r="H101" s="85">
        <v>8</v>
      </c>
      <c r="I101" s="97">
        <v>446.51689999999996</v>
      </c>
      <c r="J101" s="97">
        <f t="shared" si="64"/>
        <v>449.09999999999997</v>
      </c>
      <c r="K101" s="98">
        <v>2.1017100000000002</v>
      </c>
      <c r="L101" s="98">
        <v>0.48138999999999998</v>
      </c>
      <c r="M101" s="98">
        <f t="shared" si="65"/>
        <v>2.5831</v>
      </c>
      <c r="N101" s="97">
        <f t="shared" si="66"/>
        <v>5772.3976415120387</v>
      </c>
      <c r="O101" s="114"/>
      <c r="P101" s="114">
        <v>448.6</v>
      </c>
      <c r="Q101" s="115"/>
      <c r="R101" s="115"/>
      <c r="S101" s="115">
        <v>2.5512000000000001</v>
      </c>
      <c r="T101" s="103">
        <v>5687</v>
      </c>
      <c r="U101" s="100"/>
      <c r="V101" s="100"/>
      <c r="W101" s="100">
        <f t="shared" si="67"/>
        <v>-1.2349502535712831</v>
      </c>
      <c r="X101" s="100">
        <f t="shared" si="68"/>
        <v>-1.4794136997407095</v>
      </c>
      <c r="Y101" s="101"/>
      <c r="Z101" s="102">
        <f t="shared" si="97"/>
        <v>-3.5488439825250904</v>
      </c>
      <c r="AA101" s="102">
        <f t="shared" si="78"/>
        <v>-8.5488439825250904</v>
      </c>
      <c r="AB101" s="102">
        <f t="shared" si="79"/>
        <v>1.4511560174749096</v>
      </c>
      <c r="AC101" s="102">
        <f t="shared" si="80"/>
        <v>-13.349065539584215</v>
      </c>
      <c r="AD101" s="102">
        <f t="shared" si="81"/>
        <v>6.2513775745340343</v>
      </c>
      <c r="AE101" s="102">
        <f t="shared" si="82"/>
        <v>2.7639579878382805E-2</v>
      </c>
      <c r="AF101" s="102">
        <f t="shared" si="83"/>
        <v>-4.9723604201216176</v>
      </c>
      <c r="AG101" s="102">
        <f t="shared" si="84"/>
        <v>5.0276395798783824</v>
      </c>
      <c r="AH101" s="102">
        <f t="shared" si="85"/>
        <v>-4.4849751561925535</v>
      </c>
      <c r="AI101" s="102">
        <f t="shared" si="86"/>
        <v>4.5402543159493183</v>
      </c>
      <c r="AJ101" s="102">
        <f t="shared" si="87"/>
        <v>-3.024035306994981</v>
      </c>
      <c r="AK101" s="102">
        <f t="shared" si="88"/>
        <v>-8.0240353069949819</v>
      </c>
      <c r="AL101" s="102">
        <f t="shared" si="89"/>
        <v>1.975964693005019</v>
      </c>
      <c r="AM101" s="102">
        <f t="shared" si="90"/>
        <v>-11.435443380433682</v>
      </c>
      <c r="AN101" s="102">
        <f t="shared" si="91"/>
        <v>5.3873727664437192</v>
      </c>
      <c r="AO101" s="102">
        <f t="shared" si="92"/>
        <v>-2.8291927297448289</v>
      </c>
      <c r="AP101" s="102">
        <f t="shared" si="93"/>
        <v>-7.8291927297448289</v>
      </c>
      <c r="AQ101" s="102">
        <f t="shared" si="94"/>
        <v>2.1708072702551711</v>
      </c>
      <c r="AR101" s="102">
        <f t="shared" si="95"/>
        <v>-11.273907592626689</v>
      </c>
      <c r="AS101" s="102">
        <f t="shared" si="96"/>
        <v>5.6155221331370306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>
      <c r="A102" s="94" t="s">
        <v>153</v>
      </c>
      <c r="B102" s="95">
        <v>2</v>
      </c>
      <c r="C102" s="95">
        <v>2024</v>
      </c>
      <c r="D102" s="94" t="s">
        <v>25</v>
      </c>
      <c r="E102" s="95" t="s">
        <v>69</v>
      </c>
      <c r="F102" s="132" t="s">
        <v>116</v>
      </c>
      <c r="G102" s="124" t="s">
        <v>147</v>
      </c>
      <c r="H102" s="85">
        <v>9</v>
      </c>
      <c r="I102" s="97">
        <v>446.44717000000003</v>
      </c>
      <c r="J102" s="97">
        <f t="shared" si="64"/>
        <v>449.8</v>
      </c>
      <c r="K102" s="98">
        <v>2.6013600000000001</v>
      </c>
      <c r="L102" s="98">
        <v>0.75146999999999997</v>
      </c>
      <c r="M102" s="98">
        <f t="shared" si="65"/>
        <v>3.35283</v>
      </c>
      <c r="N102" s="97">
        <f t="shared" si="66"/>
        <v>7488.8024095536048</v>
      </c>
      <c r="O102" s="114"/>
      <c r="P102" s="114">
        <v>449.8</v>
      </c>
      <c r="Q102" s="115"/>
      <c r="R102" s="115"/>
      <c r="S102" s="115">
        <v>3.3069999999999999</v>
      </c>
      <c r="T102" s="103">
        <v>7352</v>
      </c>
      <c r="U102" s="100"/>
      <c r="V102" s="100"/>
      <c r="W102" s="100">
        <f t="shared" si="67"/>
        <v>-1.3669049728140119</v>
      </c>
      <c r="X102" s="100">
        <f t="shared" si="68"/>
        <v>-1.8267595013467492</v>
      </c>
      <c r="Y102" s="101"/>
      <c r="Z102" s="102">
        <f t="shared" si="97"/>
        <v>-3.5488439825250904</v>
      </c>
      <c r="AA102" s="102">
        <f t="shared" si="78"/>
        <v>-8.5488439825250904</v>
      </c>
      <c r="AB102" s="102">
        <f t="shared" si="79"/>
        <v>1.4511560174749096</v>
      </c>
      <c r="AC102" s="102">
        <f t="shared" si="80"/>
        <v>-13.349065539584215</v>
      </c>
      <c r="AD102" s="102">
        <f t="shared" si="81"/>
        <v>6.2513775745340343</v>
      </c>
      <c r="AE102" s="102">
        <f t="shared" si="82"/>
        <v>2.7639579878382805E-2</v>
      </c>
      <c r="AF102" s="102">
        <f t="shared" si="83"/>
        <v>-4.9723604201216176</v>
      </c>
      <c r="AG102" s="102">
        <f t="shared" si="84"/>
        <v>5.0276395798783824</v>
      </c>
      <c r="AH102" s="102">
        <f t="shared" si="85"/>
        <v>-4.4849751561925535</v>
      </c>
      <c r="AI102" s="102">
        <f t="shared" si="86"/>
        <v>4.5402543159493183</v>
      </c>
      <c r="AJ102" s="102">
        <f t="shared" si="87"/>
        <v>-3.024035306994981</v>
      </c>
      <c r="AK102" s="102">
        <f t="shared" si="88"/>
        <v>-8.0240353069949819</v>
      </c>
      <c r="AL102" s="102">
        <f t="shared" si="89"/>
        <v>1.975964693005019</v>
      </c>
      <c r="AM102" s="102">
        <f t="shared" si="90"/>
        <v>-11.435443380433682</v>
      </c>
      <c r="AN102" s="102">
        <f t="shared" si="91"/>
        <v>5.3873727664437192</v>
      </c>
      <c r="AO102" s="102">
        <f t="shared" si="92"/>
        <v>-2.8291927297448289</v>
      </c>
      <c r="AP102" s="102">
        <f t="shared" si="93"/>
        <v>-7.8291927297448289</v>
      </c>
      <c r="AQ102" s="102">
        <f t="shared" si="94"/>
        <v>2.1708072702551711</v>
      </c>
      <c r="AR102" s="102">
        <f t="shared" si="95"/>
        <v>-11.273907592626689</v>
      </c>
      <c r="AS102" s="102">
        <f t="shared" si="96"/>
        <v>5.6155221331370306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>
      <c r="A103" s="94" t="s">
        <v>153</v>
      </c>
      <c r="B103" s="95">
        <v>2</v>
      </c>
      <c r="C103" s="95">
        <v>2024</v>
      </c>
      <c r="D103" s="96" t="s">
        <v>56</v>
      </c>
      <c r="E103" s="95" t="s">
        <v>70</v>
      </c>
      <c r="F103" s="132" t="s">
        <v>117</v>
      </c>
      <c r="G103" s="124" t="s">
        <v>148</v>
      </c>
      <c r="H103" s="125">
        <v>1</v>
      </c>
      <c r="I103" s="97">
        <v>446.46767000000006</v>
      </c>
      <c r="J103" s="97">
        <f t="shared" si="64"/>
        <v>446.50000000000006</v>
      </c>
      <c r="K103" s="98">
        <v>2.087E-2</v>
      </c>
      <c r="L103" s="98">
        <v>1.146E-2</v>
      </c>
      <c r="M103" s="98">
        <f t="shared" si="65"/>
        <v>3.2329999999999998E-2</v>
      </c>
      <c r="N103" s="97">
        <f t="shared" si="66"/>
        <v>72.410879272670584</v>
      </c>
      <c r="O103" s="126">
        <v>446.62</v>
      </c>
      <c r="P103" s="126">
        <v>446.62</v>
      </c>
      <c r="Q103" s="113"/>
      <c r="R103" s="113"/>
      <c r="S103" s="113">
        <v>2.9000000000000001E-2</v>
      </c>
      <c r="T103" s="126">
        <v>64.930000000000007</v>
      </c>
      <c r="U103" s="100"/>
      <c r="V103" s="100"/>
      <c r="W103" s="100">
        <f t="shared" si="67"/>
        <v>-10.300030931023805</v>
      </c>
      <c r="X103" s="100">
        <f t="shared" si="68"/>
        <v>-10.331153754535364</v>
      </c>
      <c r="Y103" s="101"/>
      <c r="Z103" s="102">
        <f t="shared" si="97"/>
        <v>-3.5488439825250904</v>
      </c>
      <c r="AA103" s="102">
        <f t="shared" si="78"/>
        <v>-8.5488439825250904</v>
      </c>
      <c r="AB103" s="102">
        <f t="shared" si="79"/>
        <v>1.4511560174749096</v>
      </c>
      <c r="AC103" s="102">
        <f t="shared" si="80"/>
        <v>-13.349065539584215</v>
      </c>
      <c r="AD103" s="102">
        <f t="shared" si="81"/>
        <v>6.2513775745340343</v>
      </c>
      <c r="AE103" s="102">
        <f t="shared" si="82"/>
        <v>2.7639579878382805E-2</v>
      </c>
      <c r="AF103" s="102">
        <f t="shared" si="83"/>
        <v>-4.9723604201216176</v>
      </c>
      <c r="AG103" s="102">
        <f t="shared" si="84"/>
        <v>5.0276395798783824</v>
      </c>
      <c r="AH103" s="102">
        <f t="shared" si="85"/>
        <v>-4.4849751561925535</v>
      </c>
      <c r="AI103" s="102">
        <f t="shared" si="86"/>
        <v>4.5402543159493183</v>
      </c>
      <c r="AJ103" s="102">
        <f t="shared" si="87"/>
        <v>-3.024035306994981</v>
      </c>
      <c r="AK103" s="102">
        <f t="shared" si="88"/>
        <v>-8.0240353069949819</v>
      </c>
      <c r="AL103" s="102">
        <f t="shared" si="89"/>
        <v>1.975964693005019</v>
      </c>
      <c r="AM103" s="102">
        <f t="shared" si="90"/>
        <v>-11.435443380433682</v>
      </c>
      <c r="AN103" s="102">
        <f t="shared" si="91"/>
        <v>5.3873727664437192</v>
      </c>
      <c r="AO103" s="102">
        <f t="shared" si="92"/>
        <v>-2.8291927297448289</v>
      </c>
      <c r="AP103" s="102">
        <f t="shared" si="93"/>
        <v>-7.8291927297448289</v>
      </c>
      <c r="AQ103" s="102">
        <f t="shared" si="94"/>
        <v>2.1708072702551711</v>
      </c>
      <c r="AR103" s="102">
        <f t="shared" si="95"/>
        <v>-11.273907592626689</v>
      </c>
      <c r="AS103" s="102">
        <f t="shared" si="96"/>
        <v>5.6155221331370306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>
      <c r="A104" s="94" t="s">
        <v>153</v>
      </c>
      <c r="B104" s="95">
        <v>2</v>
      </c>
      <c r="C104" s="95">
        <v>2024</v>
      </c>
      <c r="D104" s="96" t="s">
        <v>56</v>
      </c>
      <c r="E104" s="95" t="s">
        <v>70</v>
      </c>
      <c r="F104" s="132" t="s">
        <v>117</v>
      </c>
      <c r="G104" s="124" t="s">
        <v>148</v>
      </c>
      <c r="H104" s="85">
        <v>2</v>
      </c>
      <c r="I104" s="97">
        <v>446.85246999999998</v>
      </c>
      <c r="J104" s="97">
        <f t="shared" si="64"/>
        <v>446.9</v>
      </c>
      <c r="K104" s="98">
        <v>3.1910000000000001E-2</v>
      </c>
      <c r="L104" s="98">
        <v>1.562E-2</v>
      </c>
      <c r="M104" s="98">
        <f t="shared" si="65"/>
        <v>4.7530000000000003E-2</v>
      </c>
      <c r="N104" s="97">
        <f t="shared" si="66"/>
        <v>106.36193245441503</v>
      </c>
      <c r="O104" s="127">
        <v>447.01</v>
      </c>
      <c r="P104" s="127">
        <v>447.01</v>
      </c>
      <c r="Q104" s="115"/>
      <c r="R104" s="115"/>
      <c r="S104" s="115">
        <v>3.8100000000000002E-2</v>
      </c>
      <c r="T104" s="127">
        <v>85.23</v>
      </c>
      <c r="U104" s="100"/>
      <c r="V104" s="100"/>
      <c r="W104" s="100">
        <f t="shared" si="67"/>
        <v>-19.840100988849148</v>
      </c>
      <c r="X104" s="100">
        <f t="shared" si="68"/>
        <v>-19.867947081040317</v>
      </c>
      <c r="Y104" s="101"/>
      <c r="Z104" s="102">
        <f t="shared" si="97"/>
        <v>-3.5488439825250904</v>
      </c>
      <c r="AA104" s="102">
        <f t="shared" si="78"/>
        <v>-8.5488439825250904</v>
      </c>
      <c r="AB104" s="102">
        <f t="shared" si="79"/>
        <v>1.4511560174749096</v>
      </c>
      <c r="AC104" s="102">
        <f t="shared" si="80"/>
        <v>-13.349065539584215</v>
      </c>
      <c r="AD104" s="102">
        <f t="shared" si="81"/>
        <v>6.2513775745340343</v>
      </c>
      <c r="AE104" s="102">
        <f t="shared" si="82"/>
        <v>2.7639579878382805E-2</v>
      </c>
      <c r="AF104" s="102">
        <f t="shared" si="83"/>
        <v>-4.9723604201216176</v>
      </c>
      <c r="AG104" s="102">
        <f t="shared" si="84"/>
        <v>5.0276395798783824</v>
      </c>
      <c r="AH104" s="102">
        <f t="shared" si="85"/>
        <v>-4.4849751561925535</v>
      </c>
      <c r="AI104" s="102">
        <f t="shared" si="86"/>
        <v>4.5402543159493183</v>
      </c>
      <c r="AJ104" s="102">
        <f t="shared" si="87"/>
        <v>-3.024035306994981</v>
      </c>
      <c r="AK104" s="102">
        <f t="shared" si="88"/>
        <v>-8.0240353069949819</v>
      </c>
      <c r="AL104" s="102">
        <f t="shared" si="89"/>
        <v>1.975964693005019</v>
      </c>
      <c r="AM104" s="102">
        <f t="shared" si="90"/>
        <v>-11.435443380433682</v>
      </c>
      <c r="AN104" s="102">
        <f t="shared" si="91"/>
        <v>5.3873727664437192</v>
      </c>
      <c r="AO104" s="102">
        <f t="shared" si="92"/>
        <v>-2.8291927297448289</v>
      </c>
      <c r="AP104" s="102">
        <f t="shared" si="93"/>
        <v>-7.8291927297448289</v>
      </c>
      <c r="AQ104" s="102">
        <f t="shared" si="94"/>
        <v>2.1708072702551711</v>
      </c>
      <c r="AR104" s="102">
        <f t="shared" si="95"/>
        <v>-11.273907592626689</v>
      </c>
      <c r="AS104" s="102">
        <f t="shared" si="96"/>
        <v>5.6155221331370306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>
      <c r="A105" s="94" t="s">
        <v>153</v>
      </c>
      <c r="B105" s="95">
        <v>2</v>
      </c>
      <c r="C105" s="95">
        <v>2024</v>
      </c>
      <c r="D105" s="96" t="s">
        <v>56</v>
      </c>
      <c r="E105" s="95" t="s">
        <v>70</v>
      </c>
      <c r="F105" s="132" t="s">
        <v>117</v>
      </c>
      <c r="G105" s="124" t="s">
        <v>148</v>
      </c>
      <c r="H105" s="85">
        <v>3</v>
      </c>
      <c r="I105" s="97">
        <v>446.30793000000006</v>
      </c>
      <c r="J105" s="97">
        <f t="shared" si="64"/>
        <v>446.40000000000009</v>
      </c>
      <c r="K105" s="98">
        <v>7.0440000000000003E-2</v>
      </c>
      <c r="L105" s="98">
        <v>2.163E-2</v>
      </c>
      <c r="M105" s="98">
        <f t="shared" si="65"/>
        <v>9.2069999999999999E-2</v>
      </c>
      <c r="N105" s="97">
        <f t="shared" si="66"/>
        <v>206.27648933810218</v>
      </c>
      <c r="O105" s="127">
        <v>446.39</v>
      </c>
      <c r="P105" s="127">
        <v>446.39</v>
      </c>
      <c r="Q105" s="115"/>
      <c r="R105" s="115"/>
      <c r="S105" s="115">
        <v>8.2699999999999996E-2</v>
      </c>
      <c r="T105" s="127">
        <v>185.26</v>
      </c>
      <c r="U105" s="100"/>
      <c r="V105" s="100"/>
      <c r="W105" s="100">
        <f t="shared" si="67"/>
        <v>-10.177039209297277</v>
      </c>
      <c r="X105" s="100">
        <f t="shared" si="68"/>
        <v>-10.188504470645045</v>
      </c>
      <c r="Y105" s="101"/>
      <c r="Z105" s="102">
        <f t="shared" si="97"/>
        <v>-3.5488439825250904</v>
      </c>
      <c r="AA105" s="102">
        <f t="shared" si="78"/>
        <v>-8.5488439825250904</v>
      </c>
      <c r="AB105" s="102">
        <f t="shared" si="79"/>
        <v>1.4511560174749096</v>
      </c>
      <c r="AC105" s="102">
        <f t="shared" si="80"/>
        <v>-13.349065539584215</v>
      </c>
      <c r="AD105" s="102">
        <f t="shared" si="81"/>
        <v>6.2513775745340343</v>
      </c>
      <c r="AE105" s="102">
        <f t="shared" si="82"/>
        <v>2.7639579878382805E-2</v>
      </c>
      <c r="AF105" s="102">
        <f t="shared" si="83"/>
        <v>-4.9723604201216176</v>
      </c>
      <c r="AG105" s="102">
        <f t="shared" si="84"/>
        <v>5.0276395798783824</v>
      </c>
      <c r="AH105" s="102">
        <f t="shared" si="85"/>
        <v>-4.4849751561925535</v>
      </c>
      <c r="AI105" s="102">
        <f t="shared" si="86"/>
        <v>4.5402543159493183</v>
      </c>
      <c r="AJ105" s="102">
        <f t="shared" si="87"/>
        <v>-3.024035306994981</v>
      </c>
      <c r="AK105" s="102">
        <f t="shared" si="88"/>
        <v>-8.0240353069949819</v>
      </c>
      <c r="AL105" s="102">
        <f t="shared" si="89"/>
        <v>1.975964693005019</v>
      </c>
      <c r="AM105" s="102">
        <f t="shared" si="90"/>
        <v>-11.435443380433682</v>
      </c>
      <c r="AN105" s="102">
        <f t="shared" si="91"/>
        <v>5.3873727664437192</v>
      </c>
      <c r="AO105" s="102">
        <f t="shared" si="92"/>
        <v>-2.8291927297448289</v>
      </c>
      <c r="AP105" s="102">
        <f t="shared" si="93"/>
        <v>-7.8291927297448289</v>
      </c>
      <c r="AQ105" s="102">
        <f t="shared" si="94"/>
        <v>2.1708072702551711</v>
      </c>
      <c r="AR105" s="102">
        <f t="shared" si="95"/>
        <v>-11.273907592626689</v>
      </c>
      <c r="AS105" s="102">
        <f t="shared" si="96"/>
        <v>5.6155221331370306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>
      <c r="A106" s="94" t="s">
        <v>153</v>
      </c>
      <c r="B106" s="95">
        <v>2</v>
      </c>
      <c r="C106" s="95">
        <v>2024</v>
      </c>
      <c r="D106" s="96" t="s">
        <v>56</v>
      </c>
      <c r="E106" s="95" t="s">
        <v>70</v>
      </c>
      <c r="F106" s="132" t="s">
        <v>117</v>
      </c>
      <c r="G106" s="124" t="s">
        <v>148</v>
      </c>
      <c r="H106" s="85">
        <v>4</v>
      </c>
      <c r="I106" s="97">
        <v>446.42833999999993</v>
      </c>
      <c r="J106" s="97">
        <f t="shared" si="64"/>
        <v>446.69999999999993</v>
      </c>
      <c r="K106" s="98">
        <v>0.22164</v>
      </c>
      <c r="L106" s="98">
        <v>5.0020000000000002E-2</v>
      </c>
      <c r="M106" s="98">
        <f t="shared" si="65"/>
        <v>0.27166000000000001</v>
      </c>
      <c r="N106" s="97">
        <f t="shared" si="66"/>
        <v>608.37900791079483</v>
      </c>
      <c r="O106" s="127">
        <v>446.82</v>
      </c>
      <c r="P106" s="127">
        <v>446.82</v>
      </c>
      <c r="Q106" s="115"/>
      <c r="R106" s="115"/>
      <c r="S106" s="115">
        <v>0.25800000000000001</v>
      </c>
      <c r="T106" s="127">
        <v>577.41</v>
      </c>
      <c r="U106" s="100"/>
      <c r="V106" s="100"/>
      <c r="W106" s="100">
        <f t="shared" si="67"/>
        <v>-5.028344253846722</v>
      </c>
      <c r="X106" s="100">
        <f t="shared" si="68"/>
        <v>-5.0904136250762564</v>
      </c>
      <c r="Y106" s="101"/>
      <c r="Z106" s="102">
        <f t="shared" si="97"/>
        <v>-3.5488439825250904</v>
      </c>
      <c r="AA106" s="102">
        <f t="shared" si="78"/>
        <v>-8.5488439825250904</v>
      </c>
      <c r="AB106" s="102">
        <f t="shared" si="79"/>
        <v>1.4511560174749096</v>
      </c>
      <c r="AC106" s="102">
        <f t="shared" si="80"/>
        <v>-13.349065539584215</v>
      </c>
      <c r="AD106" s="102">
        <f t="shared" si="81"/>
        <v>6.2513775745340343</v>
      </c>
      <c r="AE106" s="102">
        <f t="shared" si="82"/>
        <v>2.7639579878382805E-2</v>
      </c>
      <c r="AF106" s="102">
        <f t="shared" si="83"/>
        <v>-4.9723604201216176</v>
      </c>
      <c r="AG106" s="102">
        <f t="shared" si="84"/>
        <v>5.0276395798783824</v>
      </c>
      <c r="AH106" s="102">
        <f t="shared" si="85"/>
        <v>-4.4849751561925535</v>
      </c>
      <c r="AI106" s="102">
        <f t="shared" si="86"/>
        <v>4.5402543159493183</v>
      </c>
      <c r="AJ106" s="102">
        <f t="shared" si="87"/>
        <v>-3.024035306994981</v>
      </c>
      <c r="AK106" s="102">
        <f t="shared" si="88"/>
        <v>-8.0240353069949819</v>
      </c>
      <c r="AL106" s="102">
        <f t="shared" si="89"/>
        <v>1.975964693005019</v>
      </c>
      <c r="AM106" s="102">
        <f t="shared" si="90"/>
        <v>-11.435443380433682</v>
      </c>
      <c r="AN106" s="102">
        <f t="shared" si="91"/>
        <v>5.3873727664437192</v>
      </c>
      <c r="AO106" s="102">
        <f t="shared" si="92"/>
        <v>-2.8291927297448289</v>
      </c>
      <c r="AP106" s="102">
        <f t="shared" si="93"/>
        <v>-7.8291927297448289</v>
      </c>
      <c r="AQ106" s="102">
        <f t="shared" si="94"/>
        <v>2.1708072702551711</v>
      </c>
      <c r="AR106" s="102">
        <f t="shared" si="95"/>
        <v>-11.273907592626689</v>
      </c>
      <c r="AS106" s="102">
        <f t="shared" si="96"/>
        <v>5.6155221331370306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>
      <c r="A107" s="94" t="s">
        <v>153</v>
      </c>
      <c r="B107" s="95">
        <v>2</v>
      </c>
      <c r="C107" s="95">
        <v>2024</v>
      </c>
      <c r="D107" s="96" t="s">
        <v>56</v>
      </c>
      <c r="E107" s="95" t="s">
        <v>70</v>
      </c>
      <c r="F107" s="132" t="s">
        <v>117</v>
      </c>
      <c r="G107" s="124" t="s">
        <v>148</v>
      </c>
      <c r="H107" s="85">
        <v>5</v>
      </c>
      <c r="I107" s="97">
        <v>446.45849999999996</v>
      </c>
      <c r="J107" s="97">
        <f t="shared" si="64"/>
        <v>446.9</v>
      </c>
      <c r="K107" s="98">
        <v>0.36137999999999998</v>
      </c>
      <c r="L107" s="98">
        <v>8.0119999999999997E-2</v>
      </c>
      <c r="M107" s="98">
        <f t="shared" si="65"/>
        <v>0.4415</v>
      </c>
      <c r="N107" s="97">
        <f t="shared" si="66"/>
        <v>988.5248043706406</v>
      </c>
      <c r="O107" s="127">
        <v>447.02</v>
      </c>
      <c r="P107" s="127">
        <v>447.02</v>
      </c>
      <c r="Q107" s="115"/>
      <c r="R107" s="115"/>
      <c r="S107" s="115">
        <v>0.42770000000000002</v>
      </c>
      <c r="T107" s="127">
        <v>956.78</v>
      </c>
      <c r="U107" s="100"/>
      <c r="V107" s="100"/>
      <c r="W107" s="100">
        <f t="shared" si="67"/>
        <v>-3.1257078142695307</v>
      </c>
      <c r="X107" s="100">
        <f t="shared" si="68"/>
        <v>-3.2113310895472611</v>
      </c>
      <c r="Y107" s="101"/>
      <c r="Z107" s="102">
        <f t="shared" si="97"/>
        <v>-3.5488439825250904</v>
      </c>
      <c r="AA107" s="102">
        <f t="shared" si="78"/>
        <v>-8.5488439825250904</v>
      </c>
      <c r="AB107" s="102">
        <f t="shared" si="79"/>
        <v>1.4511560174749096</v>
      </c>
      <c r="AC107" s="102">
        <f t="shared" si="80"/>
        <v>-13.349065539584215</v>
      </c>
      <c r="AD107" s="102">
        <f t="shared" si="81"/>
        <v>6.2513775745340343</v>
      </c>
      <c r="AE107" s="102">
        <f t="shared" si="82"/>
        <v>2.7639579878382805E-2</v>
      </c>
      <c r="AF107" s="102">
        <f t="shared" si="83"/>
        <v>-4.9723604201216176</v>
      </c>
      <c r="AG107" s="102">
        <f t="shared" si="84"/>
        <v>5.0276395798783824</v>
      </c>
      <c r="AH107" s="102">
        <f t="shared" si="85"/>
        <v>-4.4849751561925535</v>
      </c>
      <c r="AI107" s="102">
        <f t="shared" si="86"/>
        <v>4.5402543159493183</v>
      </c>
      <c r="AJ107" s="102">
        <f t="shared" si="87"/>
        <v>-3.024035306994981</v>
      </c>
      <c r="AK107" s="102">
        <f t="shared" si="88"/>
        <v>-8.0240353069949819</v>
      </c>
      <c r="AL107" s="102">
        <f t="shared" si="89"/>
        <v>1.975964693005019</v>
      </c>
      <c r="AM107" s="102">
        <f t="shared" si="90"/>
        <v>-11.435443380433682</v>
      </c>
      <c r="AN107" s="102">
        <f t="shared" si="91"/>
        <v>5.3873727664437192</v>
      </c>
      <c r="AO107" s="102">
        <f t="shared" si="92"/>
        <v>-2.8291927297448289</v>
      </c>
      <c r="AP107" s="102">
        <f t="shared" si="93"/>
        <v>-7.8291927297448289</v>
      </c>
      <c r="AQ107" s="102">
        <f t="shared" si="94"/>
        <v>2.1708072702551711</v>
      </c>
      <c r="AR107" s="102">
        <f t="shared" si="95"/>
        <v>-11.273907592626689</v>
      </c>
      <c r="AS107" s="102">
        <f t="shared" si="96"/>
        <v>5.6155221331370306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>
      <c r="A108" s="94" t="s">
        <v>153</v>
      </c>
      <c r="B108" s="95">
        <v>2</v>
      </c>
      <c r="C108" s="95">
        <v>2024</v>
      </c>
      <c r="D108" s="96" t="s">
        <v>56</v>
      </c>
      <c r="E108" s="95" t="s">
        <v>70</v>
      </c>
      <c r="F108" s="132" t="s">
        <v>117</v>
      </c>
      <c r="G108" s="124" t="s">
        <v>148</v>
      </c>
      <c r="H108" s="85">
        <v>6</v>
      </c>
      <c r="I108" s="97">
        <v>446.06855000000002</v>
      </c>
      <c r="J108" s="97">
        <f t="shared" si="64"/>
        <v>446.7</v>
      </c>
      <c r="K108" s="98">
        <v>0.50058999999999998</v>
      </c>
      <c r="L108" s="98">
        <v>0.13086</v>
      </c>
      <c r="M108" s="98">
        <f t="shared" si="65"/>
        <v>0.63144999999999996</v>
      </c>
      <c r="N108" s="97">
        <f t="shared" si="66"/>
        <v>1414.8337861754874</v>
      </c>
      <c r="O108" s="127">
        <v>446.87</v>
      </c>
      <c r="P108" s="127">
        <v>446.87</v>
      </c>
      <c r="Q108" s="115"/>
      <c r="R108" s="115"/>
      <c r="S108" s="115">
        <v>0.60199999999999998</v>
      </c>
      <c r="T108" s="127">
        <v>1347.15</v>
      </c>
      <c r="U108" s="100"/>
      <c r="V108" s="100"/>
      <c r="W108" s="100">
        <f t="shared" si="67"/>
        <v>-4.6638688732282807</v>
      </c>
      <c r="X108" s="100">
        <f t="shared" si="68"/>
        <v>-4.783868383469053</v>
      </c>
      <c r="Y108" s="101"/>
      <c r="Z108" s="102">
        <f t="shared" si="97"/>
        <v>-3.5488439825250904</v>
      </c>
      <c r="AA108" s="102">
        <f t="shared" si="78"/>
        <v>-8.5488439825250904</v>
      </c>
      <c r="AB108" s="102">
        <f t="shared" si="79"/>
        <v>1.4511560174749096</v>
      </c>
      <c r="AC108" s="102">
        <f t="shared" si="80"/>
        <v>-13.349065539584215</v>
      </c>
      <c r="AD108" s="102">
        <f t="shared" si="81"/>
        <v>6.2513775745340343</v>
      </c>
      <c r="AE108" s="102">
        <f t="shared" si="82"/>
        <v>2.7639579878382805E-2</v>
      </c>
      <c r="AF108" s="102">
        <f t="shared" si="83"/>
        <v>-4.9723604201216176</v>
      </c>
      <c r="AG108" s="102">
        <f t="shared" si="84"/>
        <v>5.0276395798783824</v>
      </c>
      <c r="AH108" s="102">
        <f t="shared" si="85"/>
        <v>-4.4849751561925535</v>
      </c>
      <c r="AI108" s="102">
        <f t="shared" si="86"/>
        <v>4.5402543159493183</v>
      </c>
      <c r="AJ108" s="102">
        <f t="shared" si="87"/>
        <v>-3.024035306994981</v>
      </c>
      <c r="AK108" s="102">
        <f t="shared" si="88"/>
        <v>-8.0240353069949819</v>
      </c>
      <c r="AL108" s="102">
        <f t="shared" si="89"/>
        <v>1.975964693005019</v>
      </c>
      <c r="AM108" s="102">
        <f t="shared" si="90"/>
        <v>-11.435443380433682</v>
      </c>
      <c r="AN108" s="102">
        <f t="shared" si="91"/>
        <v>5.3873727664437192</v>
      </c>
      <c r="AO108" s="102">
        <f t="shared" si="92"/>
        <v>-2.8291927297448289</v>
      </c>
      <c r="AP108" s="102">
        <f t="shared" si="93"/>
        <v>-7.8291927297448289</v>
      </c>
      <c r="AQ108" s="102">
        <f t="shared" si="94"/>
        <v>2.1708072702551711</v>
      </c>
      <c r="AR108" s="102">
        <f t="shared" si="95"/>
        <v>-11.273907592626689</v>
      </c>
      <c r="AS108" s="102">
        <f t="shared" si="96"/>
        <v>5.6155221331370306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>
      <c r="A109" s="94" t="s">
        <v>153</v>
      </c>
      <c r="B109" s="95">
        <v>2</v>
      </c>
      <c r="C109" s="95">
        <v>2024</v>
      </c>
      <c r="D109" s="96" t="s">
        <v>56</v>
      </c>
      <c r="E109" s="95" t="s">
        <v>70</v>
      </c>
      <c r="F109" s="132" t="s">
        <v>117</v>
      </c>
      <c r="G109" s="124" t="s">
        <v>148</v>
      </c>
      <c r="H109" s="85">
        <v>7</v>
      </c>
      <c r="I109" s="97">
        <v>446.43781000000001</v>
      </c>
      <c r="J109" s="97">
        <f t="shared" si="64"/>
        <v>448.4</v>
      </c>
      <c r="K109" s="98">
        <v>1.6012299999999999</v>
      </c>
      <c r="L109" s="98">
        <v>0.36096</v>
      </c>
      <c r="M109" s="98">
        <f t="shared" si="65"/>
        <v>1.9621899999999999</v>
      </c>
      <c r="N109" s="97">
        <f t="shared" si="66"/>
        <v>4387.9366421983004</v>
      </c>
      <c r="O109" s="127">
        <v>448.48</v>
      </c>
      <c r="P109" s="127">
        <v>448.48</v>
      </c>
      <c r="Q109" s="115"/>
      <c r="R109" s="115"/>
      <c r="S109" s="115">
        <v>1.9222999999999999</v>
      </c>
      <c r="T109" s="127">
        <v>4286.26</v>
      </c>
      <c r="U109" s="100"/>
      <c r="V109" s="100"/>
      <c r="W109" s="100">
        <f t="shared" si="67"/>
        <v>-2.0329325906257796</v>
      </c>
      <c r="X109" s="100">
        <f t="shared" si="68"/>
        <v>-2.3171857410265959</v>
      </c>
      <c r="Y109" s="101"/>
      <c r="Z109" s="102">
        <f t="shared" si="97"/>
        <v>-3.5488439825250904</v>
      </c>
      <c r="AA109" s="102">
        <f t="shared" si="78"/>
        <v>-8.5488439825250904</v>
      </c>
      <c r="AB109" s="102">
        <f t="shared" si="79"/>
        <v>1.4511560174749096</v>
      </c>
      <c r="AC109" s="102">
        <f t="shared" si="80"/>
        <v>-13.349065539584215</v>
      </c>
      <c r="AD109" s="102">
        <f t="shared" si="81"/>
        <v>6.2513775745340343</v>
      </c>
      <c r="AE109" s="102">
        <f t="shared" si="82"/>
        <v>2.7639579878382805E-2</v>
      </c>
      <c r="AF109" s="102">
        <f t="shared" si="83"/>
        <v>-4.9723604201216176</v>
      </c>
      <c r="AG109" s="102">
        <f t="shared" si="84"/>
        <v>5.0276395798783824</v>
      </c>
      <c r="AH109" s="102">
        <f t="shared" si="85"/>
        <v>-4.4849751561925535</v>
      </c>
      <c r="AI109" s="102">
        <f t="shared" si="86"/>
        <v>4.5402543159493183</v>
      </c>
      <c r="AJ109" s="102">
        <f t="shared" si="87"/>
        <v>-3.024035306994981</v>
      </c>
      <c r="AK109" s="102">
        <f t="shared" si="88"/>
        <v>-8.0240353069949819</v>
      </c>
      <c r="AL109" s="102">
        <f t="shared" si="89"/>
        <v>1.975964693005019</v>
      </c>
      <c r="AM109" s="102">
        <f t="shared" si="90"/>
        <v>-11.435443380433682</v>
      </c>
      <c r="AN109" s="102">
        <f t="shared" si="91"/>
        <v>5.3873727664437192</v>
      </c>
      <c r="AO109" s="102">
        <f t="shared" si="92"/>
        <v>-2.8291927297448289</v>
      </c>
      <c r="AP109" s="102">
        <f t="shared" si="93"/>
        <v>-7.8291927297448289</v>
      </c>
      <c r="AQ109" s="102">
        <f t="shared" si="94"/>
        <v>2.1708072702551711</v>
      </c>
      <c r="AR109" s="102">
        <f t="shared" si="95"/>
        <v>-11.273907592626689</v>
      </c>
      <c r="AS109" s="102">
        <f t="shared" si="96"/>
        <v>5.6155221331370306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>
      <c r="A110" s="94" t="s">
        <v>153</v>
      </c>
      <c r="B110" s="95">
        <v>2</v>
      </c>
      <c r="C110" s="95">
        <v>2024</v>
      </c>
      <c r="D110" s="96" t="s">
        <v>56</v>
      </c>
      <c r="E110" s="95" t="s">
        <v>70</v>
      </c>
      <c r="F110" s="132" t="s">
        <v>117</v>
      </c>
      <c r="G110" s="124" t="s">
        <v>148</v>
      </c>
      <c r="H110" s="85">
        <v>8</v>
      </c>
      <c r="I110" s="97">
        <v>446.61917</v>
      </c>
      <c r="J110" s="97">
        <f t="shared" si="64"/>
        <v>449.2</v>
      </c>
      <c r="K110" s="98">
        <v>2.1004399999999999</v>
      </c>
      <c r="L110" s="98">
        <v>0.48038999999999998</v>
      </c>
      <c r="M110" s="98">
        <f t="shared" si="65"/>
        <v>2.5808299999999997</v>
      </c>
      <c r="N110" s="97">
        <f t="shared" si="66"/>
        <v>5766.0181906200123</v>
      </c>
      <c r="O110" s="127">
        <v>449.33</v>
      </c>
      <c r="P110" s="127">
        <v>449.33</v>
      </c>
      <c r="Q110" s="115"/>
      <c r="R110" s="115"/>
      <c r="S110" s="115">
        <v>2.5066999999999999</v>
      </c>
      <c r="T110" s="127">
        <v>5578.75</v>
      </c>
      <c r="U110" s="100"/>
      <c r="V110" s="100"/>
      <c r="W110" s="100">
        <f t="shared" si="67"/>
        <v>-2.8723317692370212</v>
      </c>
      <c r="X110" s="100">
        <f t="shared" si="68"/>
        <v>-3.2477904930070229</v>
      </c>
      <c r="Y110" s="101"/>
      <c r="Z110" s="102">
        <f t="shared" si="97"/>
        <v>-3.5488439825250904</v>
      </c>
      <c r="AA110" s="102">
        <f t="shared" si="78"/>
        <v>-8.5488439825250904</v>
      </c>
      <c r="AB110" s="102">
        <f t="shared" si="79"/>
        <v>1.4511560174749096</v>
      </c>
      <c r="AC110" s="102">
        <f t="shared" si="80"/>
        <v>-13.349065539584215</v>
      </c>
      <c r="AD110" s="102">
        <f t="shared" si="81"/>
        <v>6.2513775745340343</v>
      </c>
      <c r="AE110" s="102">
        <f t="shared" si="82"/>
        <v>2.7639579878382805E-2</v>
      </c>
      <c r="AF110" s="102">
        <f t="shared" si="83"/>
        <v>-4.9723604201216176</v>
      </c>
      <c r="AG110" s="102">
        <f t="shared" si="84"/>
        <v>5.0276395798783824</v>
      </c>
      <c r="AH110" s="102">
        <f t="shared" si="85"/>
        <v>-4.4849751561925535</v>
      </c>
      <c r="AI110" s="102">
        <f t="shared" si="86"/>
        <v>4.5402543159493183</v>
      </c>
      <c r="AJ110" s="102">
        <f t="shared" si="87"/>
        <v>-3.024035306994981</v>
      </c>
      <c r="AK110" s="102">
        <f t="shared" si="88"/>
        <v>-8.0240353069949819</v>
      </c>
      <c r="AL110" s="102">
        <f t="shared" si="89"/>
        <v>1.975964693005019</v>
      </c>
      <c r="AM110" s="102">
        <f t="shared" si="90"/>
        <v>-11.435443380433682</v>
      </c>
      <c r="AN110" s="102">
        <f t="shared" si="91"/>
        <v>5.3873727664437192</v>
      </c>
      <c r="AO110" s="102">
        <f t="shared" si="92"/>
        <v>-2.8291927297448289</v>
      </c>
      <c r="AP110" s="102">
        <f t="shared" si="93"/>
        <v>-7.8291927297448289</v>
      </c>
      <c r="AQ110" s="102">
        <f t="shared" si="94"/>
        <v>2.1708072702551711</v>
      </c>
      <c r="AR110" s="102">
        <f t="shared" si="95"/>
        <v>-11.273907592626689</v>
      </c>
      <c r="AS110" s="102">
        <f t="shared" si="96"/>
        <v>5.6155221331370306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>
      <c r="A111" s="94" t="s">
        <v>153</v>
      </c>
      <c r="B111" s="95">
        <v>2</v>
      </c>
      <c r="C111" s="95">
        <v>2024</v>
      </c>
      <c r="D111" s="96" t="s">
        <v>56</v>
      </c>
      <c r="E111" s="95" t="s">
        <v>70</v>
      </c>
      <c r="F111" s="132" t="s">
        <v>117</v>
      </c>
      <c r="G111" s="124" t="s">
        <v>148</v>
      </c>
      <c r="H111" s="85">
        <v>9</v>
      </c>
      <c r="I111" s="97">
        <v>446.74836000000005</v>
      </c>
      <c r="J111" s="97">
        <f t="shared" si="64"/>
        <v>450.1</v>
      </c>
      <c r="K111" s="98">
        <v>2.6013700000000002</v>
      </c>
      <c r="L111" s="98">
        <v>0.75026999999999999</v>
      </c>
      <c r="M111" s="98">
        <f t="shared" si="65"/>
        <v>3.3516400000000002</v>
      </c>
      <c r="N111" s="97">
        <f t="shared" si="66"/>
        <v>7481.1191772036227</v>
      </c>
      <c r="O111" s="127">
        <v>450.22</v>
      </c>
      <c r="P111" s="127">
        <v>450.22</v>
      </c>
      <c r="Q111" s="115"/>
      <c r="R111" s="115"/>
      <c r="S111" s="115">
        <v>3.2677</v>
      </c>
      <c r="T111" s="127">
        <v>7258.01</v>
      </c>
      <c r="U111" s="100"/>
      <c r="V111" s="100"/>
      <c r="W111" s="100">
        <f t="shared" si="67"/>
        <v>-2.504445584848018</v>
      </c>
      <c r="X111" s="100">
        <f t="shared" si="68"/>
        <v>-2.9822967916816259</v>
      </c>
      <c r="Y111" s="101"/>
      <c r="Z111" s="102">
        <f t="shared" si="97"/>
        <v>-3.5488439825250904</v>
      </c>
      <c r="AA111" s="102">
        <f t="shared" si="78"/>
        <v>-8.5488439825250904</v>
      </c>
      <c r="AB111" s="102">
        <f t="shared" si="79"/>
        <v>1.4511560174749096</v>
      </c>
      <c r="AC111" s="102">
        <f t="shared" si="80"/>
        <v>-13.349065539584215</v>
      </c>
      <c r="AD111" s="102">
        <f t="shared" si="81"/>
        <v>6.2513775745340343</v>
      </c>
      <c r="AE111" s="102">
        <f t="shared" si="82"/>
        <v>2.7639579878382805E-2</v>
      </c>
      <c r="AF111" s="102">
        <f t="shared" si="83"/>
        <v>-4.9723604201216176</v>
      </c>
      <c r="AG111" s="102">
        <f t="shared" si="84"/>
        <v>5.0276395798783824</v>
      </c>
      <c r="AH111" s="102">
        <f t="shared" si="85"/>
        <v>-4.4849751561925535</v>
      </c>
      <c r="AI111" s="102">
        <f t="shared" si="86"/>
        <v>4.5402543159493183</v>
      </c>
      <c r="AJ111" s="102">
        <f t="shared" si="87"/>
        <v>-3.024035306994981</v>
      </c>
      <c r="AK111" s="102">
        <f t="shared" si="88"/>
        <v>-8.0240353069949819</v>
      </c>
      <c r="AL111" s="102">
        <f t="shared" si="89"/>
        <v>1.975964693005019</v>
      </c>
      <c r="AM111" s="102">
        <f t="shared" si="90"/>
        <v>-11.435443380433682</v>
      </c>
      <c r="AN111" s="102">
        <f t="shared" si="91"/>
        <v>5.3873727664437192</v>
      </c>
      <c r="AO111" s="102">
        <f t="shared" si="92"/>
        <v>-2.8291927297448289</v>
      </c>
      <c r="AP111" s="102">
        <f t="shared" si="93"/>
        <v>-7.8291927297448289</v>
      </c>
      <c r="AQ111" s="102">
        <f t="shared" si="94"/>
        <v>2.1708072702551711</v>
      </c>
      <c r="AR111" s="102">
        <f t="shared" si="95"/>
        <v>-11.273907592626689</v>
      </c>
      <c r="AS111" s="102">
        <f t="shared" si="96"/>
        <v>5.6155221331370306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>
      <c r="A112" s="94" t="s">
        <v>153</v>
      </c>
      <c r="B112" s="95">
        <v>2</v>
      </c>
      <c r="C112" s="95">
        <v>2024</v>
      </c>
      <c r="D112" s="96" t="s">
        <v>27</v>
      </c>
      <c r="E112" s="95" t="s">
        <v>71</v>
      </c>
      <c r="F112" s="132" t="s">
        <v>118</v>
      </c>
      <c r="G112" s="155" t="s">
        <v>140</v>
      </c>
      <c r="H112" s="85">
        <v>1</v>
      </c>
      <c r="I112" s="97">
        <v>446.56991999999997</v>
      </c>
      <c r="J112" s="97">
        <f t="shared" ref="J112:J129" si="98">I112+K112+L112</f>
        <v>446.59999999999997</v>
      </c>
      <c r="K112" s="98">
        <v>1.9879999999999998E-2</v>
      </c>
      <c r="L112" s="98">
        <v>1.0200000000000001E-2</v>
      </c>
      <c r="M112" s="98">
        <f t="shared" ref="M112:M129" si="99">K112+L112</f>
        <v>3.0079999999999999E-2</v>
      </c>
      <c r="N112" s="97">
        <f t="shared" ref="N112:N129" si="100">(1.6061/(1.6061-(M112/J112)))*(M112/J112)*1000000</f>
        <v>67.356160963746504</v>
      </c>
      <c r="O112" s="112">
        <v>450</v>
      </c>
      <c r="P112" s="112">
        <v>446.39</v>
      </c>
      <c r="Q112" s="113">
        <v>1.5100000000000001E-2</v>
      </c>
      <c r="R112" s="113">
        <v>1.0200000000000001E-2</v>
      </c>
      <c r="S112" s="113">
        <v>2.5299999999997547E-2</v>
      </c>
      <c r="T112" s="99">
        <v>56.7</v>
      </c>
      <c r="U112" s="100">
        <f t="shared" ref="U112" si="101">((Q112-K112)/K112)*100</f>
        <v>-24.044265593561359</v>
      </c>
      <c r="V112" s="100">
        <f t="shared" ref="V112" si="102">((R112-L112)/L112)*100</f>
        <v>0</v>
      </c>
      <c r="W112" s="100">
        <f t="shared" ref="W112:W129" si="103">((S112-M112)/M112)*100</f>
        <v>-15.890957446816664</v>
      </c>
      <c r="X112" s="100">
        <f t="shared" ref="X112:X129" si="104">((T112-N112)/N112)*100</f>
        <v>-15.820618056723909</v>
      </c>
      <c r="Y112" s="101"/>
      <c r="Z112" s="102">
        <f t="shared" si="97"/>
        <v>-3.5488439825250904</v>
      </c>
      <c r="AA112" s="102">
        <f t="shared" si="78"/>
        <v>-8.5488439825250904</v>
      </c>
      <c r="AB112" s="102">
        <f t="shared" si="79"/>
        <v>1.4511560174749096</v>
      </c>
      <c r="AC112" s="102">
        <f t="shared" si="80"/>
        <v>-13.349065539584215</v>
      </c>
      <c r="AD112" s="102">
        <f t="shared" si="81"/>
        <v>6.2513775745340343</v>
      </c>
      <c r="AE112" s="102">
        <f t="shared" si="82"/>
        <v>2.7639579878382805E-2</v>
      </c>
      <c r="AF112" s="102">
        <f t="shared" si="83"/>
        <v>-4.9723604201216176</v>
      </c>
      <c r="AG112" s="102">
        <f t="shared" si="84"/>
        <v>5.0276395798783824</v>
      </c>
      <c r="AH112" s="102">
        <f t="shared" si="85"/>
        <v>-4.4849751561925535</v>
      </c>
      <c r="AI112" s="102">
        <f t="shared" si="86"/>
        <v>4.5402543159493183</v>
      </c>
      <c r="AJ112" s="102">
        <f t="shared" si="87"/>
        <v>-3.024035306994981</v>
      </c>
      <c r="AK112" s="102">
        <f t="shared" si="88"/>
        <v>-8.0240353069949819</v>
      </c>
      <c r="AL112" s="102">
        <f t="shared" si="89"/>
        <v>1.975964693005019</v>
      </c>
      <c r="AM112" s="102">
        <f t="shared" si="90"/>
        <v>-11.435443380433682</v>
      </c>
      <c r="AN112" s="102">
        <f t="shared" si="91"/>
        <v>5.3873727664437192</v>
      </c>
      <c r="AO112" s="102">
        <f t="shared" si="92"/>
        <v>-2.8291927297448289</v>
      </c>
      <c r="AP112" s="102">
        <f t="shared" si="93"/>
        <v>-7.8291927297448289</v>
      </c>
      <c r="AQ112" s="102">
        <f t="shared" si="94"/>
        <v>2.1708072702551711</v>
      </c>
      <c r="AR112" s="102">
        <f t="shared" si="95"/>
        <v>-11.273907592626689</v>
      </c>
      <c r="AS112" s="102">
        <f t="shared" si="96"/>
        <v>5.6155221331370306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>
      <c r="A113" s="94" t="s">
        <v>153</v>
      </c>
      <c r="B113" s="95">
        <v>2</v>
      </c>
      <c r="C113" s="95">
        <v>2024</v>
      </c>
      <c r="D113" s="96" t="s">
        <v>27</v>
      </c>
      <c r="E113" s="95" t="s">
        <v>71</v>
      </c>
      <c r="F113" s="132" t="s">
        <v>118</v>
      </c>
      <c r="G113" s="155" t="s">
        <v>140</v>
      </c>
      <c r="H113" s="85">
        <v>2</v>
      </c>
      <c r="I113" s="97">
        <v>446.75432999999998</v>
      </c>
      <c r="J113" s="97">
        <f t="shared" si="98"/>
        <v>446.8</v>
      </c>
      <c r="K113" s="98">
        <v>2.9829999999999999E-2</v>
      </c>
      <c r="L113" s="98">
        <v>1.584E-2</v>
      </c>
      <c r="M113" s="98">
        <f t="shared" si="99"/>
        <v>4.5670000000000002E-2</v>
      </c>
      <c r="N113" s="97">
        <f t="shared" si="100"/>
        <v>102.22226214146525</v>
      </c>
      <c r="O113" s="114">
        <v>450</v>
      </c>
      <c r="P113" s="114">
        <v>446.7</v>
      </c>
      <c r="Q113" s="115">
        <v>2.6700000000000002E-2</v>
      </c>
      <c r="R113" s="115">
        <v>1.66E-2</v>
      </c>
      <c r="S113" s="115">
        <v>4.3300000000011052E-2</v>
      </c>
      <c r="T113" s="103">
        <v>96.9</v>
      </c>
      <c r="U113" s="100">
        <f>((Q113-K113)/K113)*100</f>
        <v>-10.492792490781085</v>
      </c>
      <c r="V113" s="100">
        <f t="shared" ref="V113:V129" si="105">((R113-L113)/L113)*100</f>
        <v>4.7979797979797993</v>
      </c>
      <c r="W113" s="100">
        <f t="shared" si="103"/>
        <v>-5.1894022333894254</v>
      </c>
      <c r="X113" s="100">
        <f t="shared" si="104"/>
        <v>-5.2065587573280014</v>
      </c>
      <c r="Y113" s="101"/>
      <c r="Z113" s="102">
        <f t="shared" si="97"/>
        <v>-3.5488439825250904</v>
      </c>
      <c r="AA113" s="102">
        <f t="shared" si="78"/>
        <v>-8.5488439825250904</v>
      </c>
      <c r="AB113" s="102">
        <f t="shared" si="79"/>
        <v>1.4511560174749096</v>
      </c>
      <c r="AC113" s="102">
        <f t="shared" si="80"/>
        <v>-13.349065539584215</v>
      </c>
      <c r="AD113" s="102">
        <f t="shared" si="81"/>
        <v>6.2513775745340343</v>
      </c>
      <c r="AE113" s="102">
        <f t="shared" si="82"/>
        <v>2.7639579878382805E-2</v>
      </c>
      <c r="AF113" s="102">
        <f t="shared" si="83"/>
        <v>-4.9723604201216176</v>
      </c>
      <c r="AG113" s="102">
        <f t="shared" si="84"/>
        <v>5.0276395798783824</v>
      </c>
      <c r="AH113" s="102">
        <f t="shared" si="85"/>
        <v>-4.4849751561925535</v>
      </c>
      <c r="AI113" s="102">
        <f t="shared" si="86"/>
        <v>4.5402543159493183</v>
      </c>
      <c r="AJ113" s="102">
        <f t="shared" si="87"/>
        <v>-3.024035306994981</v>
      </c>
      <c r="AK113" s="102">
        <f t="shared" si="88"/>
        <v>-8.0240353069949819</v>
      </c>
      <c r="AL113" s="102">
        <f t="shared" si="89"/>
        <v>1.975964693005019</v>
      </c>
      <c r="AM113" s="102">
        <f t="shared" si="90"/>
        <v>-11.435443380433682</v>
      </c>
      <c r="AN113" s="102">
        <f t="shared" si="91"/>
        <v>5.3873727664437192</v>
      </c>
      <c r="AO113" s="102">
        <f t="shared" si="92"/>
        <v>-2.8291927297448289</v>
      </c>
      <c r="AP113" s="102">
        <f t="shared" si="93"/>
        <v>-7.8291927297448289</v>
      </c>
      <c r="AQ113" s="102">
        <f t="shared" si="94"/>
        <v>2.1708072702551711</v>
      </c>
      <c r="AR113" s="102">
        <f t="shared" si="95"/>
        <v>-11.273907592626689</v>
      </c>
      <c r="AS113" s="102">
        <f t="shared" si="96"/>
        <v>5.6155221331370306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>
      <c r="A114" s="94" t="s">
        <v>153</v>
      </c>
      <c r="B114" s="95">
        <v>2</v>
      </c>
      <c r="C114" s="95">
        <v>2024</v>
      </c>
      <c r="D114" s="96" t="s">
        <v>27</v>
      </c>
      <c r="E114" s="95" t="s">
        <v>71</v>
      </c>
      <c r="F114" s="132" t="s">
        <v>118</v>
      </c>
      <c r="G114" s="155" t="s">
        <v>140</v>
      </c>
      <c r="H114" s="85">
        <v>3</v>
      </c>
      <c r="I114" s="97">
        <v>446.30854999999997</v>
      </c>
      <c r="J114" s="97">
        <f t="shared" si="98"/>
        <v>446.4</v>
      </c>
      <c r="K114" s="98">
        <v>7.077E-2</v>
      </c>
      <c r="L114" s="98">
        <v>2.068E-2</v>
      </c>
      <c r="M114" s="98">
        <f t="shared" si="99"/>
        <v>9.1450000000000004E-2</v>
      </c>
      <c r="N114" s="97">
        <f t="shared" si="100"/>
        <v>204.8872448690567</v>
      </c>
      <c r="O114" s="114">
        <v>450</v>
      </c>
      <c r="P114" s="114">
        <v>446.2</v>
      </c>
      <c r="Q114" s="115">
        <v>6.2100000000000002E-2</v>
      </c>
      <c r="R114" s="115">
        <v>2.23E-2</v>
      </c>
      <c r="S114" s="115">
        <v>8.4400000000001363E-2</v>
      </c>
      <c r="T114" s="103">
        <v>189.2</v>
      </c>
      <c r="U114" s="100">
        <f t="shared" ref="U114:U129" si="106">((Q114-K114)/K114)*100</f>
        <v>-12.250953793980496</v>
      </c>
      <c r="V114" s="100">
        <f t="shared" si="105"/>
        <v>7.8336557059961311</v>
      </c>
      <c r="W114" s="100">
        <f t="shared" si="103"/>
        <v>-7.7091306724971469</v>
      </c>
      <c r="X114" s="100">
        <f t="shared" si="104"/>
        <v>-7.6565258511248082</v>
      </c>
      <c r="Y114" s="101"/>
      <c r="Z114" s="102">
        <f t="shared" si="97"/>
        <v>-3.5488439825250904</v>
      </c>
      <c r="AA114" s="102">
        <f t="shared" si="78"/>
        <v>-8.5488439825250904</v>
      </c>
      <c r="AB114" s="102">
        <f t="shared" si="79"/>
        <v>1.4511560174749096</v>
      </c>
      <c r="AC114" s="102">
        <f t="shared" si="80"/>
        <v>-13.349065539584215</v>
      </c>
      <c r="AD114" s="102">
        <f t="shared" si="81"/>
        <v>6.2513775745340343</v>
      </c>
      <c r="AE114" s="102">
        <f t="shared" si="82"/>
        <v>2.7639579878382805E-2</v>
      </c>
      <c r="AF114" s="102">
        <f t="shared" si="83"/>
        <v>-4.9723604201216176</v>
      </c>
      <c r="AG114" s="102">
        <f t="shared" si="84"/>
        <v>5.0276395798783824</v>
      </c>
      <c r="AH114" s="102">
        <f t="shared" si="85"/>
        <v>-4.4849751561925535</v>
      </c>
      <c r="AI114" s="102">
        <f t="shared" si="86"/>
        <v>4.5402543159493183</v>
      </c>
      <c r="AJ114" s="102">
        <f t="shared" si="87"/>
        <v>-3.024035306994981</v>
      </c>
      <c r="AK114" s="102">
        <f t="shared" si="88"/>
        <v>-8.0240353069949819</v>
      </c>
      <c r="AL114" s="102">
        <f t="shared" si="89"/>
        <v>1.975964693005019</v>
      </c>
      <c r="AM114" s="102">
        <f t="shared" si="90"/>
        <v>-11.435443380433682</v>
      </c>
      <c r="AN114" s="102">
        <f t="shared" si="91"/>
        <v>5.3873727664437192</v>
      </c>
      <c r="AO114" s="102">
        <f t="shared" si="92"/>
        <v>-2.8291927297448289</v>
      </c>
      <c r="AP114" s="102">
        <f t="shared" si="93"/>
        <v>-7.8291927297448289</v>
      </c>
      <c r="AQ114" s="102">
        <f t="shared" si="94"/>
        <v>2.1708072702551711</v>
      </c>
      <c r="AR114" s="102">
        <f t="shared" si="95"/>
        <v>-11.273907592626689</v>
      </c>
      <c r="AS114" s="102">
        <f t="shared" si="96"/>
        <v>5.6155221331370306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>
      <c r="A115" s="94" t="s">
        <v>153</v>
      </c>
      <c r="B115" s="95">
        <v>2</v>
      </c>
      <c r="C115" s="95">
        <v>2024</v>
      </c>
      <c r="D115" s="96" t="s">
        <v>27</v>
      </c>
      <c r="E115" s="95" t="s">
        <v>71</v>
      </c>
      <c r="F115" s="132" t="s">
        <v>118</v>
      </c>
      <c r="G115" s="155" t="s">
        <v>140</v>
      </c>
      <c r="H115" s="85">
        <v>4</v>
      </c>
      <c r="I115" s="97">
        <v>446.62844000000001</v>
      </c>
      <c r="J115" s="97">
        <f>I115+K115+L115</f>
        <v>446.90000000000003</v>
      </c>
      <c r="K115" s="98">
        <v>0.22116</v>
      </c>
      <c r="L115" s="98">
        <v>5.04E-2</v>
      </c>
      <c r="M115" s="98">
        <f t="shared" si="99"/>
        <v>0.27156000000000002</v>
      </c>
      <c r="N115" s="97">
        <f t="shared" si="100"/>
        <v>607.88270539149619</v>
      </c>
      <c r="O115" s="114">
        <v>450</v>
      </c>
      <c r="P115" s="114">
        <v>446.7</v>
      </c>
      <c r="Q115" s="115">
        <v>0.2044</v>
      </c>
      <c r="R115" s="115">
        <v>5.4100000000000002E-2</v>
      </c>
      <c r="S115" s="115">
        <v>0.25849999999999118</v>
      </c>
      <c r="T115" s="103">
        <v>578.79999999999995</v>
      </c>
      <c r="U115" s="100">
        <f t="shared" si="106"/>
        <v>-7.5782239102911904</v>
      </c>
      <c r="V115" s="100">
        <f t="shared" si="105"/>
        <v>7.3412698412698445</v>
      </c>
      <c r="W115" s="100">
        <f t="shared" si="103"/>
        <v>-4.8092502577731775</v>
      </c>
      <c r="X115" s="100">
        <f t="shared" si="104"/>
        <v>-4.7842626765908776</v>
      </c>
      <c r="Y115" s="101"/>
      <c r="Z115" s="102">
        <f t="shared" si="97"/>
        <v>-3.5488439825250904</v>
      </c>
      <c r="AA115" s="102">
        <f t="shared" si="78"/>
        <v>-8.5488439825250904</v>
      </c>
      <c r="AB115" s="102">
        <f t="shared" si="79"/>
        <v>1.4511560174749096</v>
      </c>
      <c r="AC115" s="102">
        <f t="shared" si="80"/>
        <v>-13.349065539584215</v>
      </c>
      <c r="AD115" s="102">
        <f t="shared" si="81"/>
        <v>6.2513775745340343</v>
      </c>
      <c r="AE115" s="102">
        <f t="shared" si="82"/>
        <v>2.7639579878382805E-2</v>
      </c>
      <c r="AF115" s="102">
        <f t="shared" si="83"/>
        <v>-4.9723604201216176</v>
      </c>
      <c r="AG115" s="102">
        <f t="shared" si="84"/>
        <v>5.0276395798783824</v>
      </c>
      <c r="AH115" s="102">
        <f t="shared" si="85"/>
        <v>-4.4849751561925535</v>
      </c>
      <c r="AI115" s="102">
        <f t="shared" si="86"/>
        <v>4.5402543159493183</v>
      </c>
      <c r="AJ115" s="102">
        <f t="shared" si="87"/>
        <v>-3.024035306994981</v>
      </c>
      <c r="AK115" s="102">
        <f t="shared" si="88"/>
        <v>-8.0240353069949819</v>
      </c>
      <c r="AL115" s="102">
        <f t="shared" si="89"/>
        <v>1.975964693005019</v>
      </c>
      <c r="AM115" s="102">
        <f t="shared" si="90"/>
        <v>-11.435443380433682</v>
      </c>
      <c r="AN115" s="102">
        <f t="shared" si="91"/>
        <v>5.3873727664437192</v>
      </c>
      <c r="AO115" s="102">
        <f t="shared" si="92"/>
        <v>-2.8291927297448289</v>
      </c>
      <c r="AP115" s="102">
        <f t="shared" si="93"/>
        <v>-7.8291927297448289</v>
      </c>
      <c r="AQ115" s="102">
        <f t="shared" si="94"/>
        <v>2.1708072702551711</v>
      </c>
      <c r="AR115" s="102">
        <f t="shared" si="95"/>
        <v>-11.273907592626689</v>
      </c>
      <c r="AS115" s="102">
        <f t="shared" si="96"/>
        <v>5.6155221331370306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>
      <c r="A116" s="94" t="s">
        <v>153</v>
      </c>
      <c r="B116" s="95">
        <v>2</v>
      </c>
      <c r="C116" s="95">
        <v>2024</v>
      </c>
      <c r="D116" s="96" t="s">
        <v>27</v>
      </c>
      <c r="E116" s="95" t="s">
        <v>71</v>
      </c>
      <c r="F116" s="132" t="s">
        <v>118</v>
      </c>
      <c r="G116" s="155" t="s">
        <v>140</v>
      </c>
      <c r="H116" s="85">
        <v>5</v>
      </c>
      <c r="I116" s="97">
        <v>446.65788000000003</v>
      </c>
      <c r="J116" s="97">
        <f t="shared" si="98"/>
        <v>447.1</v>
      </c>
      <c r="K116" s="98">
        <v>0.36087999999999998</v>
      </c>
      <c r="L116" s="98">
        <v>8.1240000000000007E-2</v>
      </c>
      <c r="M116" s="98">
        <f t="shared" si="99"/>
        <v>0.44211999999999996</v>
      </c>
      <c r="N116" s="97">
        <f t="shared" si="100"/>
        <v>989.47076061361167</v>
      </c>
      <c r="O116" s="114">
        <v>450</v>
      </c>
      <c r="P116" s="114">
        <v>446.7</v>
      </c>
      <c r="Q116" s="115">
        <v>0.3387</v>
      </c>
      <c r="R116" s="115">
        <v>8.5300000000000001E-2</v>
      </c>
      <c r="S116" s="115">
        <v>0.42399999999999999</v>
      </c>
      <c r="T116" s="103">
        <v>949.6</v>
      </c>
      <c r="U116" s="100">
        <f t="shared" si="106"/>
        <v>-6.1460873420527546</v>
      </c>
      <c r="V116" s="100">
        <f t="shared" si="105"/>
        <v>4.9975381585425822</v>
      </c>
      <c r="W116" s="100">
        <f t="shared" si="103"/>
        <v>-4.0984348140776197</v>
      </c>
      <c r="X116" s="100">
        <f t="shared" si="104"/>
        <v>-4.0295036701121054</v>
      </c>
      <c r="Y116" s="101"/>
      <c r="Z116" s="102">
        <f t="shared" si="97"/>
        <v>-3.5488439825250904</v>
      </c>
      <c r="AA116" s="102">
        <f t="shared" si="78"/>
        <v>-8.5488439825250904</v>
      </c>
      <c r="AB116" s="102">
        <f t="shared" si="79"/>
        <v>1.4511560174749096</v>
      </c>
      <c r="AC116" s="102">
        <f t="shared" si="80"/>
        <v>-13.349065539584215</v>
      </c>
      <c r="AD116" s="102">
        <f t="shared" si="81"/>
        <v>6.2513775745340343</v>
      </c>
      <c r="AE116" s="102">
        <f t="shared" si="82"/>
        <v>2.7639579878382805E-2</v>
      </c>
      <c r="AF116" s="102">
        <f t="shared" si="83"/>
        <v>-4.9723604201216176</v>
      </c>
      <c r="AG116" s="102">
        <f t="shared" si="84"/>
        <v>5.0276395798783824</v>
      </c>
      <c r="AH116" s="102">
        <f t="shared" si="85"/>
        <v>-4.4849751561925535</v>
      </c>
      <c r="AI116" s="102">
        <f t="shared" si="86"/>
        <v>4.5402543159493183</v>
      </c>
      <c r="AJ116" s="102">
        <f t="shared" si="87"/>
        <v>-3.024035306994981</v>
      </c>
      <c r="AK116" s="102">
        <f t="shared" si="88"/>
        <v>-8.0240353069949819</v>
      </c>
      <c r="AL116" s="102">
        <f t="shared" si="89"/>
        <v>1.975964693005019</v>
      </c>
      <c r="AM116" s="102">
        <f t="shared" si="90"/>
        <v>-11.435443380433682</v>
      </c>
      <c r="AN116" s="102">
        <f t="shared" si="91"/>
        <v>5.3873727664437192</v>
      </c>
      <c r="AO116" s="102">
        <f t="shared" si="92"/>
        <v>-2.8291927297448289</v>
      </c>
      <c r="AP116" s="102">
        <f t="shared" si="93"/>
        <v>-7.8291927297448289</v>
      </c>
      <c r="AQ116" s="102">
        <f t="shared" si="94"/>
        <v>2.1708072702551711</v>
      </c>
      <c r="AR116" s="102">
        <f t="shared" si="95"/>
        <v>-11.273907592626689</v>
      </c>
      <c r="AS116" s="102">
        <f t="shared" si="96"/>
        <v>5.6155221331370306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>
      <c r="A117" s="94" t="s">
        <v>153</v>
      </c>
      <c r="B117" s="95">
        <v>2</v>
      </c>
      <c r="C117" s="95">
        <v>2024</v>
      </c>
      <c r="D117" s="96" t="s">
        <v>27</v>
      </c>
      <c r="E117" s="95" t="s">
        <v>71</v>
      </c>
      <c r="F117" s="132" t="s">
        <v>118</v>
      </c>
      <c r="G117" s="155" t="s">
        <v>140</v>
      </c>
      <c r="H117" s="85">
        <v>6</v>
      </c>
      <c r="I117" s="97">
        <v>446.56851000000006</v>
      </c>
      <c r="J117" s="97">
        <f t="shared" si="98"/>
        <v>447.2000000000001</v>
      </c>
      <c r="K117" s="98">
        <v>0.50017</v>
      </c>
      <c r="L117" s="98">
        <v>0.13131999999999999</v>
      </c>
      <c r="M117" s="98">
        <f t="shared" si="99"/>
        <v>0.63149</v>
      </c>
      <c r="N117" s="97">
        <f t="shared" si="100"/>
        <v>1413.3401168086407</v>
      </c>
      <c r="O117" s="114">
        <v>450</v>
      </c>
      <c r="P117" s="114">
        <v>446.9</v>
      </c>
      <c r="Q117" s="115">
        <v>0.46939999999999998</v>
      </c>
      <c r="R117" s="115">
        <v>0.13700000000000001</v>
      </c>
      <c r="S117" s="115">
        <v>0.60640000000000005</v>
      </c>
      <c r="T117" s="103">
        <v>1357.6</v>
      </c>
      <c r="U117" s="100">
        <f t="shared" si="106"/>
        <v>-6.1519083511606096</v>
      </c>
      <c r="V117" s="100">
        <f t="shared" si="105"/>
        <v>4.3253122144380285</v>
      </c>
      <c r="W117" s="100">
        <f t="shared" si="103"/>
        <v>-3.9731428842895289</v>
      </c>
      <c r="X117" s="100">
        <f t="shared" si="104"/>
        <v>-3.9438572602399087</v>
      </c>
      <c r="Y117" s="101"/>
      <c r="Z117" s="102">
        <f t="shared" si="97"/>
        <v>-3.5488439825250904</v>
      </c>
      <c r="AA117" s="102">
        <f t="shared" si="78"/>
        <v>-8.5488439825250904</v>
      </c>
      <c r="AB117" s="102">
        <f t="shared" si="79"/>
        <v>1.4511560174749096</v>
      </c>
      <c r="AC117" s="102">
        <f t="shared" si="80"/>
        <v>-13.349065539584215</v>
      </c>
      <c r="AD117" s="102">
        <f t="shared" si="81"/>
        <v>6.2513775745340343</v>
      </c>
      <c r="AE117" s="102">
        <f t="shared" si="82"/>
        <v>2.7639579878382805E-2</v>
      </c>
      <c r="AF117" s="102">
        <f t="shared" si="83"/>
        <v>-4.9723604201216176</v>
      </c>
      <c r="AG117" s="102">
        <f t="shared" si="84"/>
        <v>5.0276395798783824</v>
      </c>
      <c r="AH117" s="102">
        <f t="shared" si="85"/>
        <v>-4.4849751561925535</v>
      </c>
      <c r="AI117" s="102">
        <f t="shared" si="86"/>
        <v>4.5402543159493183</v>
      </c>
      <c r="AJ117" s="102">
        <f t="shared" si="87"/>
        <v>-3.024035306994981</v>
      </c>
      <c r="AK117" s="102">
        <f t="shared" si="88"/>
        <v>-8.0240353069949819</v>
      </c>
      <c r="AL117" s="102">
        <f t="shared" si="89"/>
        <v>1.975964693005019</v>
      </c>
      <c r="AM117" s="102">
        <f t="shared" si="90"/>
        <v>-11.435443380433682</v>
      </c>
      <c r="AN117" s="102">
        <f t="shared" si="91"/>
        <v>5.3873727664437192</v>
      </c>
      <c r="AO117" s="102">
        <f t="shared" si="92"/>
        <v>-2.8291927297448289</v>
      </c>
      <c r="AP117" s="102">
        <f t="shared" si="93"/>
        <v>-7.8291927297448289</v>
      </c>
      <c r="AQ117" s="102">
        <f t="shared" si="94"/>
        <v>2.1708072702551711</v>
      </c>
      <c r="AR117" s="102">
        <f t="shared" si="95"/>
        <v>-11.273907592626689</v>
      </c>
      <c r="AS117" s="102">
        <f t="shared" si="96"/>
        <v>5.6155221331370306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>
      <c r="A118" s="94" t="s">
        <v>153</v>
      </c>
      <c r="B118" s="95">
        <v>2</v>
      </c>
      <c r="C118" s="95">
        <v>2024</v>
      </c>
      <c r="D118" s="96" t="s">
        <v>27</v>
      </c>
      <c r="E118" s="95" t="s">
        <v>71</v>
      </c>
      <c r="F118" s="132" t="s">
        <v>118</v>
      </c>
      <c r="G118" s="155" t="s">
        <v>140</v>
      </c>
      <c r="H118" s="85">
        <v>7</v>
      </c>
      <c r="I118" s="97">
        <v>446.53917999999999</v>
      </c>
      <c r="J118" s="97">
        <f t="shared" si="98"/>
        <v>448.5</v>
      </c>
      <c r="K118" s="98">
        <v>1.60019</v>
      </c>
      <c r="L118" s="98">
        <v>0.36063000000000001</v>
      </c>
      <c r="M118" s="98">
        <f t="shared" si="99"/>
        <v>1.96082</v>
      </c>
      <c r="N118" s="97">
        <f t="shared" si="100"/>
        <v>4383.8842811671775</v>
      </c>
      <c r="O118" s="114">
        <v>450</v>
      </c>
      <c r="P118" s="114">
        <v>448.1</v>
      </c>
      <c r="Q118" s="115">
        <v>1.5683</v>
      </c>
      <c r="R118" s="115">
        <v>0.36620000000000003</v>
      </c>
      <c r="S118" s="115">
        <v>1.9345000000000001</v>
      </c>
      <c r="T118" s="103">
        <v>4325.2</v>
      </c>
      <c r="U118" s="100">
        <f t="shared" si="106"/>
        <v>-1.9928883445090879</v>
      </c>
      <c r="V118" s="100">
        <f t="shared" si="105"/>
        <v>1.5445193134237361</v>
      </c>
      <c r="W118" s="100">
        <f t="shared" si="103"/>
        <v>-1.342295570220617</v>
      </c>
      <c r="X118" s="100">
        <f t="shared" si="104"/>
        <v>-1.33863663827261</v>
      </c>
      <c r="Y118" s="101"/>
      <c r="Z118" s="102">
        <f t="shared" si="97"/>
        <v>-3.5488439825250904</v>
      </c>
      <c r="AA118" s="102">
        <f t="shared" si="78"/>
        <v>-8.5488439825250904</v>
      </c>
      <c r="AB118" s="102">
        <f t="shared" si="79"/>
        <v>1.4511560174749096</v>
      </c>
      <c r="AC118" s="102">
        <f t="shared" si="80"/>
        <v>-13.349065539584215</v>
      </c>
      <c r="AD118" s="102">
        <f t="shared" si="81"/>
        <v>6.2513775745340343</v>
      </c>
      <c r="AE118" s="102">
        <f t="shared" si="82"/>
        <v>2.7639579878382805E-2</v>
      </c>
      <c r="AF118" s="102">
        <f t="shared" si="83"/>
        <v>-4.9723604201216176</v>
      </c>
      <c r="AG118" s="102">
        <f t="shared" si="84"/>
        <v>5.0276395798783824</v>
      </c>
      <c r="AH118" s="102">
        <f t="shared" si="85"/>
        <v>-4.4849751561925535</v>
      </c>
      <c r="AI118" s="102">
        <f t="shared" si="86"/>
        <v>4.5402543159493183</v>
      </c>
      <c r="AJ118" s="102">
        <f t="shared" si="87"/>
        <v>-3.024035306994981</v>
      </c>
      <c r="AK118" s="102">
        <f t="shared" si="88"/>
        <v>-8.0240353069949819</v>
      </c>
      <c r="AL118" s="102">
        <f t="shared" si="89"/>
        <v>1.975964693005019</v>
      </c>
      <c r="AM118" s="102">
        <f t="shared" si="90"/>
        <v>-11.435443380433682</v>
      </c>
      <c r="AN118" s="102">
        <f t="shared" si="91"/>
        <v>5.3873727664437192</v>
      </c>
      <c r="AO118" s="102">
        <f t="shared" si="92"/>
        <v>-2.8291927297448289</v>
      </c>
      <c r="AP118" s="102">
        <f t="shared" si="93"/>
        <v>-7.8291927297448289</v>
      </c>
      <c r="AQ118" s="102">
        <f t="shared" si="94"/>
        <v>2.1708072702551711</v>
      </c>
      <c r="AR118" s="102">
        <f t="shared" si="95"/>
        <v>-11.273907592626689</v>
      </c>
      <c r="AS118" s="102">
        <f t="shared" si="96"/>
        <v>5.6155221331370306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>
      <c r="A119" s="94" t="s">
        <v>153</v>
      </c>
      <c r="B119" s="95">
        <v>2</v>
      </c>
      <c r="C119" s="95">
        <v>2024</v>
      </c>
      <c r="D119" s="96" t="s">
        <v>27</v>
      </c>
      <c r="E119" s="95" t="s">
        <v>71</v>
      </c>
      <c r="F119" s="132" t="s">
        <v>118</v>
      </c>
      <c r="G119" s="155" t="s">
        <v>140</v>
      </c>
      <c r="H119" s="85">
        <v>8</v>
      </c>
      <c r="I119" s="97">
        <v>446.41834999999998</v>
      </c>
      <c r="J119" s="97">
        <f t="shared" si="98"/>
        <v>448.99999999999994</v>
      </c>
      <c r="K119" s="98">
        <v>2.1004</v>
      </c>
      <c r="L119" s="98">
        <v>0.48125000000000001</v>
      </c>
      <c r="M119" s="98">
        <f t="shared" si="99"/>
        <v>2.5816500000000002</v>
      </c>
      <c r="N119" s="97">
        <f t="shared" si="100"/>
        <v>5770.435222802359</v>
      </c>
      <c r="O119" s="114">
        <v>450</v>
      </c>
      <c r="P119" s="114">
        <v>448.6</v>
      </c>
      <c r="Q119" s="115">
        <v>2.0476999999999999</v>
      </c>
      <c r="R119" s="115">
        <v>0.49930000000000002</v>
      </c>
      <c r="S119" s="115">
        <v>2.5470000000000002</v>
      </c>
      <c r="T119" s="103">
        <v>5691.4</v>
      </c>
      <c r="U119" s="100">
        <f t="shared" si="106"/>
        <v>-2.5090458960198148</v>
      </c>
      <c r="V119" s="100">
        <f t="shared" si="105"/>
        <v>3.7506493506493528</v>
      </c>
      <c r="W119" s="100">
        <f t="shared" si="103"/>
        <v>-1.3421648945441895</v>
      </c>
      <c r="X119" s="100">
        <f t="shared" si="104"/>
        <v>-1.3696579157503592</v>
      </c>
      <c r="Y119" s="101"/>
      <c r="Z119" s="102">
        <f t="shared" si="97"/>
        <v>-3.5488439825250904</v>
      </c>
      <c r="AA119" s="102">
        <f t="shared" si="78"/>
        <v>-8.5488439825250904</v>
      </c>
      <c r="AB119" s="102">
        <f t="shared" si="79"/>
        <v>1.4511560174749096</v>
      </c>
      <c r="AC119" s="102">
        <f t="shared" si="80"/>
        <v>-13.349065539584215</v>
      </c>
      <c r="AD119" s="102">
        <f t="shared" si="81"/>
        <v>6.2513775745340343</v>
      </c>
      <c r="AE119" s="102">
        <f t="shared" si="82"/>
        <v>2.7639579878382805E-2</v>
      </c>
      <c r="AF119" s="102">
        <f t="shared" si="83"/>
        <v>-4.9723604201216176</v>
      </c>
      <c r="AG119" s="102">
        <f t="shared" si="84"/>
        <v>5.0276395798783824</v>
      </c>
      <c r="AH119" s="102">
        <f t="shared" si="85"/>
        <v>-4.4849751561925535</v>
      </c>
      <c r="AI119" s="102">
        <f t="shared" si="86"/>
        <v>4.5402543159493183</v>
      </c>
      <c r="AJ119" s="102">
        <f t="shared" si="87"/>
        <v>-3.024035306994981</v>
      </c>
      <c r="AK119" s="102">
        <f t="shared" si="88"/>
        <v>-8.0240353069949819</v>
      </c>
      <c r="AL119" s="102">
        <f t="shared" si="89"/>
        <v>1.975964693005019</v>
      </c>
      <c r="AM119" s="102">
        <f t="shared" si="90"/>
        <v>-11.435443380433682</v>
      </c>
      <c r="AN119" s="102">
        <f t="shared" si="91"/>
        <v>5.3873727664437192</v>
      </c>
      <c r="AO119" s="102">
        <f t="shared" si="92"/>
        <v>-2.8291927297448289</v>
      </c>
      <c r="AP119" s="102">
        <f t="shared" si="93"/>
        <v>-7.8291927297448289</v>
      </c>
      <c r="AQ119" s="102">
        <f t="shared" si="94"/>
        <v>2.1708072702551711</v>
      </c>
      <c r="AR119" s="102">
        <f t="shared" si="95"/>
        <v>-11.273907592626689</v>
      </c>
      <c r="AS119" s="102">
        <f t="shared" si="96"/>
        <v>5.6155221331370306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>
      <c r="A120" s="94" t="s">
        <v>153</v>
      </c>
      <c r="B120" s="95">
        <v>2</v>
      </c>
      <c r="C120" s="95">
        <v>2024</v>
      </c>
      <c r="D120" s="96" t="s">
        <v>27</v>
      </c>
      <c r="E120" s="95" t="s">
        <v>71</v>
      </c>
      <c r="F120" s="132" t="s">
        <v>118</v>
      </c>
      <c r="G120" s="155" t="s">
        <v>140</v>
      </c>
      <c r="H120" s="85">
        <v>9</v>
      </c>
      <c r="I120" s="97">
        <v>446.44740999999999</v>
      </c>
      <c r="J120" s="97">
        <f t="shared" si="98"/>
        <v>449.8</v>
      </c>
      <c r="K120" s="98">
        <v>2.6013999999999999</v>
      </c>
      <c r="L120" s="98">
        <v>0.75119000000000002</v>
      </c>
      <c r="M120" s="98">
        <f t="shared" si="99"/>
        <v>3.3525900000000002</v>
      </c>
      <c r="N120" s="97">
        <f t="shared" si="100"/>
        <v>7488.2638518725798</v>
      </c>
      <c r="O120" s="114">
        <v>450</v>
      </c>
      <c r="P120" s="114">
        <v>449.5</v>
      </c>
      <c r="Q120" s="115">
        <v>2.5655000000000001</v>
      </c>
      <c r="R120" s="115">
        <v>0.73770000000000002</v>
      </c>
      <c r="S120" s="115">
        <v>3.3031999999999999</v>
      </c>
      <c r="T120" s="103">
        <v>7370.6</v>
      </c>
      <c r="U120" s="100">
        <f t="shared" si="106"/>
        <v>-1.3800261397708857</v>
      </c>
      <c r="V120" s="100">
        <f t="shared" si="105"/>
        <v>-1.7958173032122369</v>
      </c>
      <c r="W120" s="100">
        <f t="shared" si="103"/>
        <v>-1.473189384923306</v>
      </c>
      <c r="X120" s="100">
        <f t="shared" si="104"/>
        <v>-1.5713101754975614</v>
      </c>
      <c r="Y120" s="101"/>
      <c r="Z120" s="102">
        <f t="shared" si="97"/>
        <v>-3.5488439825250904</v>
      </c>
      <c r="AA120" s="102">
        <f t="shared" si="78"/>
        <v>-8.5488439825250904</v>
      </c>
      <c r="AB120" s="102">
        <f t="shared" si="79"/>
        <v>1.4511560174749096</v>
      </c>
      <c r="AC120" s="102">
        <f t="shared" si="80"/>
        <v>-13.349065539584215</v>
      </c>
      <c r="AD120" s="102">
        <f t="shared" si="81"/>
        <v>6.2513775745340343</v>
      </c>
      <c r="AE120" s="102">
        <f t="shared" si="82"/>
        <v>2.7639579878382805E-2</v>
      </c>
      <c r="AF120" s="102">
        <f t="shared" si="83"/>
        <v>-4.9723604201216176</v>
      </c>
      <c r="AG120" s="102">
        <f t="shared" si="84"/>
        <v>5.0276395798783824</v>
      </c>
      <c r="AH120" s="102">
        <f t="shared" si="85"/>
        <v>-4.4849751561925535</v>
      </c>
      <c r="AI120" s="102">
        <f t="shared" si="86"/>
        <v>4.5402543159493183</v>
      </c>
      <c r="AJ120" s="102">
        <f t="shared" si="87"/>
        <v>-3.024035306994981</v>
      </c>
      <c r="AK120" s="102">
        <f t="shared" si="88"/>
        <v>-8.0240353069949819</v>
      </c>
      <c r="AL120" s="102">
        <f t="shared" si="89"/>
        <v>1.975964693005019</v>
      </c>
      <c r="AM120" s="102">
        <f t="shared" si="90"/>
        <v>-11.435443380433682</v>
      </c>
      <c r="AN120" s="102">
        <f t="shared" si="91"/>
        <v>5.3873727664437192</v>
      </c>
      <c r="AO120" s="102">
        <f t="shared" si="92"/>
        <v>-2.8291927297448289</v>
      </c>
      <c r="AP120" s="102">
        <f t="shared" si="93"/>
        <v>-7.8291927297448289</v>
      </c>
      <c r="AQ120" s="102">
        <f t="shared" si="94"/>
        <v>2.1708072702551711</v>
      </c>
      <c r="AR120" s="102">
        <f t="shared" si="95"/>
        <v>-11.273907592626689</v>
      </c>
      <c r="AS120" s="102">
        <f t="shared" si="96"/>
        <v>5.6155221331370306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>
      <c r="A121" s="94" t="s">
        <v>153</v>
      </c>
      <c r="B121" s="95">
        <v>2</v>
      </c>
      <c r="C121" s="95">
        <v>2024</v>
      </c>
      <c r="D121" s="96" t="s">
        <v>63</v>
      </c>
      <c r="E121" s="95" t="s">
        <v>72</v>
      </c>
      <c r="F121" s="132" t="s">
        <v>119</v>
      </c>
      <c r="G121" s="124" t="s">
        <v>149</v>
      </c>
      <c r="H121" s="125">
        <v>1</v>
      </c>
      <c r="I121" s="97">
        <v>446.36762999999996</v>
      </c>
      <c r="J121" s="97">
        <f t="shared" si="98"/>
        <v>446.4</v>
      </c>
      <c r="K121" s="98">
        <v>2.1899999999999999E-2</v>
      </c>
      <c r="L121" s="98">
        <v>1.047E-2</v>
      </c>
      <c r="M121" s="98">
        <f t="shared" si="99"/>
        <v>3.2369999999999996E-2</v>
      </c>
      <c r="N121" s="97">
        <f t="shared" si="100"/>
        <v>72.516714900758799</v>
      </c>
      <c r="O121" s="112">
        <f>P121-S121</f>
        <v>447.26900000000001</v>
      </c>
      <c r="P121" s="112">
        <v>447.3</v>
      </c>
      <c r="Q121" s="113">
        <v>2.0400000000000001E-2</v>
      </c>
      <c r="R121" s="113">
        <v>1.06E-2</v>
      </c>
      <c r="S121" s="113">
        <v>3.1E-2</v>
      </c>
      <c r="T121" s="99">
        <v>69.3</v>
      </c>
      <c r="U121" s="100">
        <f t="shared" ref="U121" si="107">((Q121-K121)/K121)*100</f>
        <v>-6.8493150684931408</v>
      </c>
      <c r="V121" s="100">
        <f t="shared" ref="V121" si="108">((R121-L121)/L121)*100</f>
        <v>1.2416427889207251</v>
      </c>
      <c r="W121" s="100">
        <f t="shared" ref="W121" si="109">((S121-M121)/M121)*100</f>
        <v>-4.2323138708680759</v>
      </c>
      <c r="X121" s="100">
        <f t="shared" ref="X121" si="110">((T121-N121)/N121)*100</f>
        <v>-4.4358254578423315</v>
      </c>
      <c r="Y121" s="101"/>
      <c r="Z121" s="102">
        <f t="shared" ref="Z121:Z129" si="111">$U$131</f>
        <v>-3.5488439825250904</v>
      </c>
      <c r="AA121" s="102">
        <f t="shared" ref="AA121:AA129" si="112">$U$131-5</f>
        <v>-8.5488439825250904</v>
      </c>
      <c r="AB121" s="102">
        <f t="shared" ref="AB121:AB129" si="113">$U$131+5</f>
        <v>1.4511560174749096</v>
      </c>
      <c r="AC121" s="102">
        <f t="shared" ref="AC121:AC129" si="114">($U$131-(3*$U$134))</f>
        <v>-13.349065539584215</v>
      </c>
      <c r="AD121" s="102">
        <f t="shared" ref="AD121:AD129" si="115">($U$131+(3*$U$134))</f>
        <v>6.2513775745340343</v>
      </c>
      <c r="AE121" s="102">
        <f t="shared" ref="AE121:AE129" si="116">$V$131</f>
        <v>2.7639579878382805E-2</v>
      </c>
      <c r="AF121" s="102">
        <f t="shared" ref="AF121:AF129" si="117">$V$131-5</f>
        <v>-4.9723604201216176</v>
      </c>
      <c r="AG121" s="102">
        <f t="shared" ref="AG121:AG129" si="118">$V$131+5</f>
        <v>5.0276395798783824</v>
      </c>
      <c r="AH121" s="102">
        <f t="shared" ref="AH121:AH129" si="119">($V$131-(3*$V$134))</f>
        <v>-4.4849751561925535</v>
      </c>
      <c r="AI121" s="102">
        <f t="shared" ref="AI121:AI129" si="120">($V$131+(3*$V$134))</f>
        <v>4.5402543159493183</v>
      </c>
      <c r="AJ121" s="102">
        <f t="shared" ref="AJ121:AJ129" si="121">$W$131</f>
        <v>-3.024035306994981</v>
      </c>
      <c r="AK121" s="102">
        <f t="shared" ref="AK121:AK129" si="122">$W$131-5</f>
        <v>-8.0240353069949819</v>
      </c>
      <c r="AL121" s="102">
        <f t="shared" ref="AL121:AL129" si="123">$W$131+5</f>
        <v>1.975964693005019</v>
      </c>
      <c r="AM121" s="102">
        <f t="shared" ref="AM121:AM129" si="124">($W$131-(3*$W$134))</f>
        <v>-11.435443380433682</v>
      </c>
      <c r="AN121" s="102">
        <f t="shared" ref="AN121:AN129" si="125">($W$131+(3*$W$134))</f>
        <v>5.3873727664437192</v>
      </c>
      <c r="AO121" s="102">
        <f t="shared" ref="AO121:AO129" si="126">$X$131</f>
        <v>-2.8291927297448289</v>
      </c>
      <c r="AP121" s="102">
        <f t="shared" ref="AP121:AP129" si="127">$X$131-5</f>
        <v>-7.8291927297448289</v>
      </c>
      <c r="AQ121" s="102">
        <f t="shared" ref="AQ121:AQ129" si="128">$X$131+5</f>
        <v>2.1708072702551711</v>
      </c>
      <c r="AR121" s="102">
        <f t="shared" ref="AR121:AR129" si="129">($X$131-(3*$X$134))</f>
        <v>-11.273907592626689</v>
      </c>
      <c r="AS121" s="102">
        <f t="shared" ref="AS121:AS129" si="130">($X$131+(3*$X$134))</f>
        <v>5.6155221331370306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>
      <c r="A122" s="94" t="s">
        <v>153</v>
      </c>
      <c r="B122" s="95">
        <v>2</v>
      </c>
      <c r="C122" s="95">
        <v>2024</v>
      </c>
      <c r="D122" s="96" t="s">
        <v>63</v>
      </c>
      <c r="E122" s="95" t="s">
        <v>72</v>
      </c>
      <c r="F122" s="132" t="s">
        <v>119</v>
      </c>
      <c r="G122" s="124" t="s">
        <v>149</v>
      </c>
      <c r="H122" s="85">
        <v>2</v>
      </c>
      <c r="I122" s="97">
        <v>446.45339000000001</v>
      </c>
      <c r="J122" s="97">
        <f t="shared" si="98"/>
        <v>446.5</v>
      </c>
      <c r="K122" s="98">
        <v>3.082E-2</v>
      </c>
      <c r="L122" s="98">
        <v>1.5789999999999998E-2</v>
      </c>
      <c r="M122" s="98">
        <f t="shared" si="99"/>
        <v>4.6609999999999999E-2</v>
      </c>
      <c r="N122" s="97">
        <f t="shared" si="100"/>
        <v>104.39648297761704</v>
      </c>
      <c r="O122" s="112">
        <f t="shared" ref="O122:O129" si="131">P122-S122</f>
        <v>446.95690000000002</v>
      </c>
      <c r="P122" s="114">
        <v>447</v>
      </c>
      <c r="Q122" s="115">
        <v>2.7799999999999998E-2</v>
      </c>
      <c r="R122" s="115">
        <v>1.5299999999999999E-2</v>
      </c>
      <c r="S122" s="115">
        <v>4.3099999999999999E-2</v>
      </c>
      <c r="T122" s="103">
        <v>96.4</v>
      </c>
      <c r="U122" s="100">
        <f t="shared" si="106"/>
        <v>-9.7988319273199291</v>
      </c>
      <c r="V122" s="100">
        <f t="shared" si="105"/>
        <v>-3.103229892336917</v>
      </c>
      <c r="W122" s="100">
        <f t="shared" si="103"/>
        <v>-7.5305728384466839</v>
      </c>
      <c r="X122" s="100">
        <f t="shared" si="104"/>
        <v>-7.6597244941014999</v>
      </c>
      <c r="Y122" s="101"/>
      <c r="Z122" s="102">
        <f t="shared" si="111"/>
        <v>-3.5488439825250904</v>
      </c>
      <c r="AA122" s="102">
        <f t="shared" si="112"/>
        <v>-8.5488439825250904</v>
      </c>
      <c r="AB122" s="102">
        <f t="shared" si="113"/>
        <v>1.4511560174749096</v>
      </c>
      <c r="AC122" s="102">
        <f t="shared" si="114"/>
        <v>-13.349065539584215</v>
      </c>
      <c r="AD122" s="102">
        <f t="shared" si="115"/>
        <v>6.2513775745340343</v>
      </c>
      <c r="AE122" s="102">
        <f t="shared" si="116"/>
        <v>2.7639579878382805E-2</v>
      </c>
      <c r="AF122" s="102">
        <f t="shared" si="117"/>
        <v>-4.9723604201216176</v>
      </c>
      <c r="AG122" s="102">
        <f t="shared" si="118"/>
        <v>5.0276395798783824</v>
      </c>
      <c r="AH122" s="102">
        <f t="shared" si="119"/>
        <v>-4.4849751561925535</v>
      </c>
      <c r="AI122" s="102">
        <f t="shared" si="120"/>
        <v>4.5402543159493183</v>
      </c>
      <c r="AJ122" s="102">
        <f t="shared" si="121"/>
        <v>-3.024035306994981</v>
      </c>
      <c r="AK122" s="102">
        <f t="shared" si="122"/>
        <v>-8.0240353069949819</v>
      </c>
      <c r="AL122" s="102">
        <f t="shared" si="123"/>
        <v>1.975964693005019</v>
      </c>
      <c r="AM122" s="102">
        <f t="shared" si="124"/>
        <v>-11.435443380433682</v>
      </c>
      <c r="AN122" s="102">
        <f t="shared" si="125"/>
        <v>5.3873727664437192</v>
      </c>
      <c r="AO122" s="102">
        <f t="shared" si="126"/>
        <v>-2.8291927297448289</v>
      </c>
      <c r="AP122" s="102">
        <f t="shared" si="127"/>
        <v>-7.8291927297448289</v>
      </c>
      <c r="AQ122" s="102">
        <f t="shared" si="128"/>
        <v>2.1708072702551711</v>
      </c>
      <c r="AR122" s="102">
        <f t="shared" si="129"/>
        <v>-11.273907592626689</v>
      </c>
      <c r="AS122" s="102">
        <f t="shared" si="130"/>
        <v>5.6155221331370306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>
      <c r="A123" s="94" t="s">
        <v>153</v>
      </c>
      <c r="B123" s="95">
        <v>2</v>
      </c>
      <c r="C123" s="95">
        <v>2024</v>
      </c>
      <c r="D123" s="96" t="s">
        <v>63</v>
      </c>
      <c r="E123" s="95" t="s">
        <v>72</v>
      </c>
      <c r="F123" s="132" t="s">
        <v>119</v>
      </c>
      <c r="G123" s="124" t="s">
        <v>149</v>
      </c>
      <c r="H123" s="85">
        <v>3</v>
      </c>
      <c r="I123" s="97">
        <v>446.70836000000003</v>
      </c>
      <c r="J123" s="97">
        <f t="shared" si="98"/>
        <v>446.80000000000007</v>
      </c>
      <c r="K123" s="98">
        <v>7.0550000000000002E-2</v>
      </c>
      <c r="L123" s="98">
        <v>2.1090000000000001E-2</v>
      </c>
      <c r="M123" s="98">
        <f t="shared" si="99"/>
        <v>9.1639999999999999E-2</v>
      </c>
      <c r="N123" s="97">
        <f t="shared" si="100"/>
        <v>205.12914984329777</v>
      </c>
      <c r="O123" s="112">
        <f t="shared" si="131"/>
        <v>446.81379999999996</v>
      </c>
      <c r="P123" s="114">
        <v>446.9</v>
      </c>
      <c r="Q123" s="115">
        <v>6.54E-2</v>
      </c>
      <c r="R123" s="115">
        <v>2.0799999999999999E-2</v>
      </c>
      <c r="S123" s="115">
        <v>8.6199999999999999E-2</v>
      </c>
      <c r="T123" s="103">
        <v>193</v>
      </c>
      <c r="U123" s="100">
        <f t="shared" si="106"/>
        <v>-7.2997873848334534</v>
      </c>
      <c r="V123" s="100">
        <f t="shared" si="105"/>
        <v>-1.3750592697961215</v>
      </c>
      <c r="W123" s="100">
        <f t="shared" si="103"/>
        <v>-5.9362723701440423</v>
      </c>
      <c r="X123" s="100">
        <f t="shared" si="104"/>
        <v>-5.9129333166755993</v>
      </c>
      <c r="Y123" s="101"/>
      <c r="Z123" s="102">
        <f t="shared" si="111"/>
        <v>-3.5488439825250904</v>
      </c>
      <c r="AA123" s="102">
        <f t="shared" si="112"/>
        <v>-8.5488439825250904</v>
      </c>
      <c r="AB123" s="102">
        <f t="shared" si="113"/>
        <v>1.4511560174749096</v>
      </c>
      <c r="AC123" s="102">
        <f t="shared" si="114"/>
        <v>-13.349065539584215</v>
      </c>
      <c r="AD123" s="102">
        <f t="shared" si="115"/>
        <v>6.2513775745340343</v>
      </c>
      <c r="AE123" s="102">
        <f t="shared" si="116"/>
        <v>2.7639579878382805E-2</v>
      </c>
      <c r="AF123" s="102">
        <f t="shared" si="117"/>
        <v>-4.9723604201216176</v>
      </c>
      <c r="AG123" s="102">
        <f t="shared" si="118"/>
        <v>5.0276395798783824</v>
      </c>
      <c r="AH123" s="102">
        <f t="shared" si="119"/>
        <v>-4.4849751561925535</v>
      </c>
      <c r="AI123" s="102">
        <f t="shared" si="120"/>
        <v>4.5402543159493183</v>
      </c>
      <c r="AJ123" s="102">
        <f t="shared" si="121"/>
        <v>-3.024035306994981</v>
      </c>
      <c r="AK123" s="102">
        <f t="shared" si="122"/>
        <v>-8.0240353069949819</v>
      </c>
      <c r="AL123" s="102">
        <f t="shared" si="123"/>
        <v>1.975964693005019</v>
      </c>
      <c r="AM123" s="102">
        <f t="shared" si="124"/>
        <v>-11.435443380433682</v>
      </c>
      <c r="AN123" s="102">
        <f t="shared" si="125"/>
        <v>5.3873727664437192</v>
      </c>
      <c r="AO123" s="102">
        <f t="shared" si="126"/>
        <v>-2.8291927297448289</v>
      </c>
      <c r="AP123" s="102">
        <f t="shared" si="127"/>
        <v>-7.8291927297448289</v>
      </c>
      <c r="AQ123" s="102">
        <f t="shared" si="128"/>
        <v>2.1708072702551711</v>
      </c>
      <c r="AR123" s="102">
        <f t="shared" si="129"/>
        <v>-11.273907592626689</v>
      </c>
      <c r="AS123" s="102">
        <f t="shared" si="130"/>
        <v>5.6155221331370306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>
      <c r="A124" s="94" t="s">
        <v>153</v>
      </c>
      <c r="B124" s="95">
        <v>2</v>
      </c>
      <c r="C124" s="95">
        <v>2024</v>
      </c>
      <c r="D124" s="96" t="s">
        <v>63</v>
      </c>
      <c r="E124" s="95" t="s">
        <v>72</v>
      </c>
      <c r="F124" s="132" t="s">
        <v>119</v>
      </c>
      <c r="G124" s="124" t="s">
        <v>149</v>
      </c>
      <c r="H124" s="85">
        <v>4</v>
      </c>
      <c r="I124" s="97">
        <v>446.42848000000004</v>
      </c>
      <c r="J124" s="97">
        <f t="shared" si="98"/>
        <v>446.70000000000005</v>
      </c>
      <c r="K124" s="98">
        <v>0.22109000000000001</v>
      </c>
      <c r="L124" s="98">
        <v>5.0430000000000003E-2</v>
      </c>
      <c r="M124" s="98">
        <f t="shared" si="99"/>
        <v>0.27151999999999998</v>
      </c>
      <c r="N124" s="97">
        <f t="shared" si="100"/>
        <v>608.0653610455546</v>
      </c>
      <c r="O124" s="112">
        <f t="shared" si="131"/>
        <v>446.44</v>
      </c>
      <c r="P124" s="114">
        <v>446.7</v>
      </c>
      <c r="Q124" s="115">
        <v>0.21</v>
      </c>
      <c r="R124" s="115">
        <v>5.04E-2</v>
      </c>
      <c r="S124" s="115">
        <v>0.26</v>
      </c>
      <c r="T124" s="103">
        <v>582</v>
      </c>
      <c r="U124" s="100">
        <f t="shared" si="106"/>
        <v>-5.0160568094441249</v>
      </c>
      <c r="V124" s="100">
        <f t="shared" si="105"/>
        <v>-5.948839976205085E-2</v>
      </c>
      <c r="W124" s="100">
        <f t="shared" si="103"/>
        <v>-4.2427813789039392</v>
      </c>
      <c r="X124" s="100">
        <f t="shared" si="104"/>
        <v>-4.2866051440154065</v>
      </c>
      <c r="Y124" s="104"/>
      <c r="Z124" s="102">
        <f t="shared" si="111"/>
        <v>-3.5488439825250904</v>
      </c>
      <c r="AA124" s="102">
        <f t="shared" si="112"/>
        <v>-8.5488439825250904</v>
      </c>
      <c r="AB124" s="102">
        <f t="shared" si="113"/>
        <v>1.4511560174749096</v>
      </c>
      <c r="AC124" s="102">
        <f t="shared" si="114"/>
        <v>-13.349065539584215</v>
      </c>
      <c r="AD124" s="102">
        <f t="shared" si="115"/>
        <v>6.2513775745340343</v>
      </c>
      <c r="AE124" s="102">
        <f t="shared" si="116"/>
        <v>2.7639579878382805E-2</v>
      </c>
      <c r="AF124" s="102">
        <f t="shared" si="117"/>
        <v>-4.9723604201216176</v>
      </c>
      <c r="AG124" s="102">
        <f t="shared" si="118"/>
        <v>5.0276395798783824</v>
      </c>
      <c r="AH124" s="102">
        <f t="shared" si="119"/>
        <v>-4.4849751561925535</v>
      </c>
      <c r="AI124" s="102">
        <f t="shared" si="120"/>
        <v>4.5402543159493183</v>
      </c>
      <c r="AJ124" s="102">
        <f t="shared" si="121"/>
        <v>-3.024035306994981</v>
      </c>
      <c r="AK124" s="102">
        <f t="shared" si="122"/>
        <v>-8.0240353069949819</v>
      </c>
      <c r="AL124" s="102">
        <f t="shared" si="123"/>
        <v>1.975964693005019</v>
      </c>
      <c r="AM124" s="102">
        <f t="shared" si="124"/>
        <v>-11.435443380433682</v>
      </c>
      <c r="AN124" s="102">
        <f t="shared" si="125"/>
        <v>5.3873727664437192</v>
      </c>
      <c r="AO124" s="102">
        <f t="shared" si="126"/>
        <v>-2.8291927297448289</v>
      </c>
      <c r="AP124" s="102">
        <f t="shared" si="127"/>
        <v>-7.8291927297448289</v>
      </c>
      <c r="AQ124" s="102">
        <f t="shared" si="128"/>
        <v>2.1708072702551711</v>
      </c>
      <c r="AR124" s="102">
        <f t="shared" si="129"/>
        <v>-11.273907592626689</v>
      </c>
      <c r="AS124" s="102">
        <f t="shared" si="130"/>
        <v>5.6155221331370306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>
      <c r="A125" s="94" t="s">
        <v>153</v>
      </c>
      <c r="B125" s="95">
        <v>2</v>
      </c>
      <c r="C125" s="95">
        <v>2024</v>
      </c>
      <c r="D125" s="96" t="s">
        <v>63</v>
      </c>
      <c r="E125" s="95" t="s">
        <v>72</v>
      </c>
      <c r="F125" s="132" t="s">
        <v>119</v>
      </c>
      <c r="G125" s="124" t="s">
        <v>149</v>
      </c>
      <c r="H125" s="85">
        <v>5</v>
      </c>
      <c r="I125" s="97">
        <v>446.55706000000004</v>
      </c>
      <c r="J125" s="97">
        <f t="shared" si="98"/>
        <v>447.00000000000006</v>
      </c>
      <c r="K125" s="98">
        <v>0.36127999999999999</v>
      </c>
      <c r="L125" s="98">
        <v>8.1659999999999996E-2</v>
      </c>
      <c r="M125" s="98">
        <f t="shared" si="99"/>
        <v>0.44294</v>
      </c>
      <c r="N125" s="97">
        <f t="shared" si="100"/>
        <v>991.52897063481942</v>
      </c>
      <c r="O125" s="112">
        <f t="shared" si="131"/>
        <v>446.56900000000002</v>
      </c>
      <c r="P125" s="114">
        <v>447</v>
      </c>
      <c r="Q125" s="115">
        <v>0.34799999999999998</v>
      </c>
      <c r="R125" s="115">
        <v>8.2199999999999995E-2</v>
      </c>
      <c r="S125" s="115">
        <v>0.43099999999999999</v>
      </c>
      <c r="T125" s="103">
        <v>963</v>
      </c>
      <c r="U125" s="100">
        <f t="shared" si="106"/>
        <v>-3.6758193091231219</v>
      </c>
      <c r="V125" s="100">
        <f t="shared" si="105"/>
        <v>0.66127847171197507</v>
      </c>
      <c r="W125" s="100">
        <f t="shared" si="103"/>
        <v>-2.6956246895742102</v>
      </c>
      <c r="X125" s="100">
        <f t="shared" si="104"/>
        <v>-2.8772705064335078</v>
      </c>
      <c r="Y125" s="101"/>
      <c r="Z125" s="102">
        <f t="shared" si="111"/>
        <v>-3.5488439825250904</v>
      </c>
      <c r="AA125" s="102">
        <f t="shared" si="112"/>
        <v>-8.5488439825250904</v>
      </c>
      <c r="AB125" s="102">
        <f t="shared" si="113"/>
        <v>1.4511560174749096</v>
      </c>
      <c r="AC125" s="102">
        <f t="shared" si="114"/>
        <v>-13.349065539584215</v>
      </c>
      <c r="AD125" s="102">
        <f t="shared" si="115"/>
        <v>6.2513775745340343</v>
      </c>
      <c r="AE125" s="102">
        <f t="shared" si="116"/>
        <v>2.7639579878382805E-2</v>
      </c>
      <c r="AF125" s="102">
        <f t="shared" si="117"/>
        <v>-4.9723604201216176</v>
      </c>
      <c r="AG125" s="102">
        <f t="shared" si="118"/>
        <v>5.0276395798783824</v>
      </c>
      <c r="AH125" s="102">
        <f t="shared" si="119"/>
        <v>-4.4849751561925535</v>
      </c>
      <c r="AI125" s="102">
        <f t="shared" si="120"/>
        <v>4.5402543159493183</v>
      </c>
      <c r="AJ125" s="102">
        <f t="shared" si="121"/>
        <v>-3.024035306994981</v>
      </c>
      <c r="AK125" s="102">
        <f t="shared" si="122"/>
        <v>-8.0240353069949819</v>
      </c>
      <c r="AL125" s="102">
        <f t="shared" si="123"/>
        <v>1.975964693005019</v>
      </c>
      <c r="AM125" s="102">
        <f t="shared" si="124"/>
        <v>-11.435443380433682</v>
      </c>
      <c r="AN125" s="102">
        <f t="shared" si="125"/>
        <v>5.3873727664437192</v>
      </c>
      <c r="AO125" s="102">
        <f t="shared" si="126"/>
        <v>-2.8291927297448289</v>
      </c>
      <c r="AP125" s="102">
        <f t="shared" si="127"/>
        <v>-7.8291927297448289</v>
      </c>
      <c r="AQ125" s="102">
        <f t="shared" si="128"/>
        <v>2.1708072702551711</v>
      </c>
      <c r="AR125" s="102">
        <f t="shared" si="129"/>
        <v>-11.273907592626689</v>
      </c>
      <c r="AS125" s="102">
        <f t="shared" si="130"/>
        <v>5.6155221331370306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>
      <c r="A126" s="94" t="s">
        <v>153</v>
      </c>
      <c r="B126" s="95">
        <v>2</v>
      </c>
      <c r="C126" s="95">
        <v>2024</v>
      </c>
      <c r="D126" s="96" t="s">
        <v>63</v>
      </c>
      <c r="E126" s="95" t="s">
        <v>72</v>
      </c>
      <c r="F126" s="132" t="s">
        <v>119</v>
      </c>
      <c r="G126" s="124" t="s">
        <v>149</v>
      </c>
      <c r="H126" s="85">
        <v>6</v>
      </c>
      <c r="I126" s="97">
        <v>446.56925000000007</v>
      </c>
      <c r="J126" s="97">
        <f t="shared" si="98"/>
        <v>447.20000000000005</v>
      </c>
      <c r="K126" s="98">
        <v>0.50065999999999999</v>
      </c>
      <c r="L126" s="98">
        <v>0.13009000000000001</v>
      </c>
      <c r="M126" s="98">
        <f t="shared" si="99"/>
        <v>0.63075000000000003</v>
      </c>
      <c r="N126" s="97">
        <f t="shared" si="100"/>
        <v>1411.6824643423736</v>
      </c>
      <c r="O126" s="112">
        <f t="shared" si="131"/>
        <v>446.26900000000001</v>
      </c>
      <c r="P126" s="114">
        <v>446.9</v>
      </c>
      <c r="Q126" s="115">
        <v>0.5</v>
      </c>
      <c r="R126" s="115">
        <v>0.13100000000000001</v>
      </c>
      <c r="S126" s="115">
        <v>0.63100000000000001</v>
      </c>
      <c r="T126" s="103">
        <v>1410</v>
      </c>
      <c r="U126" s="100">
        <f t="shared" si="106"/>
        <v>-0.13182598969360323</v>
      </c>
      <c r="V126" s="100">
        <f t="shared" si="105"/>
        <v>0.69951571988622807</v>
      </c>
      <c r="W126" s="100">
        <f t="shared" si="103"/>
        <v>3.9635354736420526E-2</v>
      </c>
      <c r="X126" s="100">
        <f t="shared" si="104"/>
        <v>-0.11918150043447248</v>
      </c>
      <c r="Y126" s="104"/>
      <c r="Z126" s="102">
        <f t="shared" si="111"/>
        <v>-3.5488439825250904</v>
      </c>
      <c r="AA126" s="102">
        <f t="shared" si="112"/>
        <v>-8.5488439825250904</v>
      </c>
      <c r="AB126" s="102">
        <f t="shared" si="113"/>
        <v>1.4511560174749096</v>
      </c>
      <c r="AC126" s="102">
        <f t="shared" si="114"/>
        <v>-13.349065539584215</v>
      </c>
      <c r="AD126" s="102">
        <f t="shared" si="115"/>
        <v>6.2513775745340343</v>
      </c>
      <c r="AE126" s="102">
        <f t="shared" si="116"/>
        <v>2.7639579878382805E-2</v>
      </c>
      <c r="AF126" s="102">
        <f t="shared" si="117"/>
        <v>-4.9723604201216176</v>
      </c>
      <c r="AG126" s="102">
        <f t="shared" si="118"/>
        <v>5.0276395798783824</v>
      </c>
      <c r="AH126" s="102">
        <f t="shared" si="119"/>
        <v>-4.4849751561925535</v>
      </c>
      <c r="AI126" s="102">
        <f t="shared" si="120"/>
        <v>4.5402543159493183</v>
      </c>
      <c r="AJ126" s="102">
        <f t="shared" si="121"/>
        <v>-3.024035306994981</v>
      </c>
      <c r="AK126" s="102">
        <f t="shared" si="122"/>
        <v>-8.0240353069949819</v>
      </c>
      <c r="AL126" s="102">
        <f t="shared" si="123"/>
        <v>1.975964693005019</v>
      </c>
      <c r="AM126" s="102">
        <f t="shared" si="124"/>
        <v>-11.435443380433682</v>
      </c>
      <c r="AN126" s="102">
        <f t="shared" si="125"/>
        <v>5.3873727664437192</v>
      </c>
      <c r="AO126" s="102">
        <f t="shared" si="126"/>
        <v>-2.8291927297448289</v>
      </c>
      <c r="AP126" s="102">
        <f t="shared" si="127"/>
        <v>-7.8291927297448289</v>
      </c>
      <c r="AQ126" s="102">
        <f t="shared" si="128"/>
        <v>2.1708072702551711</v>
      </c>
      <c r="AR126" s="102">
        <f t="shared" si="129"/>
        <v>-11.273907592626689</v>
      </c>
      <c r="AS126" s="102">
        <f t="shared" si="130"/>
        <v>5.6155221331370306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>
      <c r="A127" s="94" t="s">
        <v>153</v>
      </c>
      <c r="B127" s="95">
        <v>2</v>
      </c>
      <c r="C127" s="95">
        <v>2024</v>
      </c>
      <c r="D127" s="96" t="s">
        <v>63</v>
      </c>
      <c r="E127" s="95" t="s">
        <v>72</v>
      </c>
      <c r="F127" s="132" t="s">
        <v>119</v>
      </c>
      <c r="G127" s="124" t="s">
        <v>149</v>
      </c>
      <c r="H127" s="85">
        <v>7</v>
      </c>
      <c r="I127" s="97">
        <v>446.33750000000009</v>
      </c>
      <c r="J127" s="97">
        <f t="shared" si="98"/>
        <v>448.30000000000013</v>
      </c>
      <c r="K127" s="98">
        <v>1.60138</v>
      </c>
      <c r="L127" s="98">
        <v>0.36112</v>
      </c>
      <c r="M127" s="98">
        <f t="shared" si="99"/>
        <v>1.9624999999999999</v>
      </c>
      <c r="N127" s="97">
        <f t="shared" si="100"/>
        <v>4389.6133975676648</v>
      </c>
      <c r="O127" s="112">
        <f t="shared" si="131"/>
        <v>444.77</v>
      </c>
      <c r="P127" s="114">
        <v>446.7</v>
      </c>
      <c r="Q127" s="115">
        <v>1.57</v>
      </c>
      <c r="R127" s="115">
        <v>0.36099999999999999</v>
      </c>
      <c r="S127" s="115">
        <v>1.93</v>
      </c>
      <c r="T127" s="103">
        <v>4320</v>
      </c>
      <c r="U127" s="100">
        <f t="shared" si="106"/>
        <v>-1.9595598796038394</v>
      </c>
      <c r="V127" s="100">
        <f t="shared" si="105"/>
        <v>-3.3229951262740635E-2</v>
      </c>
      <c r="W127" s="100">
        <f t="shared" si="103"/>
        <v>-1.6560509554140113</v>
      </c>
      <c r="X127" s="100">
        <f t="shared" si="104"/>
        <v>-1.5858662543320652</v>
      </c>
      <c r="Y127" s="101"/>
      <c r="Z127" s="102">
        <f t="shared" si="111"/>
        <v>-3.5488439825250904</v>
      </c>
      <c r="AA127" s="102">
        <f t="shared" si="112"/>
        <v>-8.5488439825250904</v>
      </c>
      <c r="AB127" s="102">
        <f t="shared" si="113"/>
        <v>1.4511560174749096</v>
      </c>
      <c r="AC127" s="102">
        <f t="shared" si="114"/>
        <v>-13.349065539584215</v>
      </c>
      <c r="AD127" s="102">
        <f t="shared" si="115"/>
        <v>6.2513775745340343</v>
      </c>
      <c r="AE127" s="102">
        <f t="shared" si="116"/>
        <v>2.7639579878382805E-2</v>
      </c>
      <c r="AF127" s="102">
        <f t="shared" si="117"/>
        <v>-4.9723604201216176</v>
      </c>
      <c r="AG127" s="102">
        <f t="shared" si="118"/>
        <v>5.0276395798783824</v>
      </c>
      <c r="AH127" s="102">
        <f t="shared" si="119"/>
        <v>-4.4849751561925535</v>
      </c>
      <c r="AI127" s="102">
        <f t="shared" si="120"/>
        <v>4.5402543159493183</v>
      </c>
      <c r="AJ127" s="102">
        <f t="shared" si="121"/>
        <v>-3.024035306994981</v>
      </c>
      <c r="AK127" s="102">
        <f t="shared" si="122"/>
        <v>-8.0240353069949819</v>
      </c>
      <c r="AL127" s="102">
        <f t="shared" si="123"/>
        <v>1.975964693005019</v>
      </c>
      <c r="AM127" s="102">
        <f t="shared" si="124"/>
        <v>-11.435443380433682</v>
      </c>
      <c r="AN127" s="102">
        <f t="shared" si="125"/>
        <v>5.3873727664437192</v>
      </c>
      <c r="AO127" s="102">
        <f t="shared" si="126"/>
        <v>-2.8291927297448289</v>
      </c>
      <c r="AP127" s="102">
        <f t="shared" si="127"/>
        <v>-7.8291927297448289</v>
      </c>
      <c r="AQ127" s="102">
        <f t="shared" si="128"/>
        <v>2.1708072702551711</v>
      </c>
      <c r="AR127" s="102">
        <f t="shared" si="129"/>
        <v>-11.273907592626689</v>
      </c>
      <c r="AS127" s="102">
        <f t="shared" si="130"/>
        <v>5.6155221331370306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>
      <c r="A128" s="94" t="s">
        <v>153</v>
      </c>
      <c r="B128" s="95">
        <v>2</v>
      </c>
      <c r="C128" s="95">
        <v>2024</v>
      </c>
      <c r="D128" s="96" t="s">
        <v>63</v>
      </c>
      <c r="E128" s="95" t="s">
        <v>72</v>
      </c>
      <c r="F128" s="132" t="s">
        <v>119</v>
      </c>
      <c r="G128" s="124" t="s">
        <v>149</v>
      </c>
      <c r="H128" s="85">
        <v>8</v>
      </c>
      <c r="I128" s="97">
        <v>447.01761000000005</v>
      </c>
      <c r="J128" s="120">
        <f t="shared" si="98"/>
        <v>449.6</v>
      </c>
      <c r="K128" s="98">
        <v>2.1014499999999998</v>
      </c>
      <c r="L128" s="98">
        <v>0.48093999999999998</v>
      </c>
      <c r="M128" s="121">
        <f t="shared" si="99"/>
        <v>2.5823899999999997</v>
      </c>
      <c r="N128" s="97">
        <f t="shared" si="100"/>
        <v>5764.3645750750793</v>
      </c>
      <c r="O128" s="112">
        <f t="shared" si="131"/>
        <v>444.84999999999997</v>
      </c>
      <c r="P128" s="114">
        <v>447.4</v>
      </c>
      <c r="Q128" s="115">
        <v>2.0699999999999998</v>
      </c>
      <c r="R128" s="115">
        <v>0.48</v>
      </c>
      <c r="S128" s="115">
        <v>2.5499999999999998</v>
      </c>
      <c r="T128" s="103">
        <v>5700</v>
      </c>
      <c r="U128" s="100">
        <f t="shared" si="106"/>
        <v>-1.4965856908325195</v>
      </c>
      <c r="V128" s="100">
        <f t="shared" si="105"/>
        <v>-0.1954505759554199</v>
      </c>
      <c r="W128" s="100">
        <f t="shared" si="103"/>
        <v>-1.2542644604416808</v>
      </c>
      <c r="X128" s="100">
        <f t="shared" si="104"/>
        <v>-1.1165944526373226</v>
      </c>
      <c r="Y128" s="104"/>
      <c r="Z128" s="102">
        <f t="shared" si="111"/>
        <v>-3.5488439825250904</v>
      </c>
      <c r="AA128" s="102">
        <f t="shared" si="112"/>
        <v>-8.5488439825250904</v>
      </c>
      <c r="AB128" s="102">
        <f t="shared" si="113"/>
        <v>1.4511560174749096</v>
      </c>
      <c r="AC128" s="102">
        <f t="shared" si="114"/>
        <v>-13.349065539584215</v>
      </c>
      <c r="AD128" s="102">
        <f t="shared" si="115"/>
        <v>6.2513775745340343</v>
      </c>
      <c r="AE128" s="102">
        <f t="shared" si="116"/>
        <v>2.7639579878382805E-2</v>
      </c>
      <c r="AF128" s="102">
        <f t="shared" si="117"/>
        <v>-4.9723604201216176</v>
      </c>
      <c r="AG128" s="102">
        <f t="shared" si="118"/>
        <v>5.0276395798783824</v>
      </c>
      <c r="AH128" s="102">
        <f t="shared" si="119"/>
        <v>-4.4849751561925535</v>
      </c>
      <c r="AI128" s="102">
        <f t="shared" si="120"/>
        <v>4.5402543159493183</v>
      </c>
      <c r="AJ128" s="102">
        <f t="shared" si="121"/>
        <v>-3.024035306994981</v>
      </c>
      <c r="AK128" s="102">
        <f t="shared" si="122"/>
        <v>-8.0240353069949819</v>
      </c>
      <c r="AL128" s="102">
        <f t="shared" si="123"/>
        <v>1.975964693005019</v>
      </c>
      <c r="AM128" s="102">
        <f t="shared" si="124"/>
        <v>-11.435443380433682</v>
      </c>
      <c r="AN128" s="102">
        <f t="shared" si="125"/>
        <v>5.3873727664437192</v>
      </c>
      <c r="AO128" s="102">
        <f t="shared" si="126"/>
        <v>-2.8291927297448289</v>
      </c>
      <c r="AP128" s="102">
        <f t="shared" si="127"/>
        <v>-7.8291927297448289</v>
      </c>
      <c r="AQ128" s="102">
        <f t="shared" si="128"/>
        <v>2.1708072702551711</v>
      </c>
      <c r="AR128" s="102">
        <f t="shared" si="129"/>
        <v>-11.273907592626689</v>
      </c>
      <c r="AS128" s="102">
        <f t="shared" si="130"/>
        <v>5.6155221331370306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ht="13.5" thickBot="1">
      <c r="A129" s="94" t="s">
        <v>153</v>
      </c>
      <c r="B129" s="95">
        <v>2</v>
      </c>
      <c r="C129" s="95">
        <v>2024</v>
      </c>
      <c r="D129" s="96" t="s">
        <v>63</v>
      </c>
      <c r="E129" s="95" t="s">
        <v>72</v>
      </c>
      <c r="F129" s="132" t="s">
        <v>119</v>
      </c>
      <c r="G129" s="124" t="s">
        <v>149</v>
      </c>
      <c r="H129" s="85">
        <v>9</v>
      </c>
      <c r="I129" s="97">
        <v>446.24806999999998</v>
      </c>
      <c r="J129" s="120">
        <f t="shared" si="98"/>
        <v>449.59999999999997</v>
      </c>
      <c r="K129" s="98">
        <v>2.6010300000000002</v>
      </c>
      <c r="L129" s="98">
        <v>0.75090000000000001</v>
      </c>
      <c r="M129" s="121">
        <f t="shared" si="99"/>
        <v>3.3519300000000003</v>
      </c>
      <c r="N129" s="97">
        <f t="shared" si="100"/>
        <v>7490.1287710871302</v>
      </c>
      <c r="O129" s="112">
        <f t="shared" si="131"/>
        <v>443.3</v>
      </c>
      <c r="P129" s="114">
        <v>446.6</v>
      </c>
      <c r="Q129" s="115">
        <v>2.5499999999999998</v>
      </c>
      <c r="R129" s="115">
        <v>0.746</v>
      </c>
      <c r="S129" s="115">
        <v>3.3</v>
      </c>
      <c r="T129" s="103">
        <v>7380</v>
      </c>
      <c r="U129" s="100">
        <f t="shared" si="106"/>
        <v>-1.9619150874845868</v>
      </c>
      <c r="V129" s="100">
        <f t="shared" si="105"/>
        <v>-0.65255027300572854</v>
      </c>
      <c r="W129" s="100">
        <f t="shared" si="103"/>
        <v>-1.5492566968880757</v>
      </c>
      <c r="X129" s="100">
        <f t="shared" si="104"/>
        <v>-1.4703187949483798</v>
      </c>
      <c r="Y129" s="104"/>
      <c r="Z129" s="102">
        <f t="shared" si="111"/>
        <v>-3.5488439825250904</v>
      </c>
      <c r="AA129" s="102">
        <f t="shared" si="112"/>
        <v>-8.5488439825250904</v>
      </c>
      <c r="AB129" s="102">
        <f t="shared" si="113"/>
        <v>1.4511560174749096</v>
      </c>
      <c r="AC129" s="102">
        <f t="shared" si="114"/>
        <v>-13.349065539584215</v>
      </c>
      <c r="AD129" s="102">
        <f t="shared" si="115"/>
        <v>6.2513775745340343</v>
      </c>
      <c r="AE129" s="102">
        <f t="shared" si="116"/>
        <v>2.7639579878382805E-2</v>
      </c>
      <c r="AF129" s="102">
        <f t="shared" si="117"/>
        <v>-4.9723604201216176</v>
      </c>
      <c r="AG129" s="102">
        <f t="shared" si="118"/>
        <v>5.0276395798783824</v>
      </c>
      <c r="AH129" s="102">
        <f t="shared" si="119"/>
        <v>-4.4849751561925535</v>
      </c>
      <c r="AI129" s="102">
        <f t="shared" si="120"/>
        <v>4.5402543159493183</v>
      </c>
      <c r="AJ129" s="102">
        <f t="shared" si="121"/>
        <v>-3.024035306994981</v>
      </c>
      <c r="AK129" s="102">
        <f t="shared" si="122"/>
        <v>-8.0240353069949819</v>
      </c>
      <c r="AL129" s="102">
        <f t="shared" si="123"/>
        <v>1.975964693005019</v>
      </c>
      <c r="AM129" s="102">
        <f t="shared" si="124"/>
        <v>-11.435443380433682</v>
      </c>
      <c r="AN129" s="102">
        <f t="shared" si="125"/>
        <v>5.3873727664437192</v>
      </c>
      <c r="AO129" s="102">
        <f t="shared" si="126"/>
        <v>-2.8291927297448289</v>
      </c>
      <c r="AP129" s="102">
        <f t="shared" si="127"/>
        <v>-7.8291927297448289</v>
      </c>
      <c r="AQ129" s="102">
        <f t="shared" si="128"/>
        <v>2.1708072702551711</v>
      </c>
      <c r="AR129" s="102">
        <f t="shared" si="129"/>
        <v>-11.273907592626689</v>
      </c>
      <c r="AS129" s="102">
        <f t="shared" si="130"/>
        <v>5.6155221331370306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>
      <c r="J130" s="122"/>
      <c r="K130" s="123"/>
      <c r="L130" s="123"/>
      <c r="M130" s="5"/>
      <c r="S130" s="25"/>
      <c r="T130" s="37"/>
      <c r="U130" s="30"/>
      <c r="V130" s="30"/>
      <c r="W130" s="30"/>
      <c r="X130" s="38"/>
    </row>
    <row r="131" spans="1:132">
      <c r="J131" s="122"/>
      <c r="K131" s="123"/>
      <c r="L131" s="123"/>
      <c r="M131" s="5"/>
      <c r="S131" s="25"/>
      <c r="T131" s="39" t="s">
        <v>35</v>
      </c>
      <c r="U131" s="19">
        <f>MEDIAN(U4:U129)</f>
        <v>-3.5488439825250904</v>
      </c>
      <c r="V131" s="19">
        <f>MEDIAN(V4:V129)</f>
        <v>2.7639579878382805E-2</v>
      </c>
      <c r="W131" s="19">
        <f>MEDIAN(W4:W129)</f>
        <v>-3.024035306994981</v>
      </c>
      <c r="X131" s="40">
        <f>MEDIAN(X4:X129)</f>
        <v>-2.8291927297448289</v>
      </c>
    </row>
    <row r="132" spans="1:132">
      <c r="K132" s="123"/>
      <c r="L132" s="123"/>
      <c r="S132" s="25"/>
      <c r="T132" s="39" t="s">
        <v>36</v>
      </c>
      <c r="U132" s="19">
        <f>PERCENTILE(U4:U129,0.25)</f>
        <v>-6.1519083511606096</v>
      </c>
      <c r="V132" s="19">
        <f>PERCENTILE(V4:V129,0.25)</f>
        <v>-1.448310304644582</v>
      </c>
      <c r="W132" s="19">
        <f>PERCENTILE(W4:W129,0.25)</f>
        <v>-5.2630200582921649</v>
      </c>
      <c r="X132" s="40">
        <f>PERCENTILE(X4:X129,0.25)</f>
        <v>-5.1773228277664387</v>
      </c>
    </row>
    <row r="133" spans="1:132">
      <c r="S133" s="25"/>
      <c r="T133" s="39" t="s">
        <v>37</v>
      </c>
      <c r="U133" s="19">
        <f>PERCENTILE(U4:U129,0.75)</f>
        <v>-1.7450753910030232</v>
      </c>
      <c r="V133" s="19">
        <f>PERCENTILE(V4:V129,0.75)</f>
        <v>0.58086212167531548</v>
      </c>
      <c r="W133" s="19">
        <f>PERCENTILE(W4:W129,0.75)</f>
        <v>-1.4806902279358956</v>
      </c>
      <c r="X133" s="40">
        <f>PERCENTILE(X4:X129,0.75)</f>
        <v>-1.380016044423896</v>
      </c>
    </row>
    <row r="134" spans="1:132">
      <c r="T134" s="39" t="s">
        <v>38</v>
      </c>
      <c r="U134" s="19">
        <f>(U133-U132)/1.349</f>
        <v>3.2667405190197085</v>
      </c>
      <c r="V134" s="19">
        <f>(V133-V132)/1.349</f>
        <v>1.5042049120236454</v>
      </c>
      <c r="W134" s="19">
        <f t="shared" ref="W134:X134" si="132">(W133-W132)/1.349</f>
        <v>2.8038026911462337</v>
      </c>
      <c r="X134" s="40">
        <f t="shared" si="132"/>
        <v>2.814904954293953</v>
      </c>
    </row>
    <row r="135" spans="1:132" ht="13.5" thickBot="1">
      <c r="T135" s="41"/>
      <c r="U135" s="31"/>
      <c r="V135" s="31"/>
      <c r="W135" s="31"/>
      <c r="X135" s="42"/>
    </row>
    <row r="136" spans="1:132">
      <c r="U136" s="19"/>
      <c r="V136" s="19"/>
      <c r="W136" s="19"/>
      <c r="X136" s="19"/>
    </row>
    <row r="137" spans="1:132" ht="13.7" customHeight="1">
      <c r="S137" s="181" t="s">
        <v>55</v>
      </c>
      <c r="T137" s="71" t="s">
        <v>53</v>
      </c>
      <c r="U137" s="72">
        <f>MAX(U4:U129)</f>
        <v>5.7013574660633486</v>
      </c>
      <c r="V137" s="72">
        <f>MAX(V4:V129)</f>
        <v>7.8336557059961311</v>
      </c>
      <c r="W137" s="72">
        <f>MAX(W4:W129)</f>
        <v>4.0265068049254706</v>
      </c>
      <c r="X137" s="72">
        <f>MAX(X4:X129)</f>
        <v>9.7946595206456397</v>
      </c>
    </row>
    <row r="138" spans="1:132">
      <c r="S138" s="181"/>
      <c r="T138" s="71" t="s">
        <v>54</v>
      </c>
      <c r="U138" s="72">
        <f>MIN(U4:U129)</f>
        <v>-29.216018048505354</v>
      </c>
      <c r="V138" s="72">
        <f>MIN(V4:V129)</f>
        <v>-22.854387656702031</v>
      </c>
      <c r="W138" s="72">
        <f>MIN(W4:W129)</f>
        <v>-28.925263838035924</v>
      </c>
      <c r="X138" s="72">
        <f>MIN(X4:X129)</f>
        <v>-23.907275514246219</v>
      </c>
    </row>
  </sheetData>
  <protectedRanges>
    <protectedRange algorithmName="SHA-512" hashValue="asPYMQGPLDeu1UukWilPj2rVglLULDrqAvkPciUWFv+2LhTOzRnp0Fn2srQpFTgGQvp8zz3KxNrOMNiFaHhCCQ==" saltValue="maIHI/dMzxkMePwLpmD0Iw==" spinCount="100000" sqref="K4:L12" name="data1"/>
    <protectedRange algorithmName="SHA-512" hashValue="asPYMQGPLDeu1UukWilPj2rVglLULDrqAvkPciUWFv+2LhTOzRnp0Fn2srQpFTgGQvp8zz3KxNrOMNiFaHhCCQ==" saltValue="maIHI/dMzxkMePwLpmD0Iw==" spinCount="100000" sqref="K13:K111" name="data1_10"/>
    <protectedRange algorithmName="SHA-512" hashValue="asPYMQGPLDeu1UukWilPj2rVglLULDrqAvkPciUWFv+2LhTOzRnp0Fn2srQpFTgGQvp8zz3KxNrOMNiFaHhCCQ==" saltValue="maIHI/dMzxkMePwLpmD0Iw==" spinCount="100000" sqref="K112:K129" name="data1_11"/>
    <protectedRange algorithmName="SHA-512" hashValue="asPYMQGPLDeu1UukWilPj2rVglLULDrqAvkPciUWFv+2LhTOzRnp0Fn2srQpFTgGQvp8zz3KxNrOMNiFaHhCCQ==" saltValue="maIHI/dMzxkMePwLpmD0Iw==" spinCount="100000" sqref="L13:L111" name="data1_12"/>
    <protectedRange algorithmName="SHA-512" hashValue="asPYMQGPLDeu1UukWilPj2rVglLULDrqAvkPciUWFv+2LhTOzRnp0Fn2srQpFTgGQvp8zz3KxNrOMNiFaHhCCQ==" saltValue="maIHI/dMzxkMePwLpmD0Iw==" spinCount="100000" sqref="L112:L129" name="data1_15"/>
  </protectedRanges>
  <mergeCells count="5">
    <mergeCell ref="S137:S138"/>
    <mergeCell ref="AO2:AS2"/>
    <mergeCell ref="Z2:AD2"/>
    <mergeCell ref="AE2:AI2"/>
    <mergeCell ref="AJ2:AN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23"/>
  <sheetViews>
    <sheetView workbookViewId="0">
      <selection activeCell="M7" sqref="M7"/>
    </sheetView>
  </sheetViews>
  <sheetFormatPr defaultColWidth="9.140625" defaultRowHeight="12.75"/>
  <cols>
    <col min="1" max="1" width="5" style="1" bestFit="1" customWidth="1"/>
    <col min="2" max="2" width="11.42578125" style="36" bestFit="1" customWidth="1"/>
    <col min="3" max="3" width="10.42578125" style="1" bestFit="1" customWidth="1"/>
    <col min="4" max="8" width="11.140625" style="26" customWidth="1"/>
    <col min="9" max="9" width="15.7109375" style="32" customWidth="1"/>
    <col min="10" max="10" width="18.140625" style="69" bestFit="1" customWidth="1"/>
    <col min="11" max="11" width="10.7109375" style="69" bestFit="1" customWidth="1"/>
    <col min="12" max="12" width="11.28515625" style="69" bestFit="1" customWidth="1"/>
    <col min="13" max="13" width="7.7109375" style="69" bestFit="1" customWidth="1"/>
    <col min="14" max="14" width="10.7109375" style="69" bestFit="1" customWidth="1"/>
    <col min="15" max="15" width="11.28515625" style="69" bestFit="1" customWidth="1"/>
    <col min="16" max="16" width="7.7109375" style="69" bestFit="1" customWidth="1"/>
    <col min="17" max="17" width="10.7109375" style="69" bestFit="1" customWidth="1"/>
    <col min="18" max="18" width="11.28515625" style="69" bestFit="1" customWidth="1"/>
    <col min="19" max="19" width="7.7109375" style="69" bestFit="1" customWidth="1"/>
    <col min="20" max="20" width="10.7109375" style="69" bestFit="1" customWidth="1"/>
    <col min="21" max="21" width="11.28515625" style="69" bestFit="1" customWidth="1"/>
    <col min="22" max="22" width="7.7109375" style="69" bestFit="1" customWidth="1"/>
    <col min="23" max="23" width="10.7109375" style="69" bestFit="1" customWidth="1"/>
    <col min="24" max="24" width="11.28515625" style="69" bestFit="1" customWidth="1"/>
    <col min="25" max="157" width="9.140625" style="21"/>
    <col min="158" max="170" width="9.140625" style="29"/>
    <col min="171" max="16384" width="9.140625" style="1"/>
  </cols>
  <sheetData>
    <row r="1" spans="1:170" s="4" customFormat="1">
      <c r="A1" s="22"/>
      <c r="B1" s="33"/>
      <c r="C1" s="23"/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  <c r="I1" s="33"/>
      <c r="J1" s="33"/>
      <c r="K1" s="163"/>
      <c r="L1" s="16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</row>
    <row r="2" spans="1:170" s="3" customFormat="1">
      <c r="A2" s="22" t="s">
        <v>7</v>
      </c>
      <c r="B2" s="33" t="s">
        <v>34</v>
      </c>
      <c r="C2" s="22" t="s">
        <v>30</v>
      </c>
      <c r="D2" s="44" t="s">
        <v>83</v>
      </c>
      <c r="E2" s="44" t="s">
        <v>84</v>
      </c>
      <c r="F2" s="44" t="s">
        <v>85</v>
      </c>
      <c r="G2" s="44" t="s">
        <v>86</v>
      </c>
      <c r="H2" s="44" t="s">
        <v>87</v>
      </c>
      <c r="I2" s="33"/>
      <c r="J2" s="33" t="s">
        <v>158</v>
      </c>
      <c r="K2" s="163"/>
      <c r="L2" s="16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</row>
    <row r="3" spans="1:170" s="3" customFormat="1" ht="13.5" thickBot="1">
      <c r="A3" s="24"/>
      <c r="B3" s="34"/>
      <c r="C3" s="24"/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34" t="s">
        <v>88</v>
      </c>
      <c r="J3" s="34" t="s">
        <v>155</v>
      </c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</row>
    <row r="4" spans="1:170" s="5" customFormat="1">
      <c r="A4" s="18" t="s">
        <v>28</v>
      </c>
      <c r="B4" s="35" t="s">
        <v>44</v>
      </c>
      <c r="C4" s="125">
        <v>7</v>
      </c>
      <c r="D4" s="185">
        <v>13.3</v>
      </c>
      <c r="E4" s="185">
        <v>24.5</v>
      </c>
      <c r="F4" s="185">
        <v>38.6</v>
      </c>
      <c r="G4" s="185">
        <v>54</v>
      </c>
      <c r="H4" s="185">
        <v>71.900000000000006</v>
      </c>
      <c r="I4" s="186" t="s">
        <v>122</v>
      </c>
      <c r="J4" s="188" t="s">
        <v>136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</row>
    <row r="5" spans="1:170" s="5" customFormat="1">
      <c r="A5" s="18" t="s">
        <v>28</v>
      </c>
      <c r="B5" s="35" t="s">
        <v>44</v>
      </c>
      <c r="C5" s="85">
        <v>8</v>
      </c>
      <c r="D5" s="128">
        <v>13.5</v>
      </c>
      <c r="E5" s="128">
        <v>24.8</v>
      </c>
      <c r="F5" s="128">
        <v>39.200000000000003</v>
      </c>
      <c r="G5" s="128">
        <v>54.4</v>
      </c>
      <c r="H5" s="128">
        <v>72.2</v>
      </c>
      <c r="I5" s="134" t="s">
        <v>122</v>
      </c>
      <c r="J5" s="124" t="s">
        <v>136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</row>
    <row r="6" spans="1:170" s="5" customFormat="1">
      <c r="A6" s="18" t="s">
        <v>28</v>
      </c>
      <c r="B6" s="35" t="s">
        <v>44</v>
      </c>
      <c r="C6" s="85">
        <v>9</v>
      </c>
      <c r="D6" s="128">
        <v>12.9</v>
      </c>
      <c r="E6" s="128">
        <v>23.9</v>
      </c>
      <c r="F6" s="128">
        <v>37.700000000000003</v>
      </c>
      <c r="G6" s="128">
        <v>52.3</v>
      </c>
      <c r="H6" s="128">
        <v>69</v>
      </c>
      <c r="I6" s="134" t="s">
        <v>122</v>
      </c>
      <c r="J6" s="124" t="s">
        <v>136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</row>
    <row r="7" spans="1:170" s="5" customFormat="1">
      <c r="A7" s="76" t="s">
        <v>76</v>
      </c>
      <c r="B7" s="78" t="s">
        <v>77</v>
      </c>
      <c r="C7" s="116">
        <v>7</v>
      </c>
      <c r="D7" s="128">
        <v>18.100000000000001</v>
      </c>
      <c r="E7" s="128">
        <v>23.5</v>
      </c>
      <c r="F7" s="128">
        <v>28.5</v>
      </c>
      <c r="G7" s="128">
        <v>37.1</v>
      </c>
      <c r="H7" s="128">
        <v>63.3</v>
      </c>
      <c r="I7" s="135" t="s">
        <v>127</v>
      </c>
      <c r="J7" s="124" t="s">
        <v>138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</row>
    <row r="8" spans="1:170" s="5" customFormat="1">
      <c r="A8" s="76" t="s">
        <v>76</v>
      </c>
      <c r="B8" s="78" t="s">
        <v>77</v>
      </c>
      <c r="C8" s="116">
        <v>8</v>
      </c>
      <c r="D8" s="128">
        <v>18.3</v>
      </c>
      <c r="E8" s="128">
        <v>22.1</v>
      </c>
      <c r="F8" s="128">
        <v>24.3</v>
      </c>
      <c r="G8" s="128">
        <v>40.799999999999997</v>
      </c>
      <c r="H8" s="128">
        <v>64.599999999999994</v>
      </c>
      <c r="I8" s="135" t="s">
        <v>127</v>
      </c>
      <c r="J8" s="124" t="s">
        <v>138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</row>
    <row r="9" spans="1:170" s="5" customFormat="1">
      <c r="A9" s="76" t="s">
        <v>76</v>
      </c>
      <c r="B9" s="78" t="s">
        <v>77</v>
      </c>
      <c r="C9" s="116">
        <v>9</v>
      </c>
      <c r="D9" s="128">
        <v>10.3</v>
      </c>
      <c r="E9" s="128">
        <v>14.8</v>
      </c>
      <c r="F9" s="128">
        <v>22.7</v>
      </c>
      <c r="G9" s="128">
        <v>39.6</v>
      </c>
      <c r="H9" s="128">
        <v>61</v>
      </c>
      <c r="I9" s="135" t="s">
        <v>127</v>
      </c>
      <c r="J9" s="124" t="s">
        <v>138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</row>
    <row r="10" spans="1:170" s="5" customFormat="1">
      <c r="A10" s="18" t="s">
        <v>14</v>
      </c>
      <c r="B10" s="35" t="s">
        <v>45</v>
      </c>
      <c r="C10" s="117">
        <v>7</v>
      </c>
      <c r="D10" s="128">
        <v>1.8</v>
      </c>
      <c r="E10" s="128">
        <v>12.6</v>
      </c>
      <c r="F10" s="128">
        <v>27.7</v>
      </c>
      <c r="G10" s="128">
        <v>44.9</v>
      </c>
      <c r="H10" s="128">
        <v>66.7</v>
      </c>
      <c r="I10" s="135" t="s">
        <v>124</v>
      </c>
      <c r="J10" s="124" t="s">
        <v>123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</row>
    <row r="11" spans="1:170" s="5" customFormat="1">
      <c r="A11" s="18" t="s">
        <v>14</v>
      </c>
      <c r="B11" s="35" t="s">
        <v>45</v>
      </c>
      <c r="C11" s="117">
        <v>8</v>
      </c>
      <c r="D11" s="128">
        <v>4</v>
      </c>
      <c r="E11" s="128">
        <v>14.6</v>
      </c>
      <c r="F11" s="128">
        <v>28.9</v>
      </c>
      <c r="G11" s="128">
        <v>45.3</v>
      </c>
      <c r="H11" s="128">
        <v>65.099999999999994</v>
      </c>
      <c r="I11" s="135" t="s">
        <v>124</v>
      </c>
      <c r="J11" s="124" t="s">
        <v>123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</row>
    <row r="12" spans="1:170" s="5" customFormat="1">
      <c r="A12" s="18" t="s">
        <v>14</v>
      </c>
      <c r="B12" s="35" t="s">
        <v>45</v>
      </c>
      <c r="C12" s="117">
        <v>9</v>
      </c>
      <c r="D12" s="128">
        <v>5</v>
      </c>
      <c r="E12" s="128">
        <v>14.9</v>
      </c>
      <c r="F12" s="128">
        <v>28.7</v>
      </c>
      <c r="G12" s="128">
        <v>42.9</v>
      </c>
      <c r="H12" s="128">
        <v>62</v>
      </c>
      <c r="I12" s="135" t="s">
        <v>124</v>
      </c>
      <c r="J12" s="124" t="s">
        <v>123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</row>
    <row r="13" spans="1:170" s="5" customFormat="1">
      <c r="A13" s="18" t="s">
        <v>15</v>
      </c>
      <c r="B13" s="35" t="s">
        <v>46</v>
      </c>
      <c r="C13" s="117">
        <v>7</v>
      </c>
      <c r="D13" s="128">
        <v>9</v>
      </c>
      <c r="E13" s="128">
        <v>16.7</v>
      </c>
      <c r="F13" s="128">
        <v>26.1</v>
      </c>
      <c r="G13" s="128">
        <v>39.6</v>
      </c>
      <c r="H13" s="128">
        <v>62.5</v>
      </c>
      <c r="I13" s="135" t="s">
        <v>127</v>
      </c>
      <c r="J13" s="184" t="s">
        <v>154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</row>
    <row r="14" spans="1:170" s="5" customFormat="1">
      <c r="A14" s="18" t="s">
        <v>15</v>
      </c>
      <c r="B14" s="35" t="s">
        <v>46</v>
      </c>
      <c r="C14" s="117">
        <v>8</v>
      </c>
      <c r="D14" s="128">
        <v>9.1</v>
      </c>
      <c r="E14" s="128">
        <v>16.2</v>
      </c>
      <c r="F14" s="128">
        <v>26.6</v>
      </c>
      <c r="G14" s="128">
        <v>38.1</v>
      </c>
      <c r="H14" s="128">
        <v>62.8</v>
      </c>
      <c r="I14" s="135" t="s">
        <v>127</v>
      </c>
      <c r="J14" s="184" t="s">
        <v>154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</row>
    <row r="15" spans="1:170" s="5" customFormat="1">
      <c r="A15" s="18" t="s">
        <v>15</v>
      </c>
      <c r="B15" s="35" t="s">
        <v>46</v>
      </c>
      <c r="C15" s="117">
        <v>9</v>
      </c>
      <c r="D15" s="128">
        <v>8.8000000000000007</v>
      </c>
      <c r="E15" s="128">
        <v>14.6</v>
      </c>
      <c r="F15" s="128">
        <v>27.4</v>
      </c>
      <c r="G15" s="128">
        <v>37.299999999999997</v>
      </c>
      <c r="H15" s="128">
        <v>60.3</v>
      </c>
      <c r="I15" s="135" t="s">
        <v>127</v>
      </c>
      <c r="J15" s="184" t="s">
        <v>154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0" s="5" customFormat="1">
      <c r="A16" s="18" t="s">
        <v>16</v>
      </c>
      <c r="B16" s="35" t="s">
        <v>67</v>
      </c>
      <c r="C16" s="117">
        <v>7</v>
      </c>
      <c r="D16" s="136">
        <v>8.1</v>
      </c>
      <c r="E16" s="136">
        <v>17.96</v>
      </c>
      <c r="F16" s="136">
        <v>27.37</v>
      </c>
      <c r="G16" s="136">
        <v>42.48</v>
      </c>
      <c r="H16" s="136">
        <v>67.88</v>
      </c>
      <c r="I16" s="135" t="s">
        <v>127</v>
      </c>
      <c r="J16" s="124" t="s">
        <v>126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</row>
    <row r="17" spans="1:170" s="5" customFormat="1">
      <c r="A17" s="18" t="s">
        <v>16</v>
      </c>
      <c r="B17" s="35" t="s">
        <v>67</v>
      </c>
      <c r="C17" s="117">
        <v>8</v>
      </c>
      <c r="D17" s="136">
        <v>9.0500000000000007</v>
      </c>
      <c r="E17" s="136">
        <v>17.61</v>
      </c>
      <c r="F17" s="136">
        <v>31.61</v>
      </c>
      <c r="G17" s="136">
        <v>44.45</v>
      </c>
      <c r="H17" s="136">
        <v>68.81</v>
      </c>
      <c r="I17" s="135" t="s">
        <v>127</v>
      </c>
      <c r="J17" s="124" t="s">
        <v>126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</row>
    <row r="18" spans="1:170" s="5" customFormat="1">
      <c r="A18" s="18" t="s">
        <v>16</v>
      </c>
      <c r="B18" s="35" t="s">
        <v>67</v>
      </c>
      <c r="C18" s="117">
        <v>9</v>
      </c>
      <c r="D18" s="136">
        <v>10.1</v>
      </c>
      <c r="E18" s="136">
        <v>14.76</v>
      </c>
      <c r="F18" s="136">
        <v>27.51</v>
      </c>
      <c r="G18" s="136">
        <v>47.2</v>
      </c>
      <c r="H18" s="136">
        <v>65.239999999999995</v>
      </c>
      <c r="I18" s="135" t="s">
        <v>127</v>
      </c>
      <c r="J18" s="124" t="s">
        <v>126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</row>
    <row r="19" spans="1:170" s="5" customFormat="1">
      <c r="A19" s="76" t="s">
        <v>17</v>
      </c>
      <c r="B19" s="78" t="s">
        <v>47</v>
      </c>
      <c r="C19" s="117">
        <v>7</v>
      </c>
      <c r="D19" s="164">
        <v>11.562519999999999</v>
      </c>
      <c r="E19" s="164">
        <v>22.060949999999998</v>
      </c>
      <c r="F19" s="187">
        <v>34.058999999999997</v>
      </c>
      <c r="G19" s="164">
        <v>50.178550000000001</v>
      </c>
      <c r="H19" s="164">
        <v>71.347520000000003</v>
      </c>
      <c r="I19" s="134" t="s">
        <v>122</v>
      </c>
      <c r="J19" s="184" t="s">
        <v>156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</row>
    <row r="20" spans="1:170" s="5" customFormat="1">
      <c r="A20" s="76" t="s">
        <v>17</v>
      </c>
      <c r="B20" s="78" t="s">
        <v>47</v>
      </c>
      <c r="C20" s="117">
        <v>8</v>
      </c>
      <c r="D20" s="145">
        <v>11.786799999999999</v>
      </c>
      <c r="E20" s="164">
        <v>22.638539999999999</v>
      </c>
      <c r="F20" s="164">
        <v>35.608350000000002</v>
      </c>
      <c r="G20" s="164">
        <v>55.340769999999999</v>
      </c>
      <c r="H20" s="164">
        <v>73.439959999999999</v>
      </c>
      <c r="I20" s="134" t="s">
        <v>122</v>
      </c>
      <c r="J20" s="184" t="s">
        <v>156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</row>
    <row r="21" spans="1:170" s="5" customFormat="1">
      <c r="A21" s="76" t="s">
        <v>17</v>
      </c>
      <c r="B21" s="78" t="s">
        <v>47</v>
      </c>
      <c r="C21" s="117">
        <v>9</v>
      </c>
      <c r="D21" s="164">
        <v>13.37602</v>
      </c>
      <c r="E21" s="164">
        <v>25.57817</v>
      </c>
      <c r="F21" s="164">
        <v>39.257249999999999</v>
      </c>
      <c r="G21" s="164">
        <v>57.09872</v>
      </c>
      <c r="H21" s="164">
        <v>77.894149999999996</v>
      </c>
      <c r="I21" s="134" t="s">
        <v>122</v>
      </c>
      <c r="J21" s="184" t="s">
        <v>156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</row>
    <row r="22" spans="1:170" s="5" customFormat="1">
      <c r="A22" s="18" t="s">
        <v>18</v>
      </c>
      <c r="B22" s="78" t="s">
        <v>48</v>
      </c>
      <c r="C22" s="117">
        <v>7</v>
      </c>
      <c r="D22" s="128">
        <v>15.3</v>
      </c>
      <c r="E22" s="128">
        <v>29</v>
      </c>
      <c r="F22" s="128">
        <v>47.2</v>
      </c>
      <c r="G22" s="128">
        <v>66.5</v>
      </c>
      <c r="H22" s="128">
        <v>85.3</v>
      </c>
      <c r="I22" s="134" t="s">
        <v>122</v>
      </c>
      <c r="J22" s="124" t="s">
        <v>130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</row>
    <row r="23" spans="1:170" s="5" customFormat="1">
      <c r="A23" s="18" t="s">
        <v>18</v>
      </c>
      <c r="B23" s="35" t="s">
        <v>48</v>
      </c>
      <c r="C23" s="117">
        <v>8</v>
      </c>
      <c r="D23" s="128">
        <v>13.8</v>
      </c>
      <c r="E23" s="128">
        <v>25.9</v>
      </c>
      <c r="F23" s="128">
        <v>42.1</v>
      </c>
      <c r="G23" s="128">
        <v>59.4</v>
      </c>
      <c r="H23" s="128">
        <v>78</v>
      </c>
      <c r="I23" s="134" t="s">
        <v>122</v>
      </c>
      <c r="J23" s="124" t="s">
        <v>128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</row>
    <row r="24" spans="1:170" s="5" customFormat="1">
      <c r="A24" s="18" t="s">
        <v>18</v>
      </c>
      <c r="B24" s="35" t="s">
        <v>48</v>
      </c>
      <c r="C24" s="117">
        <v>9</v>
      </c>
      <c r="D24" s="128">
        <v>12.1</v>
      </c>
      <c r="E24" s="128">
        <v>22.5</v>
      </c>
      <c r="F24" s="128">
        <v>36.5</v>
      </c>
      <c r="G24" s="128">
        <v>51.7</v>
      </c>
      <c r="H24" s="128">
        <v>69.7</v>
      </c>
      <c r="I24" s="134" t="s">
        <v>122</v>
      </c>
      <c r="J24" s="124" t="s">
        <v>129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</row>
    <row r="25" spans="1:170">
      <c r="I25" s="21"/>
    </row>
    <row r="26" spans="1:170">
      <c r="I26" s="21"/>
    </row>
    <row r="27" spans="1:170">
      <c r="I27" s="21"/>
    </row>
    <row r="28" spans="1:170">
      <c r="I28" s="21"/>
    </row>
    <row r="29" spans="1:170">
      <c r="I29" s="21"/>
    </row>
    <row r="30" spans="1:170">
      <c r="I30" s="21"/>
    </row>
    <row r="31" spans="1:170">
      <c r="I31" s="21"/>
    </row>
    <row r="32" spans="1:170">
      <c r="I32" s="21"/>
    </row>
    <row r="33" spans="9:9">
      <c r="I33" s="21"/>
    </row>
    <row r="34" spans="9:9">
      <c r="I34" s="21"/>
    </row>
    <row r="35" spans="9:9">
      <c r="I35" s="21"/>
    </row>
    <row r="36" spans="9:9">
      <c r="I36" s="21"/>
    </row>
    <row r="37" spans="9:9">
      <c r="I37" s="21"/>
    </row>
    <row r="38" spans="9:9">
      <c r="I38" s="21"/>
    </row>
    <row r="39" spans="9:9">
      <c r="I39" s="21"/>
    </row>
    <row r="40" spans="9:9">
      <c r="I40" s="21"/>
    </row>
    <row r="41" spans="9:9">
      <c r="I41" s="21"/>
    </row>
    <row r="42" spans="9:9">
      <c r="I42" s="21"/>
    </row>
    <row r="43" spans="9:9">
      <c r="I43" s="21"/>
    </row>
    <row r="44" spans="9:9">
      <c r="I44" s="21"/>
    </row>
    <row r="45" spans="9:9">
      <c r="I45" s="21"/>
    </row>
    <row r="46" spans="9:9">
      <c r="I46" s="21"/>
    </row>
    <row r="47" spans="9:9">
      <c r="I47" s="21"/>
    </row>
    <row r="48" spans="9:9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  <row r="69" spans="9:9">
      <c r="I69" s="21"/>
    </row>
    <row r="70" spans="9:9">
      <c r="I70" s="21"/>
    </row>
    <row r="71" spans="9:9">
      <c r="I71" s="21"/>
    </row>
    <row r="72" spans="9:9">
      <c r="I72" s="21"/>
    </row>
    <row r="73" spans="9:9">
      <c r="I73" s="21"/>
    </row>
    <row r="74" spans="9:9">
      <c r="I74" s="21"/>
    </row>
    <row r="75" spans="9:9">
      <c r="I75" s="21"/>
    </row>
    <row r="76" spans="9:9">
      <c r="I76" s="21"/>
    </row>
    <row r="77" spans="9:9">
      <c r="I77" s="21"/>
    </row>
    <row r="78" spans="9:9">
      <c r="I78" s="21"/>
    </row>
    <row r="79" spans="9:9">
      <c r="I79" s="21"/>
    </row>
    <row r="80" spans="9:9">
      <c r="I80" s="21"/>
    </row>
    <row r="81" spans="9:9">
      <c r="I81" s="21"/>
    </row>
    <row r="82" spans="9:9">
      <c r="I82" s="21"/>
    </row>
    <row r="83" spans="9:9">
      <c r="I83" s="21"/>
    </row>
    <row r="84" spans="9:9">
      <c r="I84" s="21"/>
    </row>
    <row r="85" spans="9:9">
      <c r="I85" s="21"/>
    </row>
    <row r="86" spans="9:9">
      <c r="I86" s="21"/>
    </row>
    <row r="87" spans="9:9">
      <c r="I87" s="21"/>
    </row>
    <row r="88" spans="9:9">
      <c r="I88" s="21"/>
    </row>
    <row r="89" spans="9:9">
      <c r="I89" s="21"/>
    </row>
    <row r="90" spans="9:9">
      <c r="I90" s="21"/>
    </row>
    <row r="91" spans="9:9">
      <c r="I91" s="21"/>
    </row>
    <row r="92" spans="9:9">
      <c r="I92" s="21"/>
    </row>
    <row r="93" spans="9:9">
      <c r="I93" s="21"/>
    </row>
    <row r="94" spans="9:9">
      <c r="I94" s="21"/>
    </row>
    <row r="95" spans="9:9">
      <c r="I95" s="21"/>
    </row>
    <row r="96" spans="9:9">
      <c r="I96" s="21"/>
    </row>
    <row r="97" spans="9:9">
      <c r="I97" s="21"/>
    </row>
    <row r="98" spans="9:9">
      <c r="I98" s="21"/>
    </row>
    <row r="99" spans="9:9">
      <c r="I99" s="21"/>
    </row>
    <row r="100" spans="9:9">
      <c r="I100" s="21"/>
    </row>
    <row r="101" spans="9:9">
      <c r="I101" s="21"/>
    </row>
    <row r="102" spans="9:9">
      <c r="I102" s="21"/>
    </row>
    <row r="103" spans="9:9">
      <c r="I103" s="21"/>
    </row>
    <row r="104" spans="9:9">
      <c r="I104" s="21"/>
    </row>
    <row r="105" spans="9:9">
      <c r="I105" s="21"/>
    </row>
    <row r="106" spans="9:9">
      <c r="I106" s="21"/>
    </row>
    <row r="107" spans="9:9">
      <c r="I107" s="21"/>
    </row>
    <row r="108" spans="9:9">
      <c r="I108" s="21"/>
    </row>
    <row r="109" spans="9:9">
      <c r="I109" s="21"/>
    </row>
    <row r="110" spans="9:9">
      <c r="I110" s="21"/>
    </row>
    <row r="111" spans="9:9">
      <c r="I111" s="21"/>
    </row>
    <row r="112" spans="9:9">
      <c r="I112" s="21"/>
    </row>
    <row r="113" spans="9:9">
      <c r="I113" s="21"/>
    </row>
    <row r="114" spans="9:9">
      <c r="I114" s="21"/>
    </row>
    <row r="115" spans="9:9">
      <c r="I115" s="21"/>
    </row>
    <row r="116" spans="9:9">
      <c r="I116" s="21"/>
    </row>
    <row r="117" spans="9:9">
      <c r="I117" s="21"/>
    </row>
    <row r="118" spans="9:9">
      <c r="I118" s="21"/>
    </row>
    <row r="119" spans="9:9">
      <c r="I119" s="21"/>
    </row>
    <row r="120" spans="9:9">
      <c r="I120" s="21"/>
    </row>
    <row r="121" spans="9:9">
      <c r="I121" s="21"/>
    </row>
    <row r="122" spans="9:9">
      <c r="I122" s="21"/>
    </row>
    <row r="123" spans="9:9">
      <c r="I123" s="21"/>
    </row>
    <row r="124" spans="9:9">
      <c r="I124" s="21"/>
    </row>
    <row r="125" spans="9:9">
      <c r="I125" s="21"/>
    </row>
    <row r="126" spans="9:9">
      <c r="I126" s="21"/>
    </row>
    <row r="127" spans="9:9">
      <c r="I127" s="21"/>
    </row>
    <row r="128" spans="9:9">
      <c r="I128" s="21"/>
    </row>
    <row r="129" spans="9:9">
      <c r="I129" s="21"/>
    </row>
    <row r="130" spans="9:9">
      <c r="I130" s="21"/>
    </row>
    <row r="131" spans="9:9">
      <c r="I131" s="21"/>
    </row>
    <row r="132" spans="9:9">
      <c r="I132" s="21"/>
    </row>
    <row r="133" spans="9:9">
      <c r="I133" s="21"/>
    </row>
    <row r="134" spans="9:9">
      <c r="I134" s="21"/>
    </row>
    <row r="135" spans="9:9">
      <c r="I135" s="21"/>
    </row>
    <row r="136" spans="9:9">
      <c r="I136" s="21"/>
    </row>
    <row r="137" spans="9:9">
      <c r="I137" s="21"/>
    </row>
    <row r="138" spans="9:9">
      <c r="I138" s="21"/>
    </row>
    <row r="139" spans="9:9">
      <c r="I139" s="21"/>
    </row>
    <row r="140" spans="9:9">
      <c r="I140" s="21"/>
    </row>
    <row r="141" spans="9:9">
      <c r="I141" s="21"/>
    </row>
    <row r="142" spans="9:9">
      <c r="I142" s="21"/>
    </row>
    <row r="143" spans="9:9">
      <c r="I143" s="21"/>
    </row>
    <row r="144" spans="9:9">
      <c r="I144" s="21"/>
    </row>
    <row r="145" spans="9:9">
      <c r="I145" s="21"/>
    </row>
    <row r="146" spans="9:9">
      <c r="I146" s="21"/>
    </row>
    <row r="147" spans="9:9">
      <c r="I147" s="21"/>
    </row>
    <row r="148" spans="9:9">
      <c r="I148" s="21"/>
    </row>
    <row r="149" spans="9:9">
      <c r="I149" s="21"/>
    </row>
    <row r="150" spans="9:9">
      <c r="I150" s="21"/>
    </row>
    <row r="151" spans="9:9">
      <c r="I151" s="21"/>
    </row>
    <row r="152" spans="9:9">
      <c r="I152" s="21"/>
    </row>
    <row r="153" spans="9:9">
      <c r="I153" s="21"/>
    </row>
    <row r="154" spans="9:9">
      <c r="I154" s="21"/>
    </row>
    <row r="155" spans="9:9">
      <c r="I155" s="21"/>
    </row>
    <row r="156" spans="9:9">
      <c r="I156" s="21"/>
    </row>
    <row r="157" spans="9:9">
      <c r="I157" s="21"/>
    </row>
    <row r="158" spans="9:9">
      <c r="I158" s="21"/>
    </row>
    <row r="159" spans="9:9">
      <c r="I159" s="21"/>
    </row>
    <row r="160" spans="9:9">
      <c r="I160" s="21"/>
    </row>
    <row r="161" spans="9:9">
      <c r="I161" s="21"/>
    </row>
    <row r="162" spans="9:9">
      <c r="I162" s="21"/>
    </row>
    <row r="163" spans="9:9">
      <c r="I163" s="21"/>
    </row>
    <row r="164" spans="9:9">
      <c r="I164" s="21"/>
    </row>
    <row r="165" spans="9:9">
      <c r="I165" s="21"/>
    </row>
    <row r="166" spans="9:9">
      <c r="I166" s="21"/>
    </row>
    <row r="167" spans="9:9">
      <c r="I167" s="21"/>
    </row>
    <row r="168" spans="9:9">
      <c r="I168" s="21"/>
    </row>
    <row r="169" spans="9:9">
      <c r="I169" s="21"/>
    </row>
    <row r="170" spans="9:9">
      <c r="I170" s="21"/>
    </row>
    <row r="171" spans="9:9">
      <c r="I171" s="21"/>
    </row>
    <row r="172" spans="9:9">
      <c r="I172" s="21"/>
    </row>
    <row r="173" spans="9:9">
      <c r="I173" s="21"/>
    </row>
    <row r="174" spans="9:9">
      <c r="I174" s="21"/>
    </row>
    <row r="175" spans="9:9">
      <c r="I175" s="21"/>
    </row>
    <row r="176" spans="9:9">
      <c r="I176" s="21"/>
    </row>
    <row r="177" spans="9:9">
      <c r="I177" s="21"/>
    </row>
    <row r="178" spans="9:9">
      <c r="I178" s="21"/>
    </row>
    <row r="179" spans="9:9">
      <c r="I179" s="21"/>
    </row>
    <row r="180" spans="9:9">
      <c r="I180" s="21"/>
    </row>
    <row r="181" spans="9:9">
      <c r="I181" s="21"/>
    </row>
    <row r="182" spans="9:9">
      <c r="I182" s="21"/>
    </row>
    <row r="183" spans="9:9">
      <c r="I183" s="21"/>
    </row>
    <row r="184" spans="9:9">
      <c r="I184" s="21"/>
    </row>
    <row r="185" spans="9:9">
      <c r="I185" s="21"/>
    </row>
    <row r="186" spans="9:9">
      <c r="I186" s="21"/>
    </row>
    <row r="187" spans="9:9">
      <c r="I187" s="21"/>
    </row>
    <row r="188" spans="9:9">
      <c r="I188" s="21"/>
    </row>
    <row r="189" spans="9:9">
      <c r="I189" s="21"/>
    </row>
    <row r="190" spans="9:9">
      <c r="I190" s="21"/>
    </row>
    <row r="191" spans="9:9">
      <c r="I191" s="21"/>
    </row>
    <row r="192" spans="9:9">
      <c r="I192" s="21"/>
    </row>
    <row r="193" spans="9:9">
      <c r="I193" s="21"/>
    </row>
    <row r="194" spans="9:9">
      <c r="I194" s="21"/>
    </row>
    <row r="195" spans="9:9">
      <c r="I195" s="21"/>
    </row>
    <row r="196" spans="9:9">
      <c r="I196" s="21"/>
    </row>
    <row r="197" spans="9:9">
      <c r="I197" s="21"/>
    </row>
    <row r="198" spans="9:9">
      <c r="I198" s="21"/>
    </row>
    <row r="199" spans="9:9">
      <c r="I199" s="21"/>
    </row>
    <row r="200" spans="9:9">
      <c r="I200" s="21"/>
    </row>
    <row r="201" spans="9:9">
      <c r="I201" s="21"/>
    </row>
    <row r="202" spans="9:9">
      <c r="I202" s="21"/>
    </row>
    <row r="203" spans="9:9">
      <c r="I203" s="21"/>
    </row>
    <row r="204" spans="9:9">
      <c r="I204" s="21"/>
    </row>
    <row r="205" spans="9:9">
      <c r="I205" s="21"/>
    </row>
    <row r="206" spans="9:9">
      <c r="I206" s="21"/>
    </row>
    <row r="207" spans="9:9">
      <c r="I207" s="21"/>
    </row>
    <row r="208" spans="9:9">
      <c r="I208" s="21"/>
    </row>
    <row r="209" spans="9:9">
      <c r="I209" s="21"/>
    </row>
    <row r="210" spans="9:9">
      <c r="I210" s="21"/>
    </row>
    <row r="211" spans="9:9">
      <c r="I211" s="21"/>
    </row>
    <row r="212" spans="9:9">
      <c r="I212" s="21"/>
    </row>
    <row r="213" spans="9:9">
      <c r="I213" s="21"/>
    </row>
    <row r="214" spans="9:9">
      <c r="I214" s="21"/>
    </row>
    <row r="215" spans="9:9">
      <c r="I215" s="21"/>
    </row>
    <row r="216" spans="9:9">
      <c r="I216" s="21"/>
    </row>
    <row r="217" spans="9:9">
      <c r="I217" s="21"/>
    </row>
    <row r="218" spans="9:9">
      <c r="I218" s="21"/>
    </row>
    <row r="219" spans="9:9">
      <c r="I219" s="21"/>
    </row>
    <row r="220" spans="9:9">
      <c r="I220" s="21"/>
    </row>
    <row r="221" spans="9:9">
      <c r="I221" s="21"/>
    </row>
    <row r="222" spans="9:9">
      <c r="I222" s="21"/>
    </row>
    <row r="223" spans="9:9">
      <c r="I223" s="21"/>
    </row>
    <row r="224" spans="9:9">
      <c r="I224" s="21"/>
    </row>
    <row r="225" spans="9:9">
      <c r="I225" s="21"/>
    </row>
    <row r="226" spans="9:9">
      <c r="I226" s="21"/>
    </row>
    <row r="227" spans="9:9">
      <c r="I227" s="21"/>
    </row>
    <row r="228" spans="9:9">
      <c r="I228" s="21"/>
    </row>
    <row r="229" spans="9:9">
      <c r="I229" s="21"/>
    </row>
    <row r="230" spans="9:9">
      <c r="I230" s="21"/>
    </row>
    <row r="231" spans="9:9">
      <c r="I231" s="21"/>
    </row>
    <row r="232" spans="9:9">
      <c r="I232" s="21"/>
    </row>
    <row r="233" spans="9:9">
      <c r="I233" s="21"/>
    </row>
    <row r="234" spans="9:9">
      <c r="I234" s="21"/>
    </row>
    <row r="235" spans="9:9">
      <c r="I235" s="21"/>
    </row>
    <row r="236" spans="9:9">
      <c r="I236" s="21"/>
    </row>
    <row r="237" spans="9:9">
      <c r="I237" s="21"/>
    </row>
    <row r="238" spans="9:9">
      <c r="I238" s="21"/>
    </row>
    <row r="239" spans="9:9">
      <c r="I239" s="21"/>
    </row>
    <row r="240" spans="9:9">
      <c r="I240" s="21"/>
    </row>
    <row r="241" spans="9:9">
      <c r="I241" s="21"/>
    </row>
    <row r="242" spans="9:9">
      <c r="I242" s="21"/>
    </row>
    <row r="243" spans="9:9">
      <c r="I243" s="21"/>
    </row>
    <row r="244" spans="9:9">
      <c r="I244" s="21"/>
    </row>
    <row r="245" spans="9:9">
      <c r="I245" s="21"/>
    </row>
    <row r="246" spans="9:9">
      <c r="I246" s="21"/>
    </row>
    <row r="247" spans="9:9">
      <c r="I247" s="21"/>
    </row>
    <row r="248" spans="9:9">
      <c r="I248" s="21"/>
    </row>
    <row r="249" spans="9:9">
      <c r="I249" s="21"/>
    </row>
    <row r="250" spans="9:9">
      <c r="I250" s="21"/>
    </row>
    <row r="251" spans="9:9">
      <c r="I251" s="21"/>
    </row>
    <row r="252" spans="9:9">
      <c r="I252" s="21"/>
    </row>
    <row r="253" spans="9:9">
      <c r="I253" s="21"/>
    </row>
    <row r="254" spans="9:9">
      <c r="I254" s="21"/>
    </row>
    <row r="255" spans="9:9">
      <c r="I255" s="21"/>
    </row>
    <row r="256" spans="9:9">
      <c r="I256" s="21"/>
    </row>
    <row r="257" spans="9:9">
      <c r="I257" s="21"/>
    </row>
    <row r="258" spans="9:9">
      <c r="I258" s="21"/>
    </row>
    <row r="259" spans="9:9">
      <c r="I259" s="21"/>
    </row>
    <row r="260" spans="9:9">
      <c r="I260" s="21"/>
    </row>
    <row r="261" spans="9:9">
      <c r="I261" s="21"/>
    </row>
    <row r="262" spans="9:9">
      <c r="I262" s="21"/>
    </row>
    <row r="263" spans="9:9">
      <c r="I263" s="21"/>
    </row>
    <row r="264" spans="9:9">
      <c r="I264" s="21"/>
    </row>
    <row r="265" spans="9:9">
      <c r="I265" s="21"/>
    </row>
    <row r="266" spans="9:9">
      <c r="I266" s="21"/>
    </row>
    <row r="267" spans="9:9">
      <c r="I267" s="21"/>
    </row>
    <row r="268" spans="9:9">
      <c r="I268" s="21"/>
    </row>
    <row r="269" spans="9:9">
      <c r="I269" s="21"/>
    </row>
    <row r="270" spans="9:9">
      <c r="I270" s="21"/>
    </row>
    <row r="271" spans="9:9">
      <c r="I271" s="21"/>
    </row>
    <row r="272" spans="9:9">
      <c r="I272" s="21"/>
    </row>
    <row r="273" spans="9:9">
      <c r="I273" s="21"/>
    </row>
    <row r="274" spans="9:9">
      <c r="I274" s="21"/>
    </row>
    <row r="275" spans="9:9">
      <c r="I275" s="21"/>
    </row>
    <row r="276" spans="9:9">
      <c r="I276" s="21"/>
    </row>
    <row r="277" spans="9:9">
      <c r="I277" s="21"/>
    </row>
    <row r="278" spans="9:9">
      <c r="I278" s="21"/>
    </row>
    <row r="279" spans="9:9">
      <c r="I279" s="21"/>
    </row>
    <row r="280" spans="9:9">
      <c r="I280" s="21"/>
    </row>
    <row r="281" spans="9:9">
      <c r="I281" s="21"/>
    </row>
    <row r="282" spans="9:9">
      <c r="I282" s="21"/>
    </row>
    <row r="283" spans="9:9">
      <c r="I283" s="21"/>
    </row>
    <row r="284" spans="9:9">
      <c r="I284" s="21"/>
    </row>
    <row r="285" spans="9:9">
      <c r="I285" s="21"/>
    </row>
    <row r="286" spans="9:9">
      <c r="I286" s="21"/>
    </row>
    <row r="287" spans="9:9">
      <c r="I287" s="21"/>
    </row>
    <row r="288" spans="9:9">
      <c r="I288" s="21"/>
    </row>
    <row r="289" spans="9:9">
      <c r="I289" s="21"/>
    </row>
    <row r="290" spans="9:9">
      <c r="I290" s="21"/>
    </row>
    <row r="291" spans="9:9">
      <c r="I291" s="21"/>
    </row>
    <row r="292" spans="9:9">
      <c r="I292" s="21"/>
    </row>
    <row r="293" spans="9:9">
      <c r="I293" s="21"/>
    </row>
    <row r="294" spans="9:9">
      <c r="I294" s="21"/>
    </row>
    <row r="295" spans="9:9">
      <c r="I295" s="21"/>
    </row>
    <row r="296" spans="9:9">
      <c r="I296" s="21"/>
    </row>
    <row r="297" spans="9:9">
      <c r="I297" s="21"/>
    </row>
    <row r="298" spans="9:9">
      <c r="I298" s="21"/>
    </row>
    <row r="299" spans="9:9">
      <c r="I299" s="21"/>
    </row>
    <row r="300" spans="9:9">
      <c r="I300" s="21"/>
    </row>
    <row r="301" spans="9:9">
      <c r="I301" s="21"/>
    </row>
    <row r="302" spans="9:9">
      <c r="I302" s="21"/>
    </row>
    <row r="303" spans="9:9">
      <c r="I303" s="21"/>
    </row>
    <row r="304" spans="9:9">
      <c r="I304" s="21"/>
    </row>
    <row r="305" spans="9:9">
      <c r="I305" s="21"/>
    </row>
    <row r="306" spans="9:9">
      <c r="I306" s="21"/>
    </row>
    <row r="307" spans="9:9">
      <c r="I307" s="21"/>
    </row>
    <row r="308" spans="9:9">
      <c r="I308" s="21"/>
    </row>
    <row r="309" spans="9:9">
      <c r="I309" s="21"/>
    </row>
    <row r="310" spans="9:9">
      <c r="I310" s="21"/>
    </row>
    <row r="311" spans="9:9">
      <c r="I311" s="21"/>
    </row>
    <row r="312" spans="9:9">
      <c r="I312" s="21"/>
    </row>
    <row r="313" spans="9:9">
      <c r="I313" s="21"/>
    </row>
    <row r="314" spans="9:9">
      <c r="I314" s="21"/>
    </row>
    <row r="315" spans="9:9">
      <c r="I315" s="21"/>
    </row>
    <row r="316" spans="9:9">
      <c r="I316" s="21"/>
    </row>
    <row r="317" spans="9:9">
      <c r="I317" s="21"/>
    </row>
    <row r="318" spans="9:9">
      <c r="I318" s="21"/>
    </row>
    <row r="319" spans="9:9">
      <c r="I319" s="21"/>
    </row>
    <row r="320" spans="9:9">
      <c r="I320" s="21"/>
    </row>
    <row r="321" spans="9:9">
      <c r="I321" s="21"/>
    </row>
    <row r="322" spans="9:9">
      <c r="I322" s="21"/>
    </row>
    <row r="323" spans="9:9">
      <c r="I323" s="21"/>
    </row>
  </sheetData>
  <mergeCells count="4">
    <mergeCell ref="V2:X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Sample Specs</vt:lpstr>
      <vt:lpstr>Labs</vt:lpstr>
      <vt:lpstr>List of 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Pickersgill, Sharon R</cp:lastModifiedBy>
  <cp:lastPrinted>2021-12-30T15:56:48Z</cp:lastPrinted>
  <dcterms:created xsi:type="dcterms:W3CDTF">2003-01-15T21:42:02Z</dcterms:created>
  <dcterms:modified xsi:type="dcterms:W3CDTF">2024-12-11T16:02:12Z</dcterms:modified>
</cp:coreProperties>
</file>