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queryTables/queryTable2.xml" ContentType="application/vnd.openxmlformats-officedocument.spreadsheetml.queryTab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\SLQA\SLQA STUDIES\SLQA 2-2025\"/>
    </mc:Choice>
  </mc:AlternateContent>
  <xr:revisionPtr revIDLastSave="0" documentId="13_ncr:1_{2B5D6F9A-2FD3-4552-95D0-834C176D04A3}" xr6:coauthVersionLast="47" xr6:coauthVersionMax="47" xr10:uidLastSave="{00000000-0000-0000-0000-000000000000}"/>
  <bookViews>
    <workbookView xWindow="-28920" yWindow="-120" windowWidth="29040" windowHeight="15720" tabRatio="809" activeTab="3" xr2:uid="{00000000-000D-0000-FFFF-FFFF00000000}"/>
  </bookViews>
  <sheets>
    <sheet name="Sample Specs" sheetId="26" r:id="rId1"/>
    <sheet name="Labs" sheetId="4" r:id="rId2"/>
    <sheet name="List of Labs" sheetId="31" r:id="rId3"/>
    <sheet name="Results" sheetId="1" r:id="rId4"/>
    <sheet name="FineSplit Chart" sheetId="10" r:id="rId5"/>
    <sheet name="SandSplit Chart" sheetId="11" r:id="rId6"/>
    <sheet name="SedWeight Chart" sheetId="12" r:id="rId7"/>
    <sheet name="SSC Chart" sheetId="9" r:id="rId8"/>
    <sheet name="SSC vs %diff" sheetId="27" r:id="rId9"/>
    <sheet name="PSD for Samples 7, 8, 9" sheetId="8" r:id="rId10"/>
    <sheet name="PSD-7 Chart" sheetId="28" r:id="rId11"/>
    <sheet name="PSD-8 Chart" sheetId="29" r:id="rId12"/>
    <sheet name="PSD-9 Chart" sheetId="30" r:id="rId13"/>
  </sheets>
  <definedNames>
    <definedName name="_2222mg" localSheetId="9">'PSD for Samples 7, 8, 9'!$A$1:$L$220</definedName>
    <definedName name="_65mg" localSheetId="3">Results!$D$1:$AT$364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6" i="1" l="1"/>
  <c r="W76" i="1"/>
  <c r="V14" i="1"/>
  <c r="W14" i="1"/>
  <c r="V15" i="1"/>
  <c r="W15" i="1"/>
  <c r="V16" i="1"/>
  <c r="W16" i="1"/>
  <c r="V17" i="1"/>
  <c r="W17" i="1"/>
  <c r="V18" i="1"/>
  <c r="W18" i="1"/>
  <c r="V19" i="1"/>
  <c r="W19" i="1"/>
  <c r="T138" i="1"/>
  <c r="T137" i="1"/>
  <c r="T136" i="1"/>
  <c r="T135" i="1"/>
  <c r="T134" i="1"/>
  <c r="T133" i="1"/>
  <c r="T132" i="1"/>
  <c r="T131" i="1"/>
  <c r="T130" i="1"/>
  <c r="P147" i="1"/>
  <c r="P146" i="1"/>
  <c r="P145" i="1"/>
  <c r="P144" i="1"/>
  <c r="P143" i="1"/>
  <c r="P142" i="1"/>
  <c r="P141" i="1"/>
  <c r="P140" i="1"/>
  <c r="P139" i="1"/>
  <c r="V55" i="1" l="1"/>
  <c r="W55" i="1"/>
  <c r="V56" i="1"/>
  <c r="W56" i="1"/>
  <c r="V57" i="1"/>
  <c r="W57" i="1"/>
  <c r="D14" i="26"/>
  <c r="G14" i="26" s="1"/>
  <c r="D13" i="26"/>
  <c r="G13" i="26" s="1"/>
  <c r="D12" i="26"/>
  <c r="G12" i="26" s="1"/>
  <c r="D11" i="26"/>
  <c r="G11" i="26" s="1"/>
  <c r="D10" i="26"/>
  <c r="G10" i="26" s="1"/>
  <c r="D9" i="26"/>
  <c r="G9" i="26" s="1"/>
  <c r="D8" i="26"/>
  <c r="G8" i="26" s="1"/>
  <c r="D7" i="26"/>
  <c r="G7" i="26" s="1"/>
  <c r="D6" i="26"/>
  <c r="G6" i="26" s="1"/>
  <c r="V4" i="1"/>
  <c r="V5" i="1"/>
  <c r="V6" i="1"/>
  <c r="V7" i="1"/>
  <c r="V8" i="1"/>
  <c r="V9" i="1"/>
  <c r="V10" i="1"/>
  <c r="V11" i="1"/>
  <c r="V12" i="1"/>
  <c r="V13" i="1"/>
  <c r="W4" i="1"/>
  <c r="W5" i="1"/>
  <c r="W6" i="1"/>
  <c r="W7" i="1"/>
  <c r="W8" i="1"/>
  <c r="W9" i="1"/>
  <c r="W10" i="1"/>
  <c r="W11" i="1"/>
  <c r="W12" i="1"/>
  <c r="W13" i="1"/>
  <c r="E11" i="26" l="1"/>
  <c r="E12" i="26"/>
  <c r="E9" i="26"/>
  <c r="E13" i="26"/>
  <c r="E7" i="26"/>
  <c r="E8" i="26"/>
  <c r="E10" i="26"/>
  <c r="E14" i="26"/>
  <c r="E6" i="26"/>
  <c r="V139" i="1"/>
  <c r="W139" i="1"/>
  <c r="J130" i="1"/>
  <c r="J131" i="1"/>
  <c r="J132" i="1"/>
  <c r="J133" i="1"/>
  <c r="J134" i="1"/>
  <c r="J135" i="1"/>
  <c r="J136" i="1"/>
  <c r="J137" i="1"/>
  <c r="J138" i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X55" i="1" s="1"/>
  <c r="M56" i="1"/>
  <c r="X56" i="1" s="1"/>
  <c r="M57" i="1"/>
  <c r="X57" i="1" s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X139" i="1" s="1"/>
  <c r="M140" i="1"/>
  <c r="M141" i="1"/>
  <c r="M142" i="1"/>
  <c r="M143" i="1"/>
  <c r="M144" i="1"/>
  <c r="M145" i="1"/>
  <c r="M146" i="1"/>
  <c r="M147" i="1"/>
  <c r="M5" i="1"/>
  <c r="X5" i="1" s="1"/>
  <c r="M6" i="1"/>
  <c r="X6" i="1" s="1"/>
  <c r="M7" i="1"/>
  <c r="X7" i="1" s="1"/>
  <c r="M8" i="1"/>
  <c r="X8" i="1" s="1"/>
  <c r="M9" i="1"/>
  <c r="X9" i="1" s="1"/>
  <c r="M10" i="1"/>
  <c r="X10" i="1" s="1"/>
  <c r="M11" i="1"/>
  <c r="X11" i="1" s="1"/>
  <c r="M12" i="1"/>
  <c r="X12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X4" i="1" s="1"/>
  <c r="X138" i="1" l="1"/>
  <c r="X137" i="1"/>
  <c r="X136" i="1"/>
  <c r="X132" i="1"/>
  <c r="X131" i="1"/>
  <c r="X130" i="1"/>
  <c r="X13" i="1"/>
  <c r="X14" i="1"/>
  <c r="X15" i="1"/>
  <c r="X16" i="1"/>
  <c r="X17" i="1"/>
  <c r="X18" i="1"/>
  <c r="X19" i="1"/>
  <c r="X20" i="1"/>
  <c r="X21" i="1"/>
  <c r="W49" i="1"/>
  <c r="W50" i="1"/>
  <c r="W51" i="1"/>
  <c r="W52" i="1"/>
  <c r="W53" i="1"/>
  <c r="W54" i="1"/>
  <c r="V49" i="1"/>
  <c r="V50" i="1"/>
  <c r="V51" i="1"/>
  <c r="V52" i="1"/>
  <c r="V53" i="1"/>
  <c r="V54" i="1"/>
  <c r="Y132" i="1" l="1"/>
  <c r="Y133" i="1"/>
  <c r="X133" i="1"/>
  <c r="Y134" i="1"/>
  <c r="X134" i="1"/>
  <c r="Y135" i="1"/>
  <c r="X135" i="1"/>
  <c r="Y136" i="1"/>
  <c r="Y137" i="1"/>
  <c r="Y138" i="1"/>
  <c r="Y130" i="1"/>
  <c r="Y131" i="1"/>
  <c r="J139" i="1" l="1"/>
  <c r="N139" i="1" s="1"/>
  <c r="Y139" i="1" s="1"/>
  <c r="V28" i="1"/>
  <c r="W28" i="1"/>
  <c r="V29" i="1"/>
  <c r="W29" i="1"/>
  <c r="V30" i="1"/>
  <c r="W30" i="1"/>
  <c r="V31" i="1"/>
  <c r="W31" i="1"/>
  <c r="V20" i="1"/>
  <c r="V21" i="1"/>
  <c r="J5" i="1"/>
  <c r="N5" i="1" s="1"/>
  <c r="Y5" i="1" s="1"/>
  <c r="J4" i="1"/>
  <c r="N4" i="1" s="1"/>
  <c r="Y4" i="1" s="1"/>
  <c r="J124" i="1"/>
  <c r="N124" i="1" s="1"/>
  <c r="V63" i="1" l="1"/>
  <c r="W63" i="1"/>
  <c r="V64" i="1"/>
  <c r="W64" i="1"/>
  <c r="V85" i="1" l="1"/>
  <c r="W85" i="1"/>
  <c r="J82" i="1" l="1"/>
  <c r="N82" i="1" s="1"/>
  <c r="J63" i="1"/>
  <c r="N63" i="1" s="1"/>
  <c r="J62" i="1"/>
  <c r="N62" i="1" s="1"/>
  <c r="J61" i="1"/>
  <c r="N61" i="1" s="1"/>
  <c r="J60" i="1"/>
  <c r="N60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X28" i="1"/>
  <c r="J29" i="1"/>
  <c r="N29" i="1" s="1"/>
  <c r="X29" i="1"/>
  <c r="J30" i="1"/>
  <c r="N30" i="1" s="1"/>
  <c r="X30" i="1"/>
  <c r="J31" i="1"/>
  <c r="N31" i="1" s="1"/>
  <c r="X31" i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X49" i="1"/>
  <c r="J50" i="1"/>
  <c r="N50" i="1" s="1"/>
  <c r="X50" i="1"/>
  <c r="J51" i="1"/>
  <c r="N51" i="1" s="1"/>
  <c r="X51" i="1"/>
  <c r="J52" i="1"/>
  <c r="N52" i="1" s="1"/>
  <c r="X52" i="1"/>
  <c r="J53" i="1"/>
  <c r="N53" i="1" s="1"/>
  <c r="X53" i="1"/>
  <c r="J54" i="1"/>
  <c r="N54" i="1" s="1"/>
  <c r="X54" i="1"/>
  <c r="J55" i="1"/>
  <c r="N55" i="1" s="1"/>
  <c r="Y55" i="1" s="1"/>
  <c r="J56" i="1"/>
  <c r="N56" i="1" s="1"/>
  <c r="Y56" i="1" s="1"/>
  <c r="J57" i="1"/>
  <c r="N57" i="1" s="1"/>
  <c r="Y57" i="1" s="1"/>
  <c r="J58" i="1"/>
  <c r="N58" i="1" s="1"/>
  <c r="J59" i="1"/>
  <c r="N59" i="1" s="1"/>
  <c r="X63" i="1"/>
  <c r="J64" i="1"/>
  <c r="N64" i="1" s="1"/>
  <c r="X64" i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120" i="1"/>
  <c r="N120" i="1" s="1"/>
  <c r="J121" i="1"/>
  <c r="N121" i="1" s="1"/>
  <c r="J122" i="1"/>
  <c r="N122" i="1" s="1"/>
  <c r="J123" i="1"/>
  <c r="N123" i="1" s="1"/>
  <c r="J125" i="1"/>
  <c r="N125" i="1" s="1"/>
  <c r="J126" i="1"/>
  <c r="N126" i="1" s="1"/>
  <c r="J127" i="1"/>
  <c r="N127" i="1" s="1"/>
  <c r="J128" i="1"/>
  <c r="N128" i="1" s="1"/>
  <c r="J129" i="1"/>
  <c r="N129" i="1" s="1"/>
  <c r="J140" i="1"/>
  <c r="N140" i="1" s="1"/>
  <c r="J141" i="1"/>
  <c r="N141" i="1" s="1"/>
  <c r="J142" i="1"/>
  <c r="N142" i="1" s="1"/>
  <c r="J143" i="1"/>
  <c r="N143" i="1" s="1"/>
  <c r="J144" i="1"/>
  <c r="N144" i="1" s="1"/>
  <c r="J145" i="1"/>
  <c r="N145" i="1" s="1"/>
  <c r="J146" i="1"/>
  <c r="N146" i="1" s="1"/>
  <c r="J147" i="1"/>
  <c r="N147" i="1" s="1"/>
  <c r="Y85" i="1" l="1"/>
  <c r="X85" i="1"/>
  <c r="Y30" i="1"/>
  <c r="Y53" i="1"/>
  <c r="Y63" i="1"/>
  <c r="Y51" i="1"/>
  <c r="Y52" i="1"/>
  <c r="Y49" i="1"/>
  <c r="Y31" i="1"/>
  <c r="Y29" i="1"/>
  <c r="Y64" i="1"/>
  <c r="Y28" i="1"/>
  <c r="Y50" i="1"/>
  <c r="Y54" i="1"/>
  <c r="V122" i="1" l="1"/>
  <c r="J6" i="1" l="1"/>
  <c r="N6" i="1" s="1"/>
  <c r="Y6" i="1" s="1"/>
  <c r="V121" i="1" l="1"/>
  <c r="W121" i="1"/>
  <c r="Y22" i="1"/>
  <c r="Y23" i="1"/>
  <c r="Y24" i="1"/>
  <c r="Y25" i="1"/>
  <c r="Y26" i="1"/>
  <c r="Y27" i="1"/>
  <c r="W20" i="1"/>
  <c r="W21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32" i="1"/>
  <c r="W32" i="1"/>
  <c r="X32" i="1"/>
  <c r="V33" i="1"/>
  <c r="W33" i="1"/>
  <c r="X33" i="1"/>
  <c r="X103" i="1" l="1"/>
  <c r="X104" i="1"/>
  <c r="X105" i="1"/>
  <c r="X106" i="1"/>
  <c r="X107" i="1"/>
  <c r="X108" i="1"/>
  <c r="X109" i="1"/>
  <c r="X110" i="1"/>
  <c r="X111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V41" i="1"/>
  <c r="W41" i="1"/>
  <c r="X41" i="1"/>
  <c r="V42" i="1"/>
  <c r="W42" i="1"/>
  <c r="X42" i="1"/>
  <c r="V43" i="1"/>
  <c r="W43" i="1"/>
  <c r="X43" i="1"/>
  <c r="V44" i="1"/>
  <c r="W44" i="1"/>
  <c r="X44" i="1"/>
  <c r="V45" i="1"/>
  <c r="W45" i="1"/>
  <c r="X45" i="1"/>
  <c r="V46" i="1"/>
  <c r="W46" i="1"/>
  <c r="X46" i="1"/>
  <c r="V47" i="1"/>
  <c r="W47" i="1"/>
  <c r="X47" i="1"/>
  <c r="V48" i="1"/>
  <c r="W48" i="1"/>
  <c r="X48" i="1"/>
  <c r="V58" i="1"/>
  <c r="W58" i="1"/>
  <c r="X58" i="1"/>
  <c r="V59" i="1"/>
  <c r="W59" i="1"/>
  <c r="X59" i="1"/>
  <c r="V60" i="1"/>
  <c r="W60" i="1"/>
  <c r="X60" i="1"/>
  <c r="V61" i="1"/>
  <c r="W61" i="1"/>
  <c r="X61" i="1"/>
  <c r="V62" i="1"/>
  <c r="W62" i="1"/>
  <c r="X62" i="1"/>
  <c r="V65" i="1"/>
  <c r="W65" i="1"/>
  <c r="X65" i="1"/>
  <c r="V66" i="1"/>
  <c r="W66" i="1"/>
  <c r="X66" i="1"/>
  <c r="X67" i="1"/>
  <c r="X68" i="1"/>
  <c r="X69" i="1"/>
  <c r="X70" i="1"/>
  <c r="X71" i="1"/>
  <c r="X72" i="1"/>
  <c r="X73" i="1"/>
  <c r="X74" i="1"/>
  <c r="X75" i="1"/>
  <c r="X76" i="1"/>
  <c r="V77" i="1"/>
  <c r="W77" i="1"/>
  <c r="X77" i="1"/>
  <c r="V78" i="1"/>
  <c r="W78" i="1"/>
  <c r="X78" i="1"/>
  <c r="V79" i="1"/>
  <c r="W79" i="1"/>
  <c r="X79" i="1"/>
  <c r="V80" i="1"/>
  <c r="W80" i="1"/>
  <c r="X80" i="1"/>
  <c r="V81" i="1"/>
  <c r="W81" i="1"/>
  <c r="X81" i="1"/>
  <c r="V82" i="1"/>
  <c r="W82" i="1"/>
  <c r="X82" i="1"/>
  <c r="V83" i="1"/>
  <c r="W83" i="1"/>
  <c r="X83" i="1"/>
  <c r="V84" i="1"/>
  <c r="W84" i="1"/>
  <c r="X84" i="1"/>
  <c r="V86" i="1"/>
  <c r="W86" i="1"/>
  <c r="X86" i="1"/>
  <c r="V87" i="1"/>
  <c r="W87" i="1"/>
  <c r="X87" i="1"/>
  <c r="V88" i="1"/>
  <c r="W88" i="1"/>
  <c r="X88" i="1"/>
  <c r="V89" i="1"/>
  <c r="W89" i="1"/>
  <c r="X89" i="1"/>
  <c r="V90" i="1"/>
  <c r="W90" i="1"/>
  <c r="X90" i="1"/>
  <c r="V91" i="1"/>
  <c r="W91" i="1"/>
  <c r="X91" i="1"/>
  <c r="V92" i="1"/>
  <c r="W92" i="1"/>
  <c r="X92" i="1"/>
  <c r="V93" i="1"/>
  <c r="W93" i="1"/>
  <c r="X93" i="1"/>
  <c r="X94" i="1"/>
  <c r="X95" i="1"/>
  <c r="X96" i="1"/>
  <c r="X97" i="1"/>
  <c r="X98" i="1"/>
  <c r="X99" i="1"/>
  <c r="X100" i="1"/>
  <c r="X101" i="1"/>
  <c r="X102" i="1"/>
  <c r="X112" i="1"/>
  <c r="X113" i="1"/>
  <c r="X114" i="1"/>
  <c r="X115" i="1"/>
  <c r="X116" i="1"/>
  <c r="X117" i="1"/>
  <c r="X118" i="1"/>
  <c r="X119" i="1"/>
  <c r="X120" i="1"/>
  <c r="X121" i="1"/>
  <c r="W122" i="1"/>
  <c r="X122" i="1"/>
  <c r="V123" i="1"/>
  <c r="W123" i="1"/>
  <c r="X123" i="1"/>
  <c r="V124" i="1"/>
  <c r="W124" i="1"/>
  <c r="X124" i="1"/>
  <c r="V125" i="1"/>
  <c r="W125" i="1"/>
  <c r="X125" i="1"/>
  <c r="V126" i="1"/>
  <c r="W126" i="1"/>
  <c r="X126" i="1"/>
  <c r="V127" i="1"/>
  <c r="W127" i="1"/>
  <c r="X127" i="1"/>
  <c r="V128" i="1"/>
  <c r="W128" i="1"/>
  <c r="X128" i="1"/>
  <c r="V129" i="1"/>
  <c r="W129" i="1"/>
  <c r="X129" i="1"/>
  <c r="V140" i="1"/>
  <c r="W140" i="1"/>
  <c r="X140" i="1"/>
  <c r="V141" i="1"/>
  <c r="W141" i="1"/>
  <c r="X141" i="1"/>
  <c r="V142" i="1"/>
  <c r="W142" i="1"/>
  <c r="X142" i="1"/>
  <c r="V143" i="1"/>
  <c r="W143" i="1"/>
  <c r="X143" i="1"/>
  <c r="V144" i="1"/>
  <c r="W144" i="1"/>
  <c r="X144" i="1"/>
  <c r="V145" i="1"/>
  <c r="W145" i="1"/>
  <c r="X145" i="1"/>
  <c r="V146" i="1"/>
  <c r="W146" i="1"/>
  <c r="X146" i="1"/>
  <c r="V147" i="1"/>
  <c r="W147" i="1"/>
  <c r="X147" i="1"/>
  <c r="J7" i="1"/>
  <c r="N7" i="1" s="1"/>
  <c r="Y7" i="1" s="1"/>
  <c r="J8" i="1"/>
  <c r="J9" i="1"/>
  <c r="J10" i="1"/>
  <c r="J11" i="1"/>
  <c r="J12" i="1"/>
  <c r="Y13" i="1"/>
  <c r="Y14" i="1"/>
  <c r="Y15" i="1"/>
  <c r="Y16" i="1"/>
  <c r="Y17" i="1"/>
  <c r="Y18" i="1"/>
  <c r="Y19" i="1"/>
  <c r="Y20" i="1"/>
  <c r="Y2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58" i="1"/>
  <c r="Y59" i="1"/>
  <c r="Y60" i="1"/>
  <c r="Y61" i="1"/>
  <c r="Y62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40" i="1"/>
  <c r="Y141" i="1"/>
  <c r="Y142" i="1"/>
  <c r="Y143" i="1"/>
  <c r="Y144" i="1"/>
  <c r="Y145" i="1"/>
  <c r="Y146" i="1"/>
  <c r="Y147" i="1"/>
  <c r="N12" i="1" l="1"/>
  <c r="Y12" i="1" s="1"/>
  <c r="N10" i="1"/>
  <c r="Y10" i="1" s="1"/>
  <c r="N9" i="1"/>
  <c r="Y9" i="1" s="1"/>
  <c r="N8" i="1"/>
  <c r="Y8" i="1" s="1"/>
  <c r="N11" i="1"/>
  <c r="Y11" i="1" s="1"/>
  <c r="W149" i="1"/>
  <c r="V149" i="1"/>
  <c r="AC131" i="1" l="1"/>
  <c r="AC134" i="1"/>
  <c r="AC137" i="1"/>
  <c r="AA133" i="1"/>
  <c r="AA136" i="1"/>
  <c r="AC130" i="1"/>
  <c r="AC133" i="1"/>
  <c r="AC136" i="1"/>
  <c r="AA135" i="1"/>
  <c r="AA138" i="1"/>
  <c r="AB135" i="1"/>
  <c r="AA134" i="1"/>
  <c r="AB134" i="1"/>
  <c r="AB130" i="1"/>
  <c r="AB136" i="1"/>
  <c r="AA132" i="1"/>
  <c r="AB132" i="1"/>
  <c r="AC135" i="1"/>
  <c r="AA131" i="1"/>
  <c r="AB137" i="1"/>
  <c r="AA130" i="1"/>
  <c r="AB133" i="1"/>
  <c r="AB138" i="1"/>
  <c r="AC132" i="1"/>
  <c r="AC138" i="1"/>
  <c r="AA137" i="1"/>
  <c r="AB131" i="1"/>
  <c r="AG132" i="1"/>
  <c r="AG135" i="1"/>
  <c r="AG138" i="1"/>
  <c r="AH138" i="1"/>
  <c r="AG131" i="1"/>
  <c r="AG134" i="1"/>
  <c r="AF133" i="1"/>
  <c r="AG133" i="1"/>
  <c r="AH136" i="1"/>
  <c r="AF132" i="1"/>
  <c r="AH132" i="1"/>
  <c r="AH135" i="1"/>
  <c r="AF131" i="1"/>
  <c r="AG137" i="1"/>
  <c r="AF136" i="1"/>
  <c r="AG130" i="1"/>
  <c r="AH130" i="1"/>
  <c r="AF134" i="1"/>
  <c r="AF137" i="1"/>
  <c r="AH131" i="1"/>
  <c r="AH134" i="1"/>
  <c r="AH137" i="1"/>
  <c r="AF130" i="1"/>
  <c r="AG136" i="1"/>
  <c r="AH133" i="1"/>
  <c r="AF135" i="1"/>
  <c r="AF138" i="1"/>
  <c r="Y156" i="1"/>
  <c r="V151" i="1"/>
  <c r="V156" i="1"/>
  <c r="AA115" i="1"/>
  <c r="V155" i="1"/>
  <c r="V150" i="1"/>
  <c r="AH126" i="1"/>
  <c r="AG126" i="1"/>
  <c r="AF126" i="1"/>
  <c r="AF27" i="1"/>
  <c r="AG28" i="1"/>
  <c r="AH29" i="1"/>
  <c r="AH24" i="1"/>
  <c r="AF30" i="1"/>
  <c r="AF26" i="1"/>
  <c r="AG27" i="1"/>
  <c r="AH28" i="1"/>
  <c r="AG24" i="1"/>
  <c r="AG30" i="1"/>
  <c r="AF25" i="1"/>
  <c r="AG26" i="1"/>
  <c r="AH27" i="1"/>
  <c r="AG22" i="1"/>
  <c r="AF24" i="1"/>
  <c r="AG25" i="1"/>
  <c r="AH26" i="1"/>
  <c r="AF22" i="1"/>
  <c r="AF29" i="1"/>
  <c r="AH22" i="1"/>
  <c r="AF28" i="1"/>
  <c r="AG29" i="1"/>
  <c r="AH30" i="1"/>
  <c r="AF23" i="1"/>
  <c r="AH25" i="1"/>
  <c r="AG23" i="1"/>
  <c r="AH23" i="1"/>
  <c r="W156" i="1"/>
  <c r="W150" i="1"/>
  <c r="W151" i="1"/>
  <c r="W155" i="1"/>
  <c r="AB109" i="1" l="1"/>
  <c r="V152" i="1"/>
  <c r="W152" i="1"/>
  <c r="AC141" i="1"/>
  <c r="AB140" i="1"/>
  <c r="AA5" i="1"/>
  <c r="AA22" i="1"/>
  <c r="AB23" i="1"/>
  <c r="AC24" i="1"/>
  <c r="AA30" i="1"/>
  <c r="AB26" i="1"/>
  <c r="AB22" i="1"/>
  <c r="AC23" i="1"/>
  <c r="AA29" i="1"/>
  <c r="AB30" i="1"/>
  <c r="AA26" i="1"/>
  <c r="AB27" i="1"/>
  <c r="AA24" i="1"/>
  <c r="AC26" i="1"/>
  <c r="AC22" i="1"/>
  <c r="AA28" i="1"/>
  <c r="AB29" i="1"/>
  <c r="AC30" i="1"/>
  <c r="AC28" i="1"/>
  <c r="AA27" i="1"/>
  <c r="AB28" i="1"/>
  <c r="AC29" i="1"/>
  <c r="AA25" i="1"/>
  <c r="AC27" i="1"/>
  <c r="AB25" i="1"/>
  <c r="AA23" i="1"/>
  <c r="AB24" i="1"/>
  <c r="AC25" i="1"/>
  <c r="AH147" i="1"/>
  <c r="AG147" i="1"/>
  <c r="AH146" i="1"/>
  <c r="AF140" i="1"/>
  <c r="AG139" i="1"/>
  <c r="AG129" i="1"/>
  <c r="AH128" i="1"/>
  <c r="AF147" i="1"/>
  <c r="AG146" i="1"/>
  <c r="AH145" i="1"/>
  <c r="AF139" i="1"/>
  <c r="AF129" i="1"/>
  <c r="AF146" i="1"/>
  <c r="AG145" i="1"/>
  <c r="AH144" i="1"/>
  <c r="AF144" i="1"/>
  <c r="AG143" i="1"/>
  <c r="AH142" i="1"/>
  <c r="AG125" i="1"/>
  <c r="AH124" i="1"/>
  <c r="AF142" i="1"/>
  <c r="AF128" i="1"/>
  <c r="AF120" i="1"/>
  <c r="AH143" i="1"/>
  <c r="AH115" i="1"/>
  <c r="AG114" i="1"/>
  <c r="AF113" i="1"/>
  <c r="AF143" i="1"/>
  <c r="AH116" i="1"/>
  <c r="AG115" i="1"/>
  <c r="AF114" i="1"/>
  <c r="AH140" i="1"/>
  <c r="AH139" i="1"/>
  <c r="AH127" i="1"/>
  <c r="AH123" i="1"/>
  <c r="AH117" i="1"/>
  <c r="AG116" i="1"/>
  <c r="AF115" i="1"/>
  <c r="AG141" i="1"/>
  <c r="AH129" i="1"/>
  <c r="AF127" i="1"/>
  <c r="AH125" i="1"/>
  <c r="AF124" i="1"/>
  <c r="AF123" i="1"/>
  <c r="AG121" i="1"/>
  <c r="AH114" i="1"/>
  <c r="AH113" i="1"/>
  <c r="AG112" i="1"/>
  <c r="AF109" i="1"/>
  <c r="AH104" i="1"/>
  <c r="AG103" i="1"/>
  <c r="AF102" i="1"/>
  <c r="AH96" i="1"/>
  <c r="AG95" i="1"/>
  <c r="AF94" i="1"/>
  <c r="AF92" i="1"/>
  <c r="AG91" i="1"/>
  <c r="AG128" i="1"/>
  <c r="AF125" i="1"/>
  <c r="AH122" i="1"/>
  <c r="AF121" i="1"/>
  <c r="AG117" i="1"/>
  <c r="AG113" i="1"/>
  <c r="AF112" i="1"/>
  <c r="AH105" i="1"/>
  <c r="AG104" i="1"/>
  <c r="AF103" i="1"/>
  <c r="AH97" i="1"/>
  <c r="AG96" i="1"/>
  <c r="AF95" i="1"/>
  <c r="AF91" i="1"/>
  <c r="AG90" i="1"/>
  <c r="AF145" i="1"/>
  <c r="AG144" i="1"/>
  <c r="AH141" i="1"/>
  <c r="AG122" i="1"/>
  <c r="AH119" i="1"/>
  <c r="AF117" i="1"/>
  <c r="AH106" i="1"/>
  <c r="AG105" i="1"/>
  <c r="AF104" i="1"/>
  <c r="AH98" i="1"/>
  <c r="AG97" i="1"/>
  <c r="AF96" i="1"/>
  <c r="AF90" i="1"/>
  <c r="AH118" i="1"/>
  <c r="AF116" i="1"/>
  <c r="AH111" i="1"/>
  <c r="AH110" i="1"/>
  <c r="AG108" i="1"/>
  <c r="AF107" i="1"/>
  <c r="AH101" i="1"/>
  <c r="AG100" i="1"/>
  <c r="AF99" i="1"/>
  <c r="AH93" i="1"/>
  <c r="AH112" i="1"/>
  <c r="AG111" i="1"/>
  <c r="AG110" i="1"/>
  <c r="AH107" i="1"/>
  <c r="AH102" i="1"/>
  <c r="AH100" i="1"/>
  <c r="AH92" i="1"/>
  <c r="AH91" i="1"/>
  <c r="AH90" i="1"/>
  <c r="AG89" i="1"/>
  <c r="AH88" i="1"/>
  <c r="AF82" i="1"/>
  <c r="AG81" i="1"/>
  <c r="AH80" i="1"/>
  <c r="AH70" i="1"/>
  <c r="AG69" i="1"/>
  <c r="AG124" i="1"/>
  <c r="AG123" i="1"/>
  <c r="AF122" i="1"/>
  <c r="AG118" i="1"/>
  <c r="AF111" i="1"/>
  <c r="AF110" i="1"/>
  <c r="AH109" i="1"/>
  <c r="AG107" i="1"/>
  <c r="AF105" i="1"/>
  <c r="AG102" i="1"/>
  <c r="AF100" i="1"/>
  <c r="AG98" i="1"/>
  <c r="AG93" i="1"/>
  <c r="AG92" i="1"/>
  <c r="AF89" i="1"/>
  <c r="AG88" i="1"/>
  <c r="AH87" i="1"/>
  <c r="AF81" i="1"/>
  <c r="AG80" i="1"/>
  <c r="AH79" i="1"/>
  <c r="AH71" i="1"/>
  <c r="AG70" i="1"/>
  <c r="AF69" i="1"/>
  <c r="AG120" i="1"/>
  <c r="AH108" i="1"/>
  <c r="AH99" i="1"/>
  <c r="AH94" i="1"/>
  <c r="AF86" i="1"/>
  <c r="AG85" i="1"/>
  <c r="AH84" i="1"/>
  <c r="AF78" i="1"/>
  <c r="AG77" i="1"/>
  <c r="AH76" i="1"/>
  <c r="AH74" i="1"/>
  <c r="AG73" i="1"/>
  <c r="AF72" i="1"/>
  <c r="AG142" i="1"/>
  <c r="AF108" i="1"/>
  <c r="AG106" i="1"/>
  <c r="AG101" i="1"/>
  <c r="AG99" i="1"/>
  <c r="AF97" i="1"/>
  <c r="AG94" i="1"/>
  <c r="AF85" i="1"/>
  <c r="AG84" i="1"/>
  <c r="AH83" i="1"/>
  <c r="AF77" i="1"/>
  <c r="AG76" i="1"/>
  <c r="AH75" i="1"/>
  <c r="AG74" i="1"/>
  <c r="AF73" i="1"/>
  <c r="AG127" i="1"/>
  <c r="AF106" i="1"/>
  <c r="AF84" i="1"/>
  <c r="AG79" i="1"/>
  <c r="AH72" i="1"/>
  <c r="AH67" i="1"/>
  <c r="AG140" i="1"/>
  <c r="AG119" i="1"/>
  <c r="AH95" i="1"/>
  <c r="AH85" i="1"/>
  <c r="AF79" i="1"/>
  <c r="AG72" i="1"/>
  <c r="AH68" i="1"/>
  <c r="AG67" i="1"/>
  <c r="AH66" i="1"/>
  <c r="AF60" i="1"/>
  <c r="AG59" i="1"/>
  <c r="AH58" i="1"/>
  <c r="AF52" i="1"/>
  <c r="AG51" i="1"/>
  <c r="AF50" i="1"/>
  <c r="AF46" i="1"/>
  <c r="AG45" i="1"/>
  <c r="AH44" i="1"/>
  <c r="AF141" i="1"/>
  <c r="AF119" i="1"/>
  <c r="AG109" i="1"/>
  <c r="AF93" i="1"/>
  <c r="AH86" i="1"/>
  <c r="AF80" i="1"/>
  <c r="AF70" i="1"/>
  <c r="AG68" i="1"/>
  <c r="AF67" i="1"/>
  <c r="AG86" i="1"/>
  <c r="AH120" i="1"/>
  <c r="AH103" i="1"/>
  <c r="AF87" i="1"/>
  <c r="AG82" i="1"/>
  <c r="AH77" i="1"/>
  <c r="AG71" i="1"/>
  <c r="AF64" i="1"/>
  <c r="AG63" i="1"/>
  <c r="AH62" i="1"/>
  <c r="AF56" i="1"/>
  <c r="AG55" i="1"/>
  <c r="AH54" i="1"/>
  <c r="AH48" i="1"/>
  <c r="AH121" i="1"/>
  <c r="AF101" i="1"/>
  <c r="AF88" i="1"/>
  <c r="AG83" i="1"/>
  <c r="AH78" i="1"/>
  <c r="AF71" i="1"/>
  <c r="AF63" i="1"/>
  <c r="AG62" i="1"/>
  <c r="AH61" i="1"/>
  <c r="AF55" i="1"/>
  <c r="AG54" i="1"/>
  <c r="AH53" i="1"/>
  <c r="AH49" i="1"/>
  <c r="AG48" i="1"/>
  <c r="AH47" i="1"/>
  <c r="AG66" i="1"/>
  <c r="AH65" i="1"/>
  <c r="AF61" i="1"/>
  <c r="AG60" i="1"/>
  <c r="AH59" i="1"/>
  <c r="AG53" i="1"/>
  <c r="AH52" i="1"/>
  <c r="AH89" i="1"/>
  <c r="AF74" i="1"/>
  <c r="AF66" i="1"/>
  <c r="AG65" i="1"/>
  <c r="AF59" i="1"/>
  <c r="AG58" i="1"/>
  <c r="AH57" i="1"/>
  <c r="AF53" i="1"/>
  <c r="AG52" i="1"/>
  <c r="AH51" i="1"/>
  <c r="AG50" i="1"/>
  <c r="AF49" i="1"/>
  <c r="AH81" i="1"/>
  <c r="AF65" i="1"/>
  <c r="AH64" i="1"/>
  <c r="AF58" i="1"/>
  <c r="AG57" i="1"/>
  <c r="AF51" i="1"/>
  <c r="AF118" i="1"/>
  <c r="AH82" i="1"/>
  <c r="AG78" i="1"/>
  <c r="AF76" i="1"/>
  <c r="AG75" i="1"/>
  <c r="AH69" i="1"/>
  <c r="AG64" i="1"/>
  <c r="AF57" i="1"/>
  <c r="AH56" i="1"/>
  <c r="AG87" i="1"/>
  <c r="AH73" i="1"/>
  <c r="AH55" i="1"/>
  <c r="AF75" i="1"/>
  <c r="AH43" i="1"/>
  <c r="AF37" i="1"/>
  <c r="AG36" i="1"/>
  <c r="AH35" i="1"/>
  <c r="AF21" i="1"/>
  <c r="AG20" i="1"/>
  <c r="AH19" i="1"/>
  <c r="AF7" i="1"/>
  <c r="AG6" i="1"/>
  <c r="AH5" i="1"/>
  <c r="AG47" i="1"/>
  <c r="AH46" i="1"/>
  <c r="AG43" i="1"/>
  <c r="AH42" i="1"/>
  <c r="AF36" i="1"/>
  <c r="AF62" i="1"/>
  <c r="AH60" i="1"/>
  <c r="AG61" i="1"/>
  <c r="AH50" i="1"/>
  <c r="AF48" i="1"/>
  <c r="AF47" i="1"/>
  <c r="AG46" i="1"/>
  <c r="AH45" i="1"/>
  <c r="AF43" i="1"/>
  <c r="AG42" i="1"/>
  <c r="AH41" i="1"/>
  <c r="AF35" i="1"/>
  <c r="AG34" i="1"/>
  <c r="AH33" i="1"/>
  <c r="AF19" i="1"/>
  <c r="AG18" i="1"/>
  <c r="AH17" i="1"/>
  <c r="AH13" i="1"/>
  <c r="AG12" i="1"/>
  <c r="AH11" i="1"/>
  <c r="AF5" i="1"/>
  <c r="AG4" i="1"/>
  <c r="AF68" i="1"/>
  <c r="AF98" i="1"/>
  <c r="AF40" i="1"/>
  <c r="AG39" i="1"/>
  <c r="AH38" i="1"/>
  <c r="AF32" i="1"/>
  <c r="AG31" i="1"/>
  <c r="AF16" i="1"/>
  <c r="AG15" i="1"/>
  <c r="AF14" i="1"/>
  <c r="AF10" i="1"/>
  <c r="AG9" i="1"/>
  <c r="AH8" i="1"/>
  <c r="AH63" i="1"/>
  <c r="AF54" i="1"/>
  <c r="AG49" i="1"/>
  <c r="AF39" i="1"/>
  <c r="AG38" i="1"/>
  <c r="AH37" i="1"/>
  <c r="AF31" i="1"/>
  <c r="AH21" i="1"/>
  <c r="AF15" i="1"/>
  <c r="AF9" i="1"/>
  <c r="AG8" i="1"/>
  <c r="AH7" i="1"/>
  <c r="AF83" i="1"/>
  <c r="AF44" i="1"/>
  <c r="AG32" i="1"/>
  <c r="AG21" i="1"/>
  <c r="AF20" i="1"/>
  <c r="AH15" i="1"/>
  <c r="AG7" i="1"/>
  <c r="AF34" i="1"/>
  <c r="AG33" i="1"/>
  <c r="AH16" i="1"/>
  <c r="AG41" i="1"/>
  <c r="AH39" i="1"/>
  <c r="AH34" i="1"/>
  <c r="AF33" i="1"/>
  <c r="AG17" i="1"/>
  <c r="AG16" i="1"/>
  <c r="AG13" i="1"/>
  <c r="AH9" i="1"/>
  <c r="AF8" i="1"/>
  <c r="AH4" i="1"/>
  <c r="AF41" i="1"/>
  <c r="AG37" i="1"/>
  <c r="AH18" i="1"/>
  <c r="AF17" i="1"/>
  <c r="AF13" i="1"/>
  <c r="AH10" i="1"/>
  <c r="AF4" i="1"/>
  <c r="AG44" i="1"/>
  <c r="AG40" i="1"/>
  <c r="AF38" i="1"/>
  <c r="AH36" i="1"/>
  <c r="AH32" i="1"/>
  <c r="AG56" i="1"/>
  <c r="AF18" i="1"/>
  <c r="AG11" i="1"/>
  <c r="AG10" i="1"/>
  <c r="AG35" i="1"/>
  <c r="AH14" i="1"/>
  <c r="AH12" i="1"/>
  <c r="AF11" i="1"/>
  <c r="AG5" i="1"/>
  <c r="AF45" i="1"/>
  <c r="AF42" i="1"/>
  <c r="AH40" i="1"/>
  <c r="AH31" i="1"/>
  <c r="AG19" i="1"/>
  <c r="AG14" i="1"/>
  <c r="AF12" i="1"/>
  <c r="AH6" i="1"/>
  <c r="AF6" i="1"/>
  <c r="AH20" i="1"/>
  <c r="AA145" i="1"/>
  <c r="AB144" i="1"/>
  <c r="AC143" i="1"/>
  <c r="AA127" i="1"/>
  <c r="AB126" i="1"/>
  <c r="AA144" i="1"/>
  <c r="AB143" i="1"/>
  <c r="AC142" i="1"/>
  <c r="AA143" i="1"/>
  <c r="AB142" i="1"/>
  <c r="AC147" i="1"/>
  <c r="AA141" i="1"/>
  <c r="AC139" i="1"/>
  <c r="AC129" i="1"/>
  <c r="AB146" i="1"/>
  <c r="AC145" i="1"/>
  <c r="AB129" i="1"/>
  <c r="AB127" i="1"/>
  <c r="AC124" i="1"/>
  <c r="AC123" i="1"/>
  <c r="AC117" i="1"/>
  <c r="AB116" i="1"/>
  <c r="AB147" i="1"/>
  <c r="AA146" i="1"/>
  <c r="AB145" i="1"/>
  <c r="AA129" i="1"/>
  <c r="AC125" i="1"/>
  <c r="AB124" i="1"/>
  <c r="AB123" i="1"/>
  <c r="AC122" i="1"/>
  <c r="AC118" i="1"/>
  <c r="AB117" i="1"/>
  <c r="AA116" i="1"/>
  <c r="AC110" i="1"/>
  <c r="AA147" i="1"/>
  <c r="AA142" i="1"/>
  <c r="AC128" i="1"/>
  <c r="AB125" i="1"/>
  <c r="AA124" i="1"/>
  <c r="AA123" i="1"/>
  <c r="AB122" i="1"/>
  <c r="AC121" i="1"/>
  <c r="AC119" i="1"/>
  <c r="AB118" i="1"/>
  <c r="AA117" i="1"/>
  <c r="AC111" i="1"/>
  <c r="AB110" i="1"/>
  <c r="AB128" i="1"/>
  <c r="AC126" i="1"/>
  <c r="AA125" i="1"/>
  <c r="AA122" i="1"/>
  <c r="AB121" i="1"/>
  <c r="AC120" i="1"/>
  <c r="AB119" i="1"/>
  <c r="AA118" i="1"/>
  <c r="AC112" i="1"/>
  <c r="AB111" i="1"/>
  <c r="AC140" i="1"/>
  <c r="AB139" i="1"/>
  <c r="AB120" i="1"/>
  <c r="AC116" i="1"/>
  <c r="AC107" i="1"/>
  <c r="AB106" i="1"/>
  <c r="AA105" i="1"/>
  <c r="AC99" i="1"/>
  <c r="AB98" i="1"/>
  <c r="AA97" i="1"/>
  <c r="AA120" i="1"/>
  <c r="AA111" i="1"/>
  <c r="AC108" i="1"/>
  <c r="AB107" i="1"/>
  <c r="AA106" i="1"/>
  <c r="AC100" i="1"/>
  <c r="AB99" i="1"/>
  <c r="AA98" i="1"/>
  <c r="AC146" i="1"/>
  <c r="AA128" i="1"/>
  <c r="AA121" i="1"/>
  <c r="AC114" i="1"/>
  <c r="AC113" i="1"/>
  <c r="AB112" i="1"/>
  <c r="AA110" i="1"/>
  <c r="AB108" i="1"/>
  <c r="AA107" i="1"/>
  <c r="AC101" i="1"/>
  <c r="AB100" i="1"/>
  <c r="AA99" i="1"/>
  <c r="AC93" i="1"/>
  <c r="AA140" i="1"/>
  <c r="AC127" i="1"/>
  <c r="AA119" i="1"/>
  <c r="AB115" i="1"/>
  <c r="AC104" i="1"/>
  <c r="AB103" i="1"/>
  <c r="AA102" i="1"/>
  <c r="AC96" i="1"/>
  <c r="AB95" i="1"/>
  <c r="AA94" i="1"/>
  <c r="AA92" i="1"/>
  <c r="AB91" i="1"/>
  <c r="AC144" i="1"/>
  <c r="AC115" i="1"/>
  <c r="AA114" i="1"/>
  <c r="AB113" i="1"/>
  <c r="AC106" i="1"/>
  <c r="AB104" i="1"/>
  <c r="AA101" i="1"/>
  <c r="AB97" i="1"/>
  <c r="AA87" i="1"/>
  <c r="AB86" i="1"/>
  <c r="AC85" i="1"/>
  <c r="AA79" i="1"/>
  <c r="AB78" i="1"/>
  <c r="AC77" i="1"/>
  <c r="AC73" i="1"/>
  <c r="AB72" i="1"/>
  <c r="AA71" i="1"/>
  <c r="AA113" i="1"/>
  <c r="AA112" i="1"/>
  <c r="AA104" i="1"/>
  <c r="AC95" i="1"/>
  <c r="AA86" i="1"/>
  <c r="AB85" i="1"/>
  <c r="AC84" i="1"/>
  <c r="AA78" i="1"/>
  <c r="AB77" i="1"/>
  <c r="AC76" i="1"/>
  <c r="AC74" i="1"/>
  <c r="AB73" i="1"/>
  <c r="AA72" i="1"/>
  <c r="AA126" i="1"/>
  <c r="AA109" i="1"/>
  <c r="AB105" i="1"/>
  <c r="AC98" i="1"/>
  <c r="AB96" i="1"/>
  <c r="AA93" i="1"/>
  <c r="AB90" i="1"/>
  <c r="AC89" i="1"/>
  <c r="AA83" i="1"/>
  <c r="AB82" i="1"/>
  <c r="AC81" i="1"/>
  <c r="AA75" i="1"/>
  <c r="AC103" i="1"/>
  <c r="AA96" i="1"/>
  <c r="AA90" i="1"/>
  <c r="AB89" i="1"/>
  <c r="AC88" i="1"/>
  <c r="AA82" i="1"/>
  <c r="AB81" i="1"/>
  <c r="AC80" i="1"/>
  <c r="AA139" i="1"/>
  <c r="AC105" i="1"/>
  <c r="AC91" i="1"/>
  <c r="AB88" i="1"/>
  <c r="AC83" i="1"/>
  <c r="AA77" i="1"/>
  <c r="AB71" i="1"/>
  <c r="AB69" i="1"/>
  <c r="AA68" i="1"/>
  <c r="AB114" i="1"/>
  <c r="AA91" i="1"/>
  <c r="AA88" i="1"/>
  <c r="AB83" i="1"/>
  <c r="AC78" i="1"/>
  <c r="AB74" i="1"/>
  <c r="AA69" i="1"/>
  <c r="AA65" i="1"/>
  <c r="AB64" i="1"/>
  <c r="AC63" i="1"/>
  <c r="AA57" i="1"/>
  <c r="AB56" i="1"/>
  <c r="AC55" i="1"/>
  <c r="AA108" i="1"/>
  <c r="AA95" i="1"/>
  <c r="AC94" i="1"/>
  <c r="AA89" i="1"/>
  <c r="AB84" i="1"/>
  <c r="AC79" i="1"/>
  <c r="AA74" i="1"/>
  <c r="AB141" i="1"/>
  <c r="AC109" i="1"/>
  <c r="AB94" i="1"/>
  <c r="AB93" i="1"/>
  <c r="AC90" i="1"/>
  <c r="AC92" i="1"/>
  <c r="AC86" i="1"/>
  <c r="AA80" i="1"/>
  <c r="AC75" i="1"/>
  <c r="AC70" i="1"/>
  <c r="AC67" i="1"/>
  <c r="AA61" i="1"/>
  <c r="AB60" i="1"/>
  <c r="AC59" i="1"/>
  <c r="AA53" i="1"/>
  <c r="AB52" i="1"/>
  <c r="AC51" i="1"/>
  <c r="AB50" i="1"/>
  <c r="AA49" i="1"/>
  <c r="AA47" i="1"/>
  <c r="AB46" i="1"/>
  <c r="AC45" i="1"/>
  <c r="AA103" i="1"/>
  <c r="AC102" i="1"/>
  <c r="AA100" i="1"/>
  <c r="AB92" i="1"/>
  <c r="AC87" i="1"/>
  <c r="AA81" i="1"/>
  <c r="AB76" i="1"/>
  <c r="AB75" i="1"/>
  <c r="AA73" i="1"/>
  <c r="AB70" i="1"/>
  <c r="AC68" i="1"/>
  <c r="AB67" i="1"/>
  <c r="AC66" i="1"/>
  <c r="AA60" i="1"/>
  <c r="AB59" i="1"/>
  <c r="AC58" i="1"/>
  <c r="AA52" i="1"/>
  <c r="AB51" i="1"/>
  <c r="AA50" i="1"/>
  <c r="AA46" i="1"/>
  <c r="AB45" i="1"/>
  <c r="AC44" i="1"/>
  <c r="AB102" i="1"/>
  <c r="AA67" i="1"/>
  <c r="AA63" i="1"/>
  <c r="AC62" i="1"/>
  <c r="AB55" i="1"/>
  <c r="AB62" i="1"/>
  <c r="AA55" i="1"/>
  <c r="AC54" i="1"/>
  <c r="AC97" i="1"/>
  <c r="AA62" i="1"/>
  <c r="AC61" i="1"/>
  <c r="AB54" i="1"/>
  <c r="AB48" i="1"/>
  <c r="AB66" i="1"/>
  <c r="AC65" i="1"/>
  <c r="AB61" i="1"/>
  <c r="AC60" i="1"/>
  <c r="AA54" i="1"/>
  <c r="AC53" i="1"/>
  <c r="AB101" i="1"/>
  <c r="AA85" i="1"/>
  <c r="AA84" i="1"/>
  <c r="AC72" i="1"/>
  <c r="AC64" i="1"/>
  <c r="AA58" i="1"/>
  <c r="AB57" i="1"/>
  <c r="AB49" i="1"/>
  <c r="AA42" i="1"/>
  <c r="AB41" i="1"/>
  <c r="AC40" i="1"/>
  <c r="AA34" i="1"/>
  <c r="AB33" i="1"/>
  <c r="AC32" i="1"/>
  <c r="AA18" i="1"/>
  <c r="AB17" i="1"/>
  <c r="AC16" i="1"/>
  <c r="AC14" i="1"/>
  <c r="AB13" i="1"/>
  <c r="AA12" i="1"/>
  <c r="AB11" i="1"/>
  <c r="AC10" i="1"/>
  <c r="AA4" i="1"/>
  <c r="AA41" i="1"/>
  <c r="AB40" i="1"/>
  <c r="AC39" i="1"/>
  <c r="AB63" i="1"/>
  <c r="AA76" i="1"/>
  <c r="AA59" i="1"/>
  <c r="AA51" i="1"/>
  <c r="AA40" i="1"/>
  <c r="AB39" i="1"/>
  <c r="AC38" i="1"/>
  <c r="AA32" i="1"/>
  <c r="AB31" i="1"/>
  <c r="AA16" i="1"/>
  <c r="AB15" i="1"/>
  <c r="AA14" i="1"/>
  <c r="AA10" i="1"/>
  <c r="AB9" i="1"/>
  <c r="AC8" i="1"/>
  <c r="AB87" i="1"/>
  <c r="AB79" i="1"/>
  <c r="AA70" i="1"/>
  <c r="AC56" i="1"/>
  <c r="AA48" i="1"/>
  <c r="AB47" i="1"/>
  <c r="AC46" i="1"/>
  <c r="AC43" i="1"/>
  <c r="AA37" i="1"/>
  <c r="AB36" i="1"/>
  <c r="AC35" i="1"/>
  <c r="AA21" i="1"/>
  <c r="AB20" i="1"/>
  <c r="AC19" i="1"/>
  <c r="AA7" i="1"/>
  <c r="AB6" i="1"/>
  <c r="AC5" i="1"/>
  <c r="AC52" i="1"/>
  <c r="AC49" i="1"/>
  <c r="AB80" i="1"/>
  <c r="AA64" i="1"/>
  <c r="AA56" i="1"/>
  <c r="AA45" i="1"/>
  <c r="AB44" i="1"/>
  <c r="AB43" i="1"/>
  <c r="AC42" i="1"/>
  <c r="AA36" i="1"/>
  <c r="AB35" i="1"/>
  <c r="AC34" i="1"/>
  <c r="AA20" i="1"/>
  <c r="AB19" i="1"/>
  <c r="AC18" i="1"/>
  <c r="AC12" i="1"/>
  <c r="AA6" i="1"/>
  <c r="AB5" i="1"/>
  <c r="AC4" i="1"/>
  <c r="AC71" i="1"/>
  <c r="AC69" i="1"/>
  <c r="AB53" i="1"/>
  <c r="AB58" i="1"/>
  <c r="AB42" i="1"/>
  <c r="AB38" i="1"/>
  <c r="AA35" i="1"/>
  <c r="AC31" i="1"/>
  <c r="AB14" i="1"/>
  <c r="AB12" i="1"/>
  <c r="AA15" i="1"/>
  <c r="AC82" i="1"/>
  <c r="AA44" i="1"/>
  <c r="AA38" i="1"/>
  <c r="AC36" i="1"/>
  <c r="AA31" i="1"/>
  <c r="AA19" i="1"/>
  <c r="AC6" i="1"/>
  <c r="AB68" i="1"/>
  <c r="AB32" i="1"/>
  <c r="AC21" i="1"/>
  <c r="AC20" i="1"/>
  <c r="AC15" i="1"/>
  <c r="AC7" i="1"/>
  <c r="AB65" i="1"/>
  <c r="AC50" i="1"/>
  <c r="AC33" i="1"/>
  <c r="AB21" i="1"/>
  <c r="AB7" i="1"/>
  <c r="AC41" i="1"/>
  <c r="AA39" i="1"/>
  <c r="AC37" i="1"/>
  <c r="AA33" i="1"/>
  <c r="AC17" i="1"/>
  <c r="AB16" i="1"/>
  <c r="AC13" i="1"/>
  <c r="AC9" i="1"/>
  <c r="AB8" i="1"/>
  <c r="AC57" i="1"/>
  <c r="AA43" i="1"/>
  <c r="AB37" i="1"/>
  <c r="AB34" i="1"/>
  <c r="AA17" i="1"/>
  <c r="AA13" i="1"/>
  <c r="AA9" i="1"/>
  <c r="AA8" i="1"/>
  <c r="AB4" i="1"/>
  <c r="AA66" i="1"/>
  <c r="AC48" i="1"/>
  <c r="AC47" i="1"/>
  <c r="AB18" i="1"/>
  <c r="AC11" i="1"/>
  <c r="AB10" i="1"/>
  <c r="AA11" i="1"/>
  <c r="Y150" i="1"/>
  <c r="Y149" i="1"/>
  <c r="Y151" i="1"/>
  <c r="Y155" i="1"/>
  <c r="AP137" i="1" l="1"/>
  <c r="AQ131" i="1"/>
  <c r="AQ137" i="1"/>
  <c r="AR134" i="1"/>
  <c r="AR137" i="1"/>
  <c r="AP136" i="1"/>
  <c r="AP132" i="1"/>
  <c r="AR135" i="1"/>
  <c r="AR138" i="1"/>
  <c r="AP131" i="1"/>
  <c r="AP134" i="1"/>
  <c r="AQ134" i="1"/>
  <c r="AP133" i="1"/>
  <c r="AQ130" i="1"/>
  <c r="AQ133" i="1"/>
  <c r="AR130" i="1"/>
  <c r="AR133" i="1"/>
  <c r="AP135" i="1"/>
  <c r="AQ135" i="1"/>
  <c r="AR131" i="1"/>
  <c r="AP130" i="1"/>
  <c r="AQ136" i="1"/>
  <c r="AR136" i="1"/>
  <c r="AP138" i="1"/>
  <c r="AQ132" i="1"/>
  <c r="AQ138" i="1"/>
  <c r="AR132" i="1"/>
  <c r="AJ135" i="1"/>
  <c r="AJ130" i="1"/>
  <c r="AI137" i="1"/>
  <c r="AJ133" i="1"/>
  <c r="AI131" i="1"/>
  <c r="AJ138" i="1"/>
  <c r="AJ137" i="1"/>
  <c r="AI130" i="1"/>
  <c r="AI136" i="1"/>
  <c r="AI132" i="1"/>
  <c r="AJ131" i="1"/>
  <c r="AI138" i="1"/>
  <c r="AJ134" i="1"/>
  <c r="AJ136" i="1"/>
  <c r="AI133" i="1"/>
  <c r="AI134" i="1"/>
  <c r="AI135" i="1"/>
  <c r="AJ132" i="1"/>
  <c r="AE131" i="1"/>
  <c r="AE136" i="1"/>
  <c r="AD136" i="1"/>
  <c r="AD130" i="1"/>
  <c r="AD133" i="1"/>
  <c r="AE130" i="1"/>
  <c r="AD134" i="1"/>
  <c r="AD137" i="1"/>
  <c r="AE134" i="1"/>
  <c r="AD138" i="1"/>
  <c r="AE135" i="1"/>
  <c r="AE138" i="1"/>
  <c r="AD132" i="1"/>
  <c r="AD131" i="1"/>
  <c r="AE133" i="1"/>
  <c r="AE137" i="1"/>
  <c r="AE132" i="1"/>
  <c r="AD135" i="1"/>
  <c r="AD109" i="1"/>
  <c r="AD122" i="1"/>
  <c r="AJ112" i="1"/>
  <c r="AI126" i="1"/>
  <c r="AI110" i="1"/>
  <c r="AD64" i="1"/>
  <c r="AE14" i="1"/>
  <c r="AE29" i="1"/>
  <c r="AE22" i="1"/>
  <c r="AE26" i="1"/>
  <c r="AE80" i="1"/>
  <c r="AE30" i="1"/>
  <c r="AE24" i="1"/>
  <c r="AD25" i="1"/>
  <c r="AE8" i="1"/>
  <c r="AE67" i="1"/>
  <c r="AE23" i="1"/>
  <c r="AE28" i="1"/>
  <c r="AE25" i="1"/>
  <c r="AE73" i="1"/>
  <c r="AD22" i="1"/>
  <c r="AJ126" i="1"/>
  <c r="AI22" i="1"/>
  <c r="AJ22" i="1"/>
  <c r="AI23" i="1"/>
  <c r="AJ27" i="1"/>
  <c r="AJ23" i="1"/>
  <c r="AJ24" i="1"/>
  <c r="AJ26" i="1"/>
  <c r="AI28" i="1"/>
  <c r="AI27" i="1"/>
  <c r="AI24" i="1"/>
  <c r="AI26" i="1"/>
  <c r="AI29" i="1"/>
  <c r="AJ29" i="1"/>
  <c r="AJ28" i="1"/>
  <c r="AJ25" i="1"/>
  <c r="AI30" i="1"/>
  <c r="AJ30" i="1"/>
  <c r="AI25" i="1"/>
  <c r="AD27" i="1"/>
  <c r="AD23" i="1"/>
  <c r="AE27" i="1"/>
  <c r="AD24" i="1"/>
  <c r="AD26" i="1"/>
  <c r="AD29" i="1"/>
  <c r="AD30" i="1"/>
  <c r="AD28" i="1"/>
  <c r="AQ22" i="1"/>
  <c r="AQ23" i="1"/>
  <c r="AR23" i="1"/>
  <c r="AR25" i="1"/>
  <c r="AR27" i="1"/>
  <c r="AR29" i="1"/>
  <c r="AP24" i="1"/>
  <c r="AP26" i="1"/>
  <c r="AP28" i="1"/>
  <c r="AP30" i="1"/>
  <c r="AQ26" i="1"/>
  <c r="AQ28" i="1"/>
  <c r="AQ30" i="1"/>
  <c r="AR22" i="1"/>
  <c r="AR24" i="1"/>
  <c r="AR26" i="1"/>
  <c r="AR30" i="1"/>
  <c r="AP23" i="1"/>
  <c r="AP25" i="1"/>
  <c r="AQ27" i="1"/>
  <c r="AQ29" i="1"/>
  <c r="AQ24" i="1"/>
  <c r="AR28" i="1"/>
  <c r="AP27" i="1"/>
  <c r="AP29" i="1"/>
  <c r="AQ25" i="1"/>
  <c r="AP22" i="1"/>
  <c r="AD78" i="1"/>
  <c r="AE88" i="1"/>
  <c r="AE54" i="1"/>
  <c r="AE19" i="1"/>
  <c r="AE59" i="1"/>
  <c r="AD20" i="1"/>
  <c r="AE32" i="1"/>
  <c r="AD74" i="1"/>
  <c r="AE42" i="1"/>
  <c r="AE21" i="1"/>
  <c r="AE10" i="1"/>
  <c r="AD12" i="1"/>
  <c r="AD21" i="1"/>
  <c r="AD82" i="1"/>
  <c r="AD43" i="1"/>
  <c r="AD17" i="1"/>
  <c r="AD41" i="1"/>
  <c r="AE81" i="1"/>
  <c r="AE69" i="1"/>
  <c r="AE85" i="1"/>
  <c r="AE108" i="1"/>
  <c r="AD103" i="1"/>
  <c r="AD75" i="1"/>
  <c r="AD100" i="1"/>
  <c r="AD58" i="1"/>
  <c r="AE76" i="1"/>
  <c r="AE83" i="1"/>
  <c r="AD72" i="1"/>
  <c r="AE96" i="1"/>
  <c r="AD127" i="1"/>
  <c r="AE93" i="1"/>
  <c r="AD126" i="1"/>
  <c r="AD111" i="1"/>
  <c r="AD94" i="1"/>
  <c r="AD123" i="1"/>
  <c r="AE12" i="1"/>
  <c r="AE46" i="1"/>
  <c r="AE15" i="1"/>
  <c r="AE17" i="1"/>
  <c r="AD34" i="1"/>
  <c r="AD7" i="1"/>
  <c r="AE38" i="1"/>
  <c r="AD61" i="1"/>
  <c r="AD89" i="1"/>
  <c r="AE87" i="1"/>
  <c r="AE48" i="1"/>
  <c r="AD55" i="1"/>
  <c r="AD139" i="1"/>
  <c r="AE122" i="1"/>
  <c r="AE77" i="1"/>
  <c r="AD44" i="1"/>
  <c r="AE61" i="1"/>
  <c r="AD143" i="1"/>
  <c r="AE125" i="1"/>
  <c r="AE39" i="1"/>
  <c r="AD36" i="1"/>
  <c r="AD11" i="1"/>
  <c r="AE41" i="1"/>
  <c r="AE58" i="1"/>
  <c r="AE70" i="1"/>
  <c r="AD57" i="1"/>
  <c r="AE79" i="1"/>
  <c r="AE92" i="1"/>
  <c r="AE101" i="1"/>
  <c r="AD140" i="1"/>
  <c r="AE43" i="1"/>
  <c r="AD6" i="1"/>
  <c r="AD59" i="1"/>
  <c r="AE52" i="1"/>
  <c r="AE116" i="1"/>
  <c r="AE49" i="1"/>
  <c r="AD87" i="1"/>
  <c r="AE90" i="1"/>
  <c r="AD129" i="1"/>
  <c r="AD5" i="1"/>
  <c r="AD10" i="1"/>
  <c r="AE4" i="1"/>
  <c r="AD35" i="1"/>
  <c r="AD50" i="1"/>
  <c r="AD8" i="1"/>
  <c r="AD67" i="1"/>
  <c r="AD63" i="1"/>
  <c r="AE63" i="1"/>
  <c r="AD86" i="1"/>
  <c r="AE99" i="1"/>
  <c r="AD60" i="1"/>
  <c r="AE64" i="1"/>
  <c r="AD81" i="1"/>
  <c r="AD96" i="1"/>
  <c r="AE47" i="1"/>
  <c r="AD62" i="1"/>
  <c r="AE74" i="1"/>
  <c r="AE107" i="1"/>
  <c r="AE71" i="1"/>
  <c r="AD88" i="1"/>
  <c r="AD91" i="1"/>
  <c r="AD84" i="1"/>
  <c r="AE91" i="1"/>
  <c r="AD101" i="1"/>
  <c r="AE129" i="1"/>
  <c r="AE114" i="1"/>
  <c r="AD125" i="1"/>
  <c r="AE35" i="1"/>
  <c r="AD14" i="1"/>
  <c r="AD46" i="1"/>
  <c r="AE5" i="1"/>
  <c r="AE9" i="1"/>
  <c r="AD13" i="1"/>
  <c r="AE40" i="1"/>
  <c r="AE11" i="1"/>
  <c r="AE6" i="1"/>
  <c r="AE20" i="1"/>
  <c r="AE62" i="1"/>
  <c r="AD38" i="1"/>
  <c r="AD115" i="1"/>
  <c r="AD68" i="1"/>
  <c r="AE97" i="1"/>
  <c r="AD48" i="1"/>
  <c r="AE86" i="1"/>
  <c r="AE128" i="1"/>
  <c r="AD128" i="1"/>
  <c r="AD141" i="1"/>
  <c r="AE18" i="1"/>
  <c r="AE34" i="1"/>
  <c r="AE7" i="1"/>
  <c r="AD32" i="1"/>
  <c r="AD16" i="1"/>
  <c r="AE16" i="1"/>
  <c r="AE13" i="1"/>
  <c r="AD42" i="1"/>
  <c r="AD77" i="1"/>
  <c r="AD37" i="1"/>
  <c r="AD39" i="1"/>
  <c r="AE51" i="1"/>
  <c r="AE50" i="1"/>
  <c r="AE66" i="1"/>
  <c r="AE60" i="1"/>
  <c r="AD104" i="1"/>
  <c r="AE56" i="1"/>
  <c r="AE65" i="1"/>
  <c r="AD98" i="1"/>
  <c r="AE124" i="1"/>
  <c r="AD54" i="1"/>
  <c r="AD71" i="1"/>
  <c r="AD80" i="1"/>
  <c r="AE82" i="1"/>
  <c r="AD76" i="1"/>
  <c r="AE95" i="1"/>
  <c r="AD93" i="1"/>
  <c r="AD108" i="1"/>
  <c r="AD119" i="1"/>
  <c r="AE119" i="1"/>
  <c r="AE147" i="1"/>
  <c r="AE141" i="1"/>
  <c r="AD99" i="1"/>
  <c r="AE72" i="1"/>
  <c r="AD110" i="1"/>
  <c r="AD121" i="1"/>
  <c r="AE121" i="1"/>
  <c r="AD142" i="1"/>
  <c r="AE104" i="1"/>
  <c r="AD66" i="1"/>
  <c r="AD73" i="1"/>
  <c r="AD106" i="1"/>
  <c r="AD95" i="1"/>
  <c r="AD116" i="1"/>
  <c r="AE94" i="1"/>
  <c r="AE31" i="1"/>
  <c r="AD47" i="1"/>
  <c r="AD33" i="1"/>
  <c r="AD4" i="1"/>
  <c r="AD18" i="1"/>
  <c r="AD45" i="1"/>
  <c r="AD51" i="1"/>
  <c r="AD15" i="1"/>
  <c r="AE105" i="1"/>
  <c r="AD70" i="1"/>
  <c r="AD53" i="1"/>
  <c r="AD145" i="1"/>
  <c r="AD144" i="1"/>
  <c r="AD107" i="1"/>
  <c r="AE89" i="1"/>
  <c r="AE78" i="1"/>
  <c r="AD117" i="1"/>
  <c r="AE117" i="1"/>
  <c r="AD97" i="1"/>
  <c r="AE118" i="1"/>
  <c r="AD146" i="1"/>
  <c r="AE45" i="1"/>
  <c r="AD19" i="1"/>
  <c r="AD40" i="1"/>
  <c r="AE55" i="1"/>
  <c r="AE33" i="1"/>
  <c r="AE44" i="1"/>
  <c r="AD85" i="1"/>
  <c r="AE36" i="1"/>
  <c r="AE37" i="1"/>
  <c r="AD9" i="1"/>
  <c r="AD31" i="1"/>
  <c r="AD56" i="1"/>
  <c r="AE68" i="1"/>
  <c r="AD52" i="1"/>
  <c r="AD49" i="1"/>
  <c r="AD65" i="1"/>
  <c r="AD69" i="1"/>
  <c r="AE57" i="1"/>
  <c r="AE100" i="1"/>
  <c r="AD90" i="1"/>
  <c r="AE53" i="1"/>
  <c r="AE84" i="1"/>
  <c r="AE123" i="1"/>
  <c r="AD79" i="1"/>
  <c r="AD83" i="1"/>
  <c r="AE75" i="1"/>
  <c r="AE106" i="1"/>
  <c r="AD102" i="1"/>
  <c r="AD114" i="1"/>
  <c r="AE111" i="1"/>
  <c r="AD113" i="1"/>
  <c r="AE126" i="1"/>
  <c r="AE98" i="1"/>
  <c r="AD124" i="1"/>
  <c r="AD92" i="1"/>
  <c r="AE103" i="1"/>
  <c r="AE115" i="1"/>
  <c r="AE109" i="1"/>
  <c r="AE146" i="1"/>
  <c r="AE144" i="1"/>
  <c r="AD120" i="1"/>
  <c r="AE120" i="1"/>
  <c r="AE145" i="1"/>
  <c r="AE140" i="1"/>
  <c r="AD112" i="1"/>
  <c r="AE112" i="1"/>
  <c r="AE142" i="1"/>
  <c r="AD147" i="1"/>
  <c r="AD105" i="1"/>
  <c r="AE102" i="1"/>
  <c r="AE110" i="1"/>
  <c r="AE143" i="1"/>
  <c r="AE113" i="1"/>
  <c r="AD118" i="1"/>
  <c r="AE127" i="1"/>
  <c r="AE139" i="1"/>
  <c r="AI141" i="1"/>
  <c r="AJ12" i="1"/>
  <c r="AJ61" i="1"/>
  <c r="AJ33" i="1"/>
  <c r="AJ54" i="1"/>
  <c r="AJ47" i="1"/>
  <c r="AI102" i="1"/>
  <c r="AI40" i="1"/>
  <c r="AI5" i="1"/>
  <c r="AI33" i="1"/>
  <c r="AI36" i="1"/>
  <c r="AJ71" i="1"/>
  <c r="AI85" i="1"/>
  <c r="AI142" i="1"/>
  <c r="AI15" i="1"/>
  <c r="AJ84" i="1"/>
  <c r="AJ91" i="1"/>
  <c r="AI99" i="1"/>
  <c r="AJ96" i="1"/>
  <c r="AI105" i="1"/>
  <c r="AI38" i="1"/>
  <c r="AI19" i="1"/>
  <c r="AJ111" i="1"/>
  <c r="AI59" i="1"/>
  <c r="AI6" i="1"/>
  <c r="AJ15" i="1"/>
  <c r="AI46" i="1"/>
  <c r="AI75" i="1"/>
  <c r="AJ86" i="1"/>
  <c r="AJ36" i="1"/>
  <c r="AI143" i="1"/>
  <c r="AJ128" i="1"/>
  <c r="AJ8" i="1"/>
  <c r="AI63" i="1"/>
  <c r="AI128" i="1"/>
  <c r="AI127" i="1"/>
  <c r="AJ123" i="1"/>
  <c r="AJ10" i="1"/>
  <c r="AJ4" i="1"/>
  <c r="AI37" i="1"/>
  <c r="AI16" i="1"/>
  <c r="AI34" i="1"/>
  <c r="AJ48" i="1"/>
  <c r="AI67" i="1"/>
  <c r="AJ46" i="1"/>
  <c r="AI88" i="1"/>
  <c r="AI73" i="1"/>
  <c r="AJ56" i="1"/>
  <c r="AJ90" i="1"/>
  <c r="AI71" i="1"/>
  <c r="AI87" i="1"/>
  <c r="AI92" i="1"/>
  <c r="AJ103" i="1"/>
  <c r="AI120" i="1"/>
  <c r="AJ100" i="1"/>
  <c r="AI106" i="1"/>
  <c r="AJ106" i="1"/>
  <c r="AI124" i="1"/>
  <c r="AJ141" i="1"/>
  <c r="AJ143" i="1"/>
  <c r="AJ7" i="1"/>
  <c r="AI35" i="1"/>
  <c r="AI8" i="1"/>
  <c r="AJ16" i="1"/>
  <c r="AJ88" i="1"/>
  <c r="AJ65" i="1"/>
  <c r="AJ9" i="1"/>
  <c r="AJ31" i="1"/>
  <c r="AJ58" i="1"/>
  <c r="AJ44" i="1"/>
  <c r="AJ62" i="1"/>
  <c r="AI62" i="1"/>
  <c r="AJ59" i="1"/>
  <c r="AI89" i="1"/>
  <c r="AI47" i="1"/>
  <c r="AJ101" i="1"/>
  <c r="AJ75" i="1"/>
  <c r="AI57" i="1"/>
  <c r="AI80" i="1"/>
  <c r="AI68" i="1"/>
  <c r="AI95" i="1"/>
  <c r="AJ89" i="1"/>
  <c r="AJ114" i="1"/>
  <c r="AJ97" i="1"/>
  <c r="AI96" i="1"/>
  <c r="AJ72" i="1"/>
  <c r="AJ107" i="1"/>
  <c r="AJ146" i="1"/>
  <c r="AJ125" i="1"/>
  <c r="AI117" i="1"/>
  <c r="AJ109" i="1"/>
  <c r="AI115" i="1"/>
  <c r="AI144" i="1"/>
  <c r="AJ34" i="1"/>
  <c r="AI45" i="1"/>
  <c r="AI51" i="1"/>
  <c r="AI60" i="1"/>
  <c r="AJ67" i="1"/>
  <c r="AJ87" i="1"/>
  <c r="AJ78" i="1"/>
  <c r="AJ105" i="1"/>
  <c r="AI97" i="1"/>
  <c r="AJ118" i="1"/>
  <c r="AI139" i="1"/>
  <c r="AJ116" i="1"/>
  <c r="AJ21" i="1"/>
  <c r="AI31" i="1"/>
  <c r="AJ14" i="1"/>
  <c r="AJ37" i="1"/>
  <c r="AI13" i="1"/>
  <c r="AI39" i="1"/>
  <c r="AJ43" i="1"/>
  <c r="AI44" i="1"/>
  <c r="AJ66" i="1"/>
  <c r="AI12" i="1"/>
  <c r="AI91" i="1"/>
  <c r="AI69" i="1"/>
  <c r="AI50" i="1"/>
  <c r="AI113" i="1"/>
  <c r="AI49" i="1"/>
  <c r="AI61" i="1"/>
  <c r="AJ74" i="1"/>
  <c r="AI112" i="1"/>
  <c r="AI90" i="1"/>
  <c r="AI108" i="1"/>
  <c r="AJ82" i="1"/>
  <c r="AI101" i="1"/>
  <c r="AI72" i="1"/>
  <c r="AI86" i="1"/>
  <c r="AI79" i="1"/>
  <c r="AJ95" i="1"/>
  <c r="AI98" i="1"/>
  <c r="AJ98" i="1"/>
  <c r="AI118" i="1"/>
  <c r="AJ129" i="1"/>
  <c r="AJ122" i="1"/>
  <c r="AI140" i="1"/>
  <c r="AJ139" i="1"/>
  <c r="AI145" i="1"/>
  <c r="AI11" i="1"/>
  <c r="AJ18" i="1"/>
  <c r="AJ19" i="1"/>
  <c r="AJ49" i="1"/>
  <c r="AJ13" i="1"/>
  <c r="AJ41" i="1"/>
  <c r="AJ55" i="1"/>
  <c r="AJ79" i="1"/>
  <c r="AI76" i="1"/>
  <c r="AI100" i="1"/>
  <c r="AJ51" i="1"/>
  <c r="AI74" i="1"/>
  <c r="AJ50" i="1"/>
  <c r="AJ113" i="1"/>
  <c r="AI81" i="1"/>
  <c r="AJ93" i="1"/>
  <c r="AI111" i="1"/>
  <c r="AJ81" i="1"/>
  <c r="AI83" i="1"/>
  <c r="AJ104" i="1"/>
  <c r="AJ73" i="1"/>
  <c r="AI107" i="1"/>
  <c r="AJ99" i="1"/>
  <c r="AJ115" i="1"/>
  <c r="AJ147" i="1"/>
  <c r="AJ119" i="1"/>
  <c r="AI109" i="1"/>
  <c r="AI123" i="1"/>
  <c r="AP147" i="1"/>
  <c r="AP146" i="1"/>
  <c r="AQ145" i="1"/>
  <c r="AR144" i="1"/>
  <c r="AP128" i="1"/>
  <c r="AQ127" i="1"/>
  <c r="AR126" i="1"/>
  <c r="AP145" i="1"/>
  <c r="AQ144" i="1"/>
  <c r="AR143" i="1"/>
  <c r="AP144" i="1"/>
  <c r="AQ143" i="1"/>
  <c r="AR142" i="1"/>
  <c r="AP142" i="1"/>
  <c r="AQ141" i="1"/>
  <c r="AR140" i="1"/>
  <c r="AP124" i="1"/>
  <c r="AR146" i="1"/>
  <c r="AP141" i="1"/>
  <c r="AQ129" i="1"/>
  <c r="AR128" i="1"/>
  <c r="AQ126" i="1"/>
  <c r="AR116" i="1"/>
  <c r="AQ115" i="1"/>
  <c r="AP114" i="1"/>
  <c r="AQ146" i="1"/>
  <c r="AR145" i="1"/>
  <c r="AP129" i="1"/>
  <c r="AQ128" i="1"/>
  <c r="AP126" i="1"/>
  <c r="AR123" i="1"/>
  <c r="AR117" i="1"/>
  <c r="AQ116" i="1"/>
  <c r="AP115" i="1"/>
  <c r="AR109" i="1"/>
  <c r="AQ142" i="1"/>
  <c r="AQ123" i="1"/>
  <c r="AR122" i="1"/>
  <c r="AR118" i="1"/>
  <c r="AQ117" i="1"/>
  <c r="AP116" i="1"/>
  <c r="AR110" i="1"/>
  <c r="AQ109" i="1"/>
  <c r="AR147" i="1"/>
  <c r="AR124" i="1"/>
  <c r="AP123" i="1"/>
  <c r="AQ122" i="1"/>
  <c r="AR121" i="1"/>
  <c r="AR119" i="1"/>
  <c r="AQ118" i="1"/>
  <c r="AP117" i="1"/>
  <c r="AR111" i="1"/>
  <c r="AP143" i="1"/>
  <c r="AR139" i="1"/>
  <c r="AP127" i="1"/>
  <c r="AQ125" i="1"/>
  <c r="AQ147" i="1"/>
  <c r="AR127" i="1"/>
  <c r="AQ124" i="1"/>
  <c r="AR120" i="1"/>
  <c r="AR112" i="1"/>
  <c r="AP111" i="1"/>
  <c r="AP109" i="1"/>
  <c r="AR106" i="1"/>
  <c r="AQ105" i="1"/>
  <c r="AP104" i="1"/>
  <c r="AR98" i="1"/>
  <c r="AQ97" i="1"/>
  <c r="AP96" i="1"/>
  <c r="AP90" i="1"/>
  <c r="AR141" i="1"/>
  <c r="AQ120" i="1"/>
  <c r="AP118" i="1"/>
  <c r="AR113" i="1"/>
  <c r="AQ112" i="1"/>
  <c r="AR107" i="1"/>
  <c r="AQ106" i="1"/>
  <c r="AP105" i="1"/>
  <c r="AR99" i="1"/>
  <c r="AQ98" i="1"/>
  <c r="AP97" i="1"/>
  <c r="AQ140" i="1"/>
  <c r="AQ121" i="1"/>
  <c r="AP120" i="1"/>
  <c r="AR114" i="1"/>
  <c r="AQ113" i="1"/>
  <c r="AP112" i="1"/>
  <c r="AR108" i="1"/>
  <c r="AQ107" i="1"/>
  <c r="AP106" i="1"/>
  <c r="AR100" i="1"/>
  <c r="AQ99" i="1"/>
  <c r="AP98" i="1"/>
  <c r="AP139" i="1"/>
  <c r="AR125" i="1"/>
  <c r="AP122" i="1"/>
  <c r="AQ119" i="1"/>
  <c r="AR115" i="1"/>
  <c r="AR103" i="1"/>
  <c r="AQ102" i="1"/>
  <c r="AP101" i="1"/>
  <c r="AR95" i="1"/>
  <c r="AQ94" i="1"/>
  <c r="AP93" i="1"/>
  <c r="AQ92" i="1"/>
  <c r="AR91" i="1"/>
  <c r="AP121" i="1"/>
  <c r="AP119" i="1"/>
  <c r="AP108" i="1"/>
  <c r="AR104" i="1"/>
  <c r="AQ101" i="1"/>
  <c r="AP99" i="1"/>
  <c r="AR97" i="1"/>
  <c r="AP94" i="1"/>
  <c r="AP88" i="1"/>
  <c r="AQ87" i="1"/>
  <c r="AR86" i="1"/>
  <c r="AP80" i="1"/>
  <c r="AQ79" i="1"/>
  <c r="AR78" i="1"/>
  <c r="AR72" i="1"/>
  <c r="AQ71" i="1"/>
  <c r="AP70" i="1"/>
  <c r="AP140" i="1"/>
  <c r="AQ139" i="1"/>
  <c r="AQ104" i="1"/>
  <c r="AP87" i="1"/>
  <c r="AQ86" i="1"/>
  <c r="AR85" i="1"/>
  <c r="AP79" i="1"/>
  <c r="AQ78" i="1"/>
  <c r="AR77" i="1"/>
  <c r="AR73" i="1"/>
  <c r="AQ72" i="1"/>
  <c r="AP71" i="1"/>
  <c r="AP113" i="1"/>
  <c r="AQ110" i="1"/>
  <c r="AP107" i="1"/>
  <c r="AR105" i="1"/>
  <c r="AP102" i="1"/>
  <c r="AP100" i="1"/>
  <c r="AR96" i="1"/>
  <c r="AQ93" i="1"/>
  <c r="AP92" i="1"/>
  <c r="AP91" i="1"/>
  <c r="AP84" i="1"/>
  <c r="AQ83" i="1"/>
  <c r="AR82" i="1"/>
  <c r="AP76" i="1"/>
  <c r="AQ75" i="1"/>
  <c r="AP74" i="1"/>
  <c r="AQ111" i="1"/>
  <c r="AP110" i="1"/>
  <c r="AQ96" i="1"/>
  <c r="AR89" i="1"/>
  <c r="AP83" i="1"/>
  <c r="AQ82" i="1"/>
  <c r="AR81" i="1"/>
  <c r="AP75" i="1"/>
  <c r="AR88" i="1"/>
  <c r="AP82" i="1"/>
  <c r="AQ77" i="1"/>
  <c r="AR71" i="1"/>
  <c r="AQ68" i="1"/>
  <c r="AP67" i="1"/>
  <c r="AQ88" i="1"/>
  <c r="AR83" i="1"/>
  <c r="AP77" i="1"/>
  <c r="AR74" i="1"/>
  <c r="AP68" i="1"/>
  <c r="AP66" i="1"/>
  <c r="AQ65" i="1"/>
  <c r="AR64" i="1"/>
  <c r="AP58" i="1"/>
  <c r="AQ57" i="1"/>
  <c r="AR56" i="1"/>
  <c r="AP44" i="1"/>
  <c r="AQ103" i="1"/>
  <c r="AQ100" i="1"/>
  <c r="AR92" i="1"/>
  <c r="AQ89" i="1"/>
  <c r="AR84" i="1"/>
  <c r="AP78" i="1"/>
  <c r="AQ74" i="1"/>
  <c r="AP103" i="1"/>
  <c r="AR102" i="1"/>
  <c r="AR101" i="1"/>
  <c r="AP89" i="1"/>
  <c r="AR129" i="1"/>
  <c r="AQ91" i="1"/>
  <c r="AP85" i="1"/>
  <c r="AQ80" i="1"/>
  <c r="AQ69" i="1"/>
  <c r="AP62" i="1"/>
  <c r="AQ61" i="1"/>
  <c r="AR60" i="1"/>
  <c r="AP54" i="1"/>
  <c r="AQ53" i="1"/>
  <c r="AR52" i="1"/>
  <c r="AR50" i="1"/>
  <c r="AQ49" i="1"/>
  <c r="AP48" i="1"/>
  <c r="AQ47" i="1"/>
  <c r="AR46" i="1"/>
  <c r="AQ108" i="1"/>
  <c r="AQ95" i="1"/>
  <c r="AR90" i="1"/>
  <c r="AP86" i="1"/>
  <c r="AQ81" i="1"/>
  <c r="AR76" i="1"/>
  <c r="AR75" i="1"/>
  <c r="AQ73" i="1"/>
  <c r="AP69" i="1"/>
  <c r="AR67" i="1"/>
  <c r="AP61" i="1"/>
  <c r="AQ60" i="1"/>
  <c r="AR59" i="1"/>
  <c r="AP53" i="1"/>
  <c r="AQ52" i="1"/>
  <c r="AR51" i="1"/>
  <c r="AQ50" i="1"/>
  <c r="AP49" i="1"/>
  <c r="AP47" i="1"/>
  <c r="AQ46" i="1"/>
  <c r="AR45" i="1"/>
  <c r="AP95" i="1"/>
  <c r="AR93" i="1"/>
  <c r="AQ70" i="1"/>
  <c r="AR69" i="1"/>
  <c r="AR68" i="1"/>
  <c r="AQ62" i="1"/>
  <c r="AP55" i="1"/>
  <c r="AR54" i="1"/>
  <c r="AP81" i="1"/>
  <c r="AR80" i="1"/>
  <c r="AR79" i="1"/>
  <c r="AQ76" i="1"/>
  <c r="AR66" i="1"/>
  <c r="AR61" i="1"/>
  <c r="AQ54" i="1"/>
  <c r="AQ90" i="1"/>
  <c r="AQ85" i="1"/>
  <c r="AQ84" i="1"/>
  <c r="AQ67" i="1"/>
  <c r="AQ66" i="1"/>
  <c r="AR65" i="1"/>
  <c r="AP60" i="1"/>
  <c r="AQ59" i="1"/>
  <c r="AR58" i="1"/>
  <c r="AR53" i="1"/>
  <c r="AR49" i="1"/>
  <c r="AR47" i="1"/>
  <c r="AP125" i="1"/>
  <c r="AP72" i="1"/>
  <c r="AP65" i="1"/>
  <c r="AP59" i="1"/>
  <c r="AQ58" i="1"/>
  <c r="AR57" i="1"/>
  <c r="AP52" i="1"/>
  <c r="AQ51" i="1"/>
  <c r="AP50" i="1"/>
  <c r="AP64" i="1"/>
  <c r="AR63" i="1"/>
  <c r="AQ56" i="1"/>
  <c r="AP57" i="1"/>
  <c r="AP43" i="1"/>
  <c r="AQ42" i="1"/>
  <c r="AR41" i="1"/>
  <c r="AP35" i="1"/>
  <c r="AQ34" i="1"/>
  <c r="AR33" i="1"/>
  <c r="AP19" i="1"/>
  <c r="AQ18" i="1"/>
  <c r="AR17" i="1"/>
  <c r="AR13" i="1"/>
  <c r="AQ12" i="1"/>
  <c r="AR11" i="1"/>
  <c r="AP5" i="1"/>
  <c r="AQ4" i="1"/>
  <c r="AP42" i="1"/>
  <c r="AQ41" i="1"/>
  <c r="AR40" i="1"/>
  <c r="AR87" i="1"/>
  <c r="AR70" i="1"/>
  <c r="AQ64" i="1"/>
  <c r="AP56" i="1"/>
  <c r="AP41" i="1"/>
  <c r="AQ40" i="1"/>
  <c r="AR39" i="1"/>
  <c r="AP33" i="1"/>
  <c r="AQ32" i="1"/>
  <c r="AR31" i="1"/>
  <c r="AP17" i="1"/>
  <c r="AQ16" i="1"/>
  <c r="AR15" i="1"/>
  <c r="AQ14" i="1"/>
  <c r="AP13" i="1"/>
  <c r="AP11" i="1"/>
  <c r="AQ10" i="1"/>
  <c r="AR9" i="1"/>
  <c r="AQ63" i="1"/>
  <c r="AP51" i="1"/>
  <c r="AQ48" i="1"/>
  <c r="AP45" i="1"/>
  <c r="AQ44" i="1"/>
  <c r="AP38" i="1"/>
  <c r="AQ37" i="1"/>
  <c r="AR36" i="1"/>
  <c r="AQ21" i="1"/>
  <c r="AR20" i="1"/>
  <c r="AP8" i="1"/>
  <c r="AQ7" i="1"/>
  <c r="AR6" i="1"/>
  <c r="AP73" i="1"/>
  <c r="AP63" i="1"/>
  <c r="AR43" i="1"/>
  <c r="AP37" i="1"/>
  <c r="AQ36" i="1"/>
  <c r="AR35" i="1"/>
  <c r="AP21" i="1"/>
  <c r="AQ20" i="1"/>
  <c r="AR19" i="1"/>
  <c r="AP7" i="1"/>
  <c r="AQ6" i="1"/>
  <c r="AR5" i="1"/>
  <c r="AQ114" i="1"/>
  <c r="AR94" i="1"/>
  <c r="AR62" i="1"/>
  <c r="AQ35" i="1"/>
  <c r="AR14" i="1"/>
  <c r="AR12" i="1"/>
  <c r="AQ5" i="1"/>
  <c r="AR21" i="1"/>
  <c r="AP20" i="1"/>
  <c r="AR7" i="1"/>
  <c r="AP4" i="1"/>
  <c r="AR55" i="1"/>
  <c r="AQ31" i="1"/>
  <c r="AQ19" i="1"/>
  <c r="AP14" i="1"/>
  <c r="AP12" i="1"/>
  <c r="AQ55" i="1"/>
  <c r="AR42" i="1"/>
  <c r="AR38" i="1"/>
  <c r="AR32" i="1"/>
  <c r="AP31" i="1"/>
  <c r="AP6" i="1"/>
  <c r="AP40" i="1"/>
  <c r="AQ38" i="1"/>
  <c r="AP32" i="1"/>
  <c r="AQ15" i="1"/>
  <c r="AP39" i="1"/>
  <c r="AR48" i="1"/>
  <c r="AP46" i="1"/>
  <c r="AQ45" i="1"/>
  <c r="AP36" i="1"/>
  <c r="AQ33" i="1"/>
  <c r="AR16" i="1"/>
  <c r="AP15" i="1"/>
  <c r="AR8" i="1"/>
  <c r="AR44" i="1"/>
  <c r="AR34" i="1"/>
  <c r="AQ17" i="1"/>
  <c r="AP16" i="1"/>
  <c r="AQ13" i="1"/>
  <c r="AQ9" i="1"/>
  <c r="AQ8" i="1"/>
  <c r="AR4" i="1"/>
  <c r="AQ39" i="1"/>
  <c r="AP34" i="1"/>
  <c r="AR18" i="1"/>
  <c r="AR10" i="1"/>
  <c r="AP9" i="1"/>
  <c r="AQ43" i="1"/>
  <c r="AR37" i="1"/>
  <c r="AP18" i="1"/>
  <c r="AP10" i="1"/>
  <c r="AQ11" i="1"/>
  <c r="AI9" i="1"/>
  <c r="AI66" i="1"/>
  <c r="AI10" i="1"/>
  <c r="AI32" i="1"/>
  <c r="AJ11" i="1"/>
  <c r="AI77" i="1"/>
  <c r="AI56" i="1"/>
  <c r="AJ60" i="1"/>
  <c r="AJ102" i="1"/>
  <c r="AJ76" i="1"/>
  <c r="AJ70" i="1"/>
  <c r="AJ85" i="1"/>
  <c r="AI94" i="1"/>
  <c r="AJ144" i="1"/>
  <c r="AJ38" i="1"/>
  <c r="AI17" i="1"/>
  <c r="AI20" i="1"/>
  <c r="AJ53" i="1"/>
  <c r="AJ6" i="1"/>
  <c r="AJ20" i="1"/>
  <c r="AI55" i="1"/>
  <c r="AI84" i="1"/>
  <c r="AJ40" i="1"/>
  <c r="AI48" i="1"/>
  <c r="AJ17" i="1"/>
  <c r="AI42" i="1"/>
  <c r="AJ92" i="1"/>
  <c r="AJ68" i="1"/>
  <c r="AJ63" i="1"/>
  <c r="AJ57" i="1"/>
  <c r="AI52" i="1"/>
  <c r="AJ52" i="1"/>
  <c r="AJ64" i="1"/>
  <c r="AJ94" i="1"/>
  <c r="AJ80" i="1"/>
  <c r="AI114" i="1"/>
  <c r="AI82" i="1"/>
  <c r="AJ77" i="1"/>
  <c r="AJ108" i="1"/>
  <c r="AI147" i="1"/>
  <c r="AJ145" i="1"/>
  <c r="AJ121" i="1"/>
  <c r="AJ110" i="1"/>
  <c r="AJ124" i="1"/>
  <c r="AI116" i="1"/>
  <c r="AJ32" i="1"/>
  <c r="AJ42" i="1"/>
  <c r="AI43" i="1"/>
  <c r="AJ5" i="1"/>
  <c r="AJ35" i="1"/>
  <c r="AI54" i="1"/>
  <c r="AI7" i="1"/>
  <c r="AI21" i="1"/>
  <c r="AI14" i="1"/>
  <c r="AJ39" i="1"/>
  <c r="AI41" i="1"/>
  <c r="AI4" i="1"/>
  <c r="AI18" i="1"/>
  <c r="AJ120" i="1"/>
  <c r="AI103" i="1"/>
  <c r="AI64" i="1"/>
  <c r="AI58" i="1"/>
  <c r="AJ45" i="1"/>
  <c r="AI129" i="1"/>
  <c r="AI53" i="1"/>
  <c r="AJ83" i="1"/>
  <c r="AI121" i="1"/>
  <c r="AJ69" i="1"/>
  <c r="AI65" i="1"/>
  <c r="AI70" i="1"/>
  <c r="AI104" i="1"/>
  <c r="AI78" i="1"/>
  <c r="AI93" i="1"/>
  <c r="AI119" i="1"/>
  <c r="AI125" i="1"/>
  <c r="AI146" i="1"/>
  <c r="AI122" i="1"/>
  <c r="AJ127" i="1"/>
  <c r="AJ117" i="1"/>
  <c r="AJ140" i="1"/>
  <c r="AJ142" i="1"/>
  <c r="Y152" i="1"/>
  <c r="AT128" i="1" s="1"/>
  <c r="AT131" i="1" l="1"/>
  <c r="AT130" i="1"/>
  <c r="AT134" i="1"/>
  <c r="AS137" i="1"/>
  <c r="AT133" i="1"/>
  <c r="AS138" i="1"/>
  <c r="AS131" i="1"/>
  <c r="AT138" i="1"/>
  <c r="AS136" i="1"/>
  <c r="AS135" i="1"/>
  <c r="AS133" i="1"/>
  <c r="AT135" i="1"/>
  <c r="AS130" i="1"/>
  <c r="AT136" i="1"/>
  <c r="AT132" i="1"/>
  <c r="AS134" i="1"/>
  <c r="AT137" i="1"/>
  <c r="AS132" i="1"/>
  <c r="AS25" i="1"/>
  <c r="AT26" i="1"/>
  <c r="AS28" i="1"/>
  <c r="AS26" i="1"/>
  <c r="AS30" i="1"/>
  <c r="AT27" i="1"/>
  <c r="AS24" i="1"/>
  <c r="AT23" i="1"/>
  <c r="AT22" i="1"/>
  <c r="AT30" i="1"/>
  <c r="AS22" i="1"/>
  <c r="AS29" i="1"/>
  <c r="AS23" i="1"/>
  <c r="AT25" i="1"/>
  <c r="AT24" i="1"/>
  <c r="AT28" i="1"/>
  <c r="AT29" i="1"/>
  <c r="AS27" i="1"/>
  <c r="AS36" i="1"/>
  <c r="AS88" i="1"/>
  <c r="AT106" i="1"/>
  <c r="AS121" i="1"/>
  <c r="AS59" i="1"/>
  <c r="AS49" i="1"/>
  <c r="AS128" i="1"/>
  <c r="AS39" i="1"/>
  <c r="AS104" i="1"/>
  <c r="AS4" i="1"/>
  <c r="AS58" i="1"/>
  <c r="AT91" i="1"/>
  <c r="AS139" i="1"/>
  <c r="AT42" i="1"/>
  <c r="AS57" i="1"/>
  <c r="AT68" i="1"/>
  <c r="AT71" i="1"/>
  <c r="AS20" i="1"/>
  <c r="AS17" i="1"/>
  <c r="AT88" i="1"/>
  <c r="AS18" i="1"/>
  <c r="AT69" i="1"/>
  <c r="AT70" i="1"/>
  <c r="AT101" i="1"/>
  <c r="AT147" i="1"/>
  <c r="AS10" i="1"/>
  <c r="AS61" i="1"/>
  <c r="AS33" i="1"/>
  <c r="AS15" i="1"/>
  <c r="AT40" i="1"/>
  <c r="AT8" i="1"/>
  <c r="AT17" i="1"/>
  <c r="AT38" i="1"/>
  <c r="AT9" i="1"/>
  <c r="AS71" i="1"/>
  <c r="AT60" i="1"/>
  <c r="AT57" i="1"/>
  <c r="AT82" i="1"/>
  <c r="AS67" i="1"/>
  <c r="AT104" i="1"/>
  <c r="AS92" i="1"/>
  <c r="AS70" i="1"/>
  <c r="AT87" i="1"/>
  <c r="AT116" i="1"/>
  <c r="AS76" i="1"/>
  <c r="AT90" i="1"/>
  <c r="AT129" i="1"/>
  <c r="AS100" i="1"/>
  <c r="AS114" i="1"/>
  <c r="AT120" i="1"/>
  <c r="AT119" i="1"/>
  <c r="AS141" i="1"/>
  <c r="AS21" i="1"/>
  <c r="AS31" i="1"/>
  <c r="AS43" i="1"/>
  <c r="AT46" i="1"/>
  <c r="AT86" i="1"/>
  <c r="AS53" i="1"/>
  <c r="AT77" i="1"/>
  <c r="AT107" i="1"/>
  <c r="AT72" i="1"/>
  <c r="AS102" i="1"/>
  <c r="AS89" i="1"/>
  <c r="AT103" i="1"/>
  <c r="AS146" i="1"/>
  <c r="AS85" i="1"/>
  <c r="AT105" i="1"/>
  <c r="AT144" i="1"/>
  <c r="AS112" i="1"/>
  <c r="AT124" i="1"/>
  <c r="AT14" i="1"/>
  <c r="AT10" i="1"/>
  <c r="AS6" i="1"/>
  <c r="AT32" i="1"/>
  <c r="AT12" i="1"/>
  <c r="AT47" i="1"/>
  <c r="AT39" i="1"/>
  <c r="AS105" i="1"/>
  <c r="AS94" i="1"/>
  <c r="AT73" i="1"/>
  <c r="AS63" i="1"/>
  <c r="AT78" i="1"/>
  <c r="AT79" i="1"/>
  <c r="AS126" i="1"/>
  <c r="AS73" i="1"/>
  <c r="AT110" i="1"/>
  <c r="AS101" i="1"/>
  <c r="AT145" i="1"/>
  <c r="AS140" i="1"/>
  <c r="AT113" i="1"/>
  <c r="AS125" i="1"/>
  <c r="AS111" i="1"/>
  <c r="AT111" i="1"/>
  <c r="AS143" i="1"/>
  <c r="AT122" i="1"/>
  <c r="AS122" i="1"/>
  <c r="AS110" i="1"/>
  <c r="AS124" i="1"/>
  <c r="AS120" i="1"/>
  <c r="AT108" i="1"/>
  <c r="AT123" i="1"/>
  <c r="AT92" i="1"/>
  <c r="AS90" i="1"/>
  <c r="AT84" i="1"/>
  <c r="AT83" i="1"/>
  <c r="AT80" i="1"/>
  <c r="AS109" i="1"/>
  <c r="AT99" i="1"/>
  <c r="AT62" i="1"/>
  <c r="AT115" i="1"/>
  <c r="AT81" i="1"/>
  <c r="AT58" i="1"/>
  <c r="AS87" i="1"/>
  <c r="AS68" i="1"/>
  <c r="AT53" i="1"/>
  <c r="AT67" i="1"/>
  <c r="AT52" i="1"/>
  <c r="AT51" i="1"/>
  <c r="AS64" i="1"/>
  <c r="AT96" i="1"/>
  <c r="AS16" i="1"/>
  <c r="AT7" i="1"/>
  <c r="AT34" i="1"/>
  <c r="AT4" i="1"/>
  <c r="AS34" i="1"/>
  <c r="AT63" i="1"/>
  <c r="AT6" i="1"/>
  <c r="AS48" i="1"/>
  <c r="AS54" i="1"/>
  <c r="AT142" i="1"/>
  <c r="AS129" i="1"/>
  <c r="AT118" i="1"/>
  <c r="AT121" i="1"/>
  <c r="AT112" i="1"/>
  <c r="AS107" i="1"/>
  <c r="AT102" i="1"/>
  <c r="AT97" i="1"/>
  <c r="AT139" i="1"/>
  <c r="AS95" i="1"/>
  <c r="AT109" i="1"/>
  <c r="AS97" i="1"/>
  <c r="AT98" i="1"/>
  <c r="AT85" i="1"/>
  <c r="AS82" i="1"/>
  <c r="AT50" i="1"/>
  <c r="AT64" i="1"/>
  <c r="AS50" i="1"/>
  <c r="AT55" i="1"/>
  <c r="AS40" i="1"/>
  <c r="AT15" i="1"/>
  <c r="AS19" i="1"/>
  <c r="AT61" i="1"/>
  <c r="AS62" i="1"/>
  <c r="AT33" i="1"/>
  <c r="AS47" i="1"/>
  <c r="AT5" i="1"/>
  <c r="AS37" i="1"/>
  <c r="AT45" i="1"/>
  <c r="AS69" i="1"/>
  <c r="AT18" i="1"/>
  <c r="AS8" i="1"/>
  <c r="AT59" i="1"/>
  <c r="AS75" i="1"/>
  <c r="AS78" i="1"/>
  <c r="AS80" i="1"/>
  <c r="AS103" i="1"/>
  <c r="AS84" i="1"/>
  <c r="AT74" i="1"/>
  <c r="AS106" i="1"/>
  <c r="AT126" i="1"/>
  <c r="AT93" i="1"/>
  <c r="AS99" i="1"/>
  <c r="AS113" i="1"/>
  <c r="AS127" i="1"/>
  <c r="AT125" i="1"/>
  <c r="AS11" i="1"/>
  <c r="AS9" i="1"/>
  <c r="AS46" i="1"/>
  <c r="AT11" i="1"/>
  <c r="AT41" i="1"/>
  <c r="AS35" i="1"/>
  <c r="AT21" i="1"/>
  <c r="AT37" i="1"/>
  <c r="AS56" i="1"/>
  <c r="AS14" i="1"/>
  <c r="AS72" i="1"/>
  <c r="AS60" i="1"/>
  <c r="AT65" i="1"/>
  <c r="AS51" i="1"/>
  <c r="AT66" i="1"/>
  <c r="AS79" i="1"/>
  <c r="AT48" i="1"/>
  <c r="AS83" i="1"/>
  <c r="AS81" i="1"/>
  <c r="AT76" i="1"/>
  <c r="AS96" i="1"/>
  <c r="AS108" i="1"/>
  <c r="AT143" i="1"/>
  <c r="AT100" i="1"/>
  <c r="AT114" i="1"/>
  <c r="AT127" i="1"/>
  <c r="AS117" i="1"/>
  <c r="AT146" i="1"/>
  <c r="AS41" i="1"/>
  <c r="AS13" i="1"/>
  <c r="AT16" i="1"/>
  <c r="AT36" i="1"/>
  <c r="AS12" i="1"/>
  <c r="AS42" i="1"/>
  <c r="AS91" i="1"/>
  <c r="AS38" i="1"/>
  <c r="AT31" i="1"/>
  <c r="AT56" i="1"/>
  <c r="AS66" i="1"/>
  <c r="AT44" i="1"/>
  <c r="AT54" i="1"/>
  <c r="AS74" i="1"/>
  <c r="AS77" i="1"/>
  <c r="AS93" i="1"/>
  <c r="AS144" i="1"/>
  <c r="AS116" i="1"/>
  <c r="AS123" i="1"/>
  <c r="AS145" i="1"/>
  <c r="AS147" i="1"/>
  <c r="AT141" i="1"/>
  <c r="AT35" i="1"/>
  <c r="AT43" i="1"/>
  <c r="AS7" i="1"/>
  <c r="AT20" i="1"/>
  <c r="AT19" i="1"/>
  <c r="AT13" i="1"/>
  <c r="AS5" i="1"/>
  <c r="AS32" i="1"/>
  <c r="AT49" i="1"/>
  <c r="AS52" i="1"/>
  <c r="AS65" i="1"/>
  <c r="AS44" i="1"/>
  <c r="AS45" i="1"/>
  <c r="AS86" i="1"/>
  <c r="AS55" i="1"/>
  <c r="AT89" i="1"/>
  <c r="AT117" i="1"/>
  <c r="AS98" i="1"/>
  <c r="AS115" i="1"/>
  <c r="AT75" i="1"/>
  <c r="AT95" i="1"/>
  <c r="AT94" i="1"/>
  <c r="AS119" i="1"/>
  <c r="AS118" i="1"/>
  <c r="AT140" i="1"/>
  <c r="AS142" i="1"/>
  <c r="X151" i="1"/>
  <c r="X149" i="1"/>
  <c r="AK26" i="1" l="1"/>
  <c r="AK130" i="1"/>
  <c r="AK133" i="1"/>
  <c r="AK136" i="1"/>
  <c r="AM130" i="1"/>
  <c r="AK132" i="1"/>
  <c r="AL138" i="1"/>
  <c r="AM132" i="1"/>
  <c r="AK137" i="1"/>
  <c r="AL131" i="1"/>
  <c r="AL134" i="1"/>
  <c r="AL130" i="1"/>
  <c r="AL133" i="1"/>
  <c r="AL136" i="1"/>
  <c r="AM136" i="1"/>
  <c r="AK135" i="1"/>
  <c r="AL135" i="1"/>
  <c r="AM135" i="1"/>
  <c r="AK131" i="1"/>
  <c r="AL137" i="1"/>
  <c r="AM131" i="1"/>
  <c r="AM134" i="1"/>
  <c r="AM137" i="1"/>
  <c r="AM133" i="1"/>
  <c r="AK138" i="1"/>
  <c r="AL132" i="1"/>
  <c r="AM138" i="1"/>
  <c r="AK134" i="1"/>
  <c r="AM86" i="1"/>
  <c r="AK50" i="1"/>
  <c r="AK38" i="1"/>
  <c r="AL95" i="1"/>
  <c r="AL76" i="1"/>
  <c r="AK45" i="1"/>
  <c r="AK67" i="1"/>
  <c r="AK63" i="1"/>
  <c r="AM110" i="1"/>
  <c r="AK28" i="1"/>
  <c r="AL144" i="1"/>
  <c r="AM22" i="1"/>
  <c r="AK97" i="1"/>
  <c r="AM141" i="1"/>
  <c r="AM124" i="1"/>
  <c r="AL56" i="1"/>
  <c r="AK53" i="1"/>
  <c r="AK94" i="1"/>
  <c r="AM95" i="1"/>
  <c r="AK142" i="1"/>
  <c r="AM23" i="1"/>
  <c r="AM63" i="1"/>
  <c r="AL46" i="1"/>
  <c r="AK48" i="1"/>
  <c r="AM118" i="1"/>
  <c r="AK40" i="1"/>
  <c r="AL60" i="1"/>
  <c r="AK44" i="1"/>
  <c r="AL129" i="1"/>
  <c r="AL63" i="1"/>
  <c r="AL98" i="1"/>
  <c r="AM100" i="1"/>
  <c r="AM9" i="1"/>
  <c r="AK14" i="1"/>
  <c r="AM66" i="1"/>
  <c r="AK117" i="1"/>
  <c r="AK58" i="1"/>
  <c r="AK72" i="1"/>
  <c r="AK54" i="1"/>
  <c r="AM147" i="1"/>
  <c r="AM125" i="1"/>
  <c r="AL143" i="1"/>
  <c r="AM33" i="1"/>
  <c r="AM27" i="1"/>
  <c r="AK99" i="1"/>
  <c r="AL145" i="1"/>
  <c r="AL85" i="1"/>
  <c r="AK127" i="1"/>
  <c r="AL75" i="1"/>
  <c r="AK29" i="1"/>
  <c r="AK36" i="1"/>
  <c r="AK129" i="1"/>
  <c r="AL36" i="1"/>
  <c r="AK11" i="1"/>
  <c r="AK66" i="1"/>
  <c r="AM102" i="1"/>
  <c r="AM123" i="1"/>
  <c r="AL35" i="1"/>
  <c r="AL12" i="1"/>
  <c r="AL27" i="1"/>
  <c r="AK6" i="1"/>
  <c r="AK87" i="1"/>
  <c r="AL13" i="1"/>
  <c r="AL113" i="1"/>
  <c r="AK42" i="1"/>
  <c r="AL97" i="1"/>
  <c r="AK143" i="1"/>
  <c r="AM10" i="1"/>
  <c r="AL127" i="1"/>
  <c r="AM127" i="1"/>
  <c r="AM94" i="1"/>
  <c r="AM12" i="1"/>
  <c r="AK119" i="1"/>
  <c r="AM67" i="1"/>
  <c r="AL19" i="1"/>
  <c r="AM92" i="1"/>
  <c r="AL40" i="1"/>
  <c r="AL37" i="1"/>
  <c r="X156" i="1"/>
  <c r="AL61" i="1"/>
  <c r="AK69" i="1"/>
  <c r="AM51" i="1"/>
  <c r="AM117" i="1"/>
  <c r="AL49" i="1"/>
  <c r="AM73" i="1"/>
  <c r="AL67" i="1"/>
  <c r="X155" i="1"/>
  <c r="AK106" i="1"/>
  <c r="AK98" i="1"/>
  <c r="AM121" i="1"/>
  <c r="AL41" i="1"/>
  <c r="AL7" i="1"/>
  <c r="AL50" i="1"/>
  <c r="AK20" i="1"/>
  <c r="AL4" i="1"/>
  <c r="AL73" i="1"/>
  <c r="AL105" i="1"/>
  <c r="AM49" i="1"/>
  <c r="AM104" i="1"/>
  <c r="AK82" i="1"/>
  <c r="AK75" i="1"/>
  <c r="X150" i="1"/>
  <c r="X152" i="1" s="1"/>
  <c r="AO135" i="1" s="1"/>
  <c r="AM97" i="1"/>
  <c r="AL94" i="1"/>
  <c r="AK146" i="1"/>
  <c r="AL16" i="1"/>
  <c r="AL103" i="1"/>
  <c r="AM26" i="1"/>
  <c r="AM69" i="1"/>
  <c r="AL114" i="1"/>
  <c r="AM5" i="1"/>
  <c r="AM113" i="1"/>
  <c r="AL23" i="1"/>
  <c r="AL139" i="1"/>
  <c r="AK96" i="1"/>
  <c r="AK125" i="1"/>
  <c r="AM81" i="1"/>
  <c r="AK141" i="1"/>
  <c r="AK64" i="1"/>
  <c r="AM129" i="1"/>
  <c r="AM42" i="1"/>
  <c r="AK8" i="1"/>
  <c r="AL53" i="1"/>
  <c r="AM122" i="1"/>
  <c r="AL59" i="1"/>
  <c r="AM15" i="1"/>
  <c r="AL32" i="1"/>
  <c r="AM28" i="1"/>
  <c r="AL38" i="1"/>
  <c r="AM32" i="1"/>
  <c r="AM76" i="1"/>
  <c r="AL81" i="1"/>
  <c r="AM64" i="1"/>
  <c r="AK18" i="1"/>
  <c r="AK109" i="1"/>
  <c r="AM145" i="1"/>
  <c r="AL96" i="1"/>
  <c r="AM143" i="1"/>
  <c r="AK9" i="1"/>
  <c r="AM7" i="1"/>
  <c r="AM87" i="1"/>
  <c r="AM111" i="1"/>
  <c r="AM68" i="1"/>
  <c r="AL52" i="1"/>
  <c r="AL118" i="1"/>
  <c r="AL122" i="1"/>
  <c r="AL141" i="1"/>
  <c r="AK91" i="1"/>
  <c r="AK145" i="1"/>
  <c r="AK10" i="1"/>
  <c r="AK21" i="1"/>
  <c r="AK55" i="1"/>
  <c r="AM40" i="1"/>
  <c r="AM93" i="1"/>
  <c r="AM65" i="1"/>
  <c r="AL26" i="1"/>
  <c r="AM37" i="1"/>
  <c r="AL29" i="1"/>
  <c r="AK86" i="1"/>
  <c r="AK41" i="1"/>
  <c r="AK122" i="1"/>
  <c r="AL99" i="1"/>
  <c r="AL140" i="1"/>
  <c r="AK39" i="1"/>
  <c r="AL100" i="1"/>
  <c r="AK16" i="1"/>
  <c r="AL79" i="1"/>
  <c r="AL70" i="1"/>
  <c r="AK77" i="1"/>
  <c r="AL24" i="1"/>
  <c r="AK24" i="1"/>
  <c r="AL77" i="1"/>
  <c r="AM96" i="1"/>
  <c r="AM58" i="1"/>
  <c r="AL69" i="1"/>
  <c r="AK62" i="1"/>
  <c r="AK71" i="1"/>
  <c r="AM107" i="1"/>
  <c r="AL21" i="1"/>
  <c r="AL109" i="1"/>
  <c r="AK35" i="1"/>
  <c r="AM56" i="1"/>
  <c r="AK81" i="1"/>
  <c r="AK57" i="1"/>
  <c r="AL117" i="1"/>
  <c r="AK83" i="1"/>
  <c r="AK112" i="1"/>
  <c r="AM139" i="1"/>
  <c r="AL54" i="1"/>
  <c r="AK34" i="1"/>
  <c r="AL58" i="1"/>
  <c r="AK68" i="1"/>
  <c r="AL31" i="1"/>
  <c r="AL6" i="1"/>
  <c r="AL108" i="1"/>
  <c r="AK79" i="1"/>
  <c r="AM89" i="1"/>
  <c r="AL20" i="1"/>
  <c r="AM14" i="1"/>
  <c r="AK100" i="1"/>
  <c r="AL44" i="1"/>
  <c r="AK61" i="1"/>
  <c r="AK76" i="1"/>
  <c r="AK37" i="1"/>
  <c r="AK60" i="1"/>
  <c r="AM18" i="1"/>
  <c r="AM83" i="1"/>
  <c r="AL91" i="1"/>
  <c r="AK46" i="1"/>
  <c r="AL128" i="1"/>
  <c r="AK22" i="1"/>
  <c r="AM119" i="1"/>
  <c r="AM6" i="1"/>
  <c r="AM80" i="1"/>
  <c r="AK95" i="1"/>
  <c r="AM34" i="1"/>
  <c r="AM112" i="1"/>
  <c r="AK51" i="1"/>
  <c r="AM91" i="1"/>
  <c r="AM103" i="1"/>
  <c r="AM38" i="1"/>
  <c r="AK118" i="1"/>
  <c r="AM60" i="1"/>
  <c r="AK73" i="1"/>
  <c r="AM77" i="1"/>
  <c r="AK128" i="1"/>
  <c r="AL93" i="1"/>
  <c r="AK140" i="1"/>
  <c r="AM109" i="1"/>
  <c r="AL124" i="1"/>
  <c r="AL116" i="1"/>
  <c r="AL74" i="1"/>
  <c r="AL107" i="1"/>
  <c r="AM55" i="1"/>
  <c r="AL64" i="1"/>
  <c r="AK31" i="1"/>
  <c r="AK110" i="1"/>
  <c r="AL125" i="1"/>
  <c r="AL66" i="1"/>
  <c r="AM114" i="1"/>
  <c r="AL48" i="1"/>
  <c r="AM30" i="1"/>
  <c r="AK85" i="1"/>
  <c r="AK47" i="1"/>
  <c r="AK65" i="1"/>
  <c r="AK23" i="1"/>
  <c r="AM31" i="1"/>
  <c r="AK7" i="1"/>
  <c r="AL84" i="1"/>
  <c r="AL78" i="1"/>
  <c r="AM116" i="1"/>
  <c r="AM4" i="1"/>
  <c r="AL112" i="1"/>
  <c r="AL80" i="1"/>
  <c r="AL15" i="1"/>
  <c r="AK111" i="1"/>
  <c r="AK5" i="1"/>
  <c r="AK147" i="1"/>
  <c r="AK120" i="1"/>
  <c r="AL83" i="1"/>
  <c r="AK93" i="1"/>
  <c r="AK89" i="1"/>
  <c r="AL47" i="1"/>
  <c r="AL33" i="1"/>
  <c r="AL62" i="1"/>
  <c r="AM19" i="1"/>
  <c r="AM72" i="1"/>
  <c r="AK126" i="1"/>
  <c r="AK144" i="1"/>
  <c r="AK25" i="1"/>
  <c r="AK43" i="1"/>
  <c r="AM48" i="1"/>
  <c r="AM144" i="1"/>
  <c r="AK70" i="1"/>
  <c r="AM45" i="1"/>
  <c r="AL126" i="1"/>
  <c r="AM71" i="1"/>
  <c r="AL17" i="1"/>
  <c r="AL43" i="1"/>
  <c r="AK114" i="1"/>
  <c r="AK113" i="1"/>
  <c r="AK88" i="1"/>
  <c r="AL65" i="1"/>
  <c r="AM146" i="1"/>
  <c r="AL111" i="1"/>
  <c r="AK32" i="1"/>
  <c r="AM52" i="1"/>
  <c r="AM142" i="1"/>
  <c r="AL42" i="1"/>
  <c r="AM101" i="1"/>
  <c r="AL28" i="1"/>
  <c r="AM74" i="1"/>
  <c r="AK27" i="1"/>
  <c r="AM17" i="1"/>
  <c r="AK84" i="1"/>
  <c r="AM8" i="1"/>
  <c r="AM16" i="1"/>
  <c r="AL102" i="1"/>
  <c r="AM25" i="1"/>
  <c r="AM85" i="1"/>
  <c r="AL104" i="1"/>
  <c r="AL147" i="1"/>
  <c r="AL115" i="1"/>
  <c r="AL18" i="1"/>
  <c r="AK123" i="1"/>
  <c r="AM44" i="1"/>
  <c r="AK107" i="1"/>
  <c r="AK13" i="1"/>
  <c r="AL82" i="1"/>
  <c r="AL101" i="1"/>
  <c r="AM79" i="1"/>
  <c r="AK33" i="1"/>
  <c r="AL106" i="1"/>
  <c r="AM39" i="1"/>
  <c r="AM57" i="1"/>
  <c r="AL71" i="1"/>
  <c r="AM13" i="1"/>
  <c r="AL90" i="1"/>
  <c r="AM36" i="1"/>
  <c r="AM106" i="1"/>
  <c r="AK4" i="1"/>
  <c r="AM21" i="1"/>
  <c r="AM126" i="1"/>
  <c r="AM41" i="1"/>
  <c r="AM120" i="1"/>
  <c r="AK101" i="1"/>
  <c r="AL8" i="1"/>
  <c r="AM78" i="1"/>
  <c r="AK92" i="1"/>
  <c r="AL57" i="1"/>
  <c r="AL123" i="1"/>
  <c r="AK59" i="1"/>
  <c r="AM59" i="1"/>
  <c r="AK78" i="1"/>
  <c r="AM46" i="1"/>
  <c r="AL121" i="1"/>
  <c r="AL10" i="1"/>
  <c r="AK108" i="1"/>
  <c r="AM140" i="1"/>
  <c r="AL92" i="1"/>
  <c r="AK124" i="1"/>
  <c r="AK115" i="1"/>
  <c r="AL30" i="1"/>
  <c r="AM53" i="1"/>
  <c r="AM47" i="1"/>
  <c r="AL89" i="1"/>
  <c r="AM128" i="1"/>
  <c r="AM99" i="1"/>
  <c r="AK80" i="1"/>
  <c r="AL22" i="1"/>
  <c r="AL45" i="1"/>
  <c r="AM35" i="1"/>
  <c r="AK74" i="1"/>
  <c r="AL25" i="1"/>
  <c r="AL51" i="1"/>
  <c r="AM43" i="1"/>
  <c r="AM61" i="1"/>
  <c r="AM70" i="1"/>
  <c r="AM115" i="1"/>
  <c r="AK56" i="1"/>
  <c r="AK102" i="1"/>
  <c r="AL146" i="1"/>
  <c r="AL72" i="1"/>
  <c r="AM11" i="1"/>
  <c r="AM98" i="1"/>
  <c r="AK12" i="1"/>
  <c r="AL120" i="1"/>
  <c r="AM108" i="1"/>
  <c r="AK103" i="1"/>
  <c r="AL14" i="1"/>
  <c r="AK105" i="1"/>
  <c r="AM84" i="1"/>
  <c r="AL68" i="1"/>
  <c r="AK52" i="1"/>
  <c r="AL110" i="1"/>
  <c r="AM54" i="1"/>
  <c r="AL119" i="1"/>
  <c r="AM105" i="1"/>
  <c r="AM75" i="1"/>
  <c r="AL55" i="1"/>
  <c r="AK15" i="1"/>
  <c r="AM24" i="1"/>
  <c r="AK121" i="1"/>
  <c r="AM90" i="1"/>
  <c r="AL142" i="1"/>
  <c r="AL86" i="1"/>
  <c r="AM29" i="1"/>
  <c r="AK116" i="1"/>
  <c r="AK49" i="1"/>
  <c r="AM88" i="1"/>
  <c r="AL34" i="1"/>
  <c r="AK19" i="1"/>
  <c r="AK30" i="1"/>
  <c r="AK90" i="1"/>
  <c r="AL39" i="1"/>
  <c r="AK139" i="1"/>
  <c r="AL87" i="1"/>
  <c r="AM50" i="1"/>
  <c r="AL5" i="1"/>
  <c r="AK104" i="1"/>
  <c r="AM82" i="1"/>
  <c r="AM62" i="1"/>
  <c r="AL88" i="1"/>
  <c r="AM20" i="1"/>
  <c r="AL9" i="1"/>
  <c r="AK17" i="1"/>
  <c r="AL11" i="1"/>
  <c r="AN134" i="1" l="1"/>
  <c r="AN133" i="1"/>
  <c r="AO136" i="1"/>
  <c r="AN131" i="1"/>
  <c r="AN135" i="1"/>
  <c r="AO138" i="1"/>
  <c r="AO137" i="1"/>
  <c r="AN132" i="1"/>
  <c r="AO132" i="1"/>
  <c r="AN137" i="1"/>
  <c r="AO134" i="1"/>
  <c r="AO133" i="1"/>
  <c r="AO130" i="1"/>
  <c r="AN136" i="1"/>
  <c r="AN138" i="1"/>
  <c r="AO131" i="1"/>
  <c r="AN130" i="1"/>
  <c r="AO90" i="1"/>
  <c r="AO53" i="1"/>
  <c r="AO103" i="1"/>
  <c r="AO106" i="1"/>
  <c r="AO46" i="1"/>
  <c r="AO69" i="1"/>
  <c r="AN79" i="1"/>
  <c r="AN75" i="1"/>
  <c r="AO113" i="1"/>
  <c r="AN115" i="1"/>
  <c r="AO37" i="1"/>
  <c r="AO41" i="1"/>
  <c r="AN94" i="1"/>
  <c r="AO32" i="1"/>
  <c r="AN37" i="1"/>
  <c r="AN53" i="1"/>
  <c r="AO43" i="1"/>
  <c r="AN143" i="1"/>
  <c r="AN49" i="1"/>
  <c r="AN139" i="1"/>
  <c r="AO115" i="1"/>
  <c r="AO117" i="1"/>
  <c r="AO72" i="1"/>
  <c r="AO94" i="1"/>
  <c r="AN128" i="1"/>
  <c r="AO35" i="1"/>
  <c r="AN110" i="1"/>
  <c r="AN14" i="1"/>
  <c r="AO49" i="1"/>
  <c r="AO144" i="1"/>
  <c r="AN42" i="1"/>
  <c r="AN68" i="1"/>
  <c r="AN11" i="1"/>
  <c r="AO120" i="1"/>
  <c r="AN35" i="1"/>
  <c r="AO30" i="1"/>
  <c r="AN125" i="1"/>
  <c r="AO125" i="1"/>
  <c r="AN71" i="1"/>
  <c r="AN91" i="1"/>
  <c r="AN121" i="1"/>
  <c r="AN17" i="1"/>
  <c r="AN108" i="1"/>
  <c r="AO80" i="1"/>
  <c r="AN87" i="1"/>
  <c r="AN36" i="1"/>
  <c r="AN95" i="1"/>
  <c r="AO55" i="1"/>
  <c r="AN73" i="1"/>
  <c r="AO145" i="1"/>
  <c r="AN64" i="1"/>
  <c r="AN147" i="1"/>
  <c r="AN62" i="1"/>
  <c r="AN144" i="1"/>
  <c r="AO146" i="1"/>
  <c r="AN74" i="1"/>
  <c r="AN29" i="1"/>
  <c r="AN54" i="1"/>
  <c r="AO82" i="1"/>
  <c r="AN88" i="1"/>
  <c r="AO65" i="1"/>
  <c r="AN27" i="1"/>
  <c r="AN8" i="1"/>
  <c r="AO21" i="1"/>
  <c r="AN142" i="1"/>
  <c r="AO33" i="1"/>
  <c r="AO110" i="1"/>
  <c r="AN120" i="1"/>
  <c r="AO91" i="1"/>
  <c r="AN77" i="1"/>
  <c r="AO62" i="1"/>
  <c r="AO23" i="1"/>
  <c r="AN98" i="1"/>
  <c r="AN72" i="1"/>
  <c r="AN9" i="1"/>
  <c r="AO26" i="1"/>
  <c r="AO19" i="1"/>
  <c r="AO81" i="1"/>
  <c r="AO100" i="1"/>
  <c r="AO42" i="1"/>
  <c r="AO13" i="1"/>
  <c r="AO4" i="1"/>
  <c r="AN93" i="1"/>
  <c r="AN81" i="1"/>
  <c r="AO38" i="1"/>
  <c r="AN6" i="1"/>
  <c r="AN15" i="1"/>
  <c r="AO29" i="1"/>
  <c r="AN38" i="1"/>
  <c r="AN122" i="1"/>
  <c r="AN117" i="1"/>
  <c r="AN107" i="1"/>
  <c r="AN101" i="1"/>
  <c r="AN10" i="1"/>
  <c r="AO83" i="1"/>
  <c r="AN5" i="1"/>
  <c r="AN56" i="1"/>
  <c r="AN59" i="1"/>
  <c r="AN41" i="1"/>
  <c r="AN46" i="1"/>
  <c r="AO89" i="1"/>
  <c r="AN57" i="1"/>
  <c r="AO107" i="1"/>
  <c r="AO34" i="1"/>
  <c r="AO12" i="1"/>
  <c r="AO58" i="1"/>
  <c r="AO67" i="1"/>
  <c r="AN103" i="1"/>
  <c r="AN50" i="1"/>
  <c r="AN34" i="1"/>
  <c r="AO76" i="1"/>
  <c r="AN96" i="1"/>
  <c r="AO9" i="1"/>
  <c r="AN58" i="1"/>
  <c r="AN118" i="1"/>
  <c r="AO77" i="1"/>
  <c r="AO118" i="1"/>
  <c r="AN92" i="1"/>
  <c r="AN24" i="1"/>
  <c r="AO129" i="1"/>
  <c r="AO25" i="1"/>
  <c r="AN43" i="1"/>
  <c r="AN89" i="1"/>
  <c r="AO104" i="1"/>
  <c r="AO147" i="1"/>
  <c r="AO126" i="1"/>
  <c r="AO61" i="1"/>
  <c r="AO122" i="1"/>
  <c r="AN145" i="1"/>
  <c r="AN100" i="1"/>
  <c r="AO7" i="1"/>
  <c r="AO71" i="1"/>
  <c r="AO6" i="1"/>
  <c r="AO85" i="1"/>
  <c r="AN82" i="1"/>
  <c r="AO52" i="1"/>
  <c r="AN113" i="1"/>
  <c r="AN90" i="1"/>
  <c r="AO108" i="1"/>
  <c r="AN116" i="1"/>
  <c r="AO10" i="1"/>
  <c r="AN112" i="1"/>
  <c r="AN47" i="1"/>
  <c r="AO111" i="1"/>
  <c r="AN18" i="1"/>
  <c r="AO96" i="1"/>
  <c r="AN65" i="1"/>
  <c r="AN111" i="1"/>
  <c r="AO121" i="1"/>
  <c r="AN102" i="1"/>
  <c r="AO20" i="1"/>
  <c r="AO142" i="1"/>
  <c r="AN40" i="1"/>
  <c r="AN80" i="1"/>
  <c r="AO97" i="1"/>
  <c r="AN126" i="1"/>
  <c r="AO24" i="1"/>
  <c r="AO27" i="1"/>
  <c r="AN86" i="1"/>
  <c r="AN48" i="1"/>
  <c r="AO48" i="1"/>
  <c r="AO11" i="1"/>
  <c r="AN31" i="1"/>
  <c r="AN32" i="1"/>
  <c r="AO59" i="1"/>
  <c r="AO47" i="1"/>
  <c r="AO105" i="1"/>
  <c r="AN25" i="1"/>
  <c r="AO15" i="1"/>
  <c r="AO112" i="1"/>
  <c r="AN30" i="1"/>
  <c r="AO57" i="1"/>
  <c r="AO140" i="1"/>
  <c r="AO31" i="1"/>
  <c r="AN26" i="1"/>
  <c r="AN39" i="1"/>
  <c r="AO73" i="1"/>
  <c r="AO68" i="1"/>
  <c r="AN4" i="1"/>
  <c r="AO128" i="1"/>
  <c r="AO28" i="1"/>
  <c r="AO92" i="1"/>
  <c r="AN52" i="1"/>
  <c r="AN16" i="1"/>
  <c r="AO141" i="1"/>
  <c r="AN55" i="1"/>
  <c r="AO66" i="1"/>
  <c r="AN13" i="1"/>
  <c r="AO78" i="1"/>
  <c r="AN85" i="1"/>
  <c r="AN21" i="1"/>
  <c r="AO63" i="1"/>
  <c r="AO54" i="1"/>
  <c r="AO114" i="1"/>
  <c r="AO17" i="1"/>
  <c r="AN67" i="1"/>
  <c r="AO39" i="1"/>
  <c r="AN76" i="1"/>
  <c r="AN51" i="1"/>
  <c r="AO51" i="1"/>
  <c r="AN28" i="1"/>
  <c r="AO123" i="1"/>
  <c r="AO44" i="1"/>
  <c r="AN19" i="1"/>
  <c r="AN45" i="1"/>
  <c r="AN114" i="1"/>
  <c r="AN7" i="1"/>
  <c r="AN60" i="1"/>
  <c r="AO87" i="1"/>
  <c r="AN146" i="1"/>
  <c r="AO95" i="1"/>
  <c r="AO119" i="1"/>
  <c r="AO70" i="1"/>
  <c r="AN119" i="1"/>
  <c r="AO50" i="1"/>
  <c r="AN129" i="1"/>
  <c r="AN33" i="1"/>
  <c r="AN22" i="1"/>
  <c r="AN44" i="1"/>
  <c r="AO116" i="1"/>
  <c r="AN20" i="1"/>
  <c r="AO99" i="1"/>
  <c r="AO84" i="1"/>
  <c r="AN127" i="1"/>
  <c r="AO36" i="1"/>
  <c r="AO86" i="1"/>
  <c r="AO22" i="1"/>
  <c r="AO75" i="1"/>
  <c r="AN106" i="1"/>
  <c r="AN63" i="1"/>
  <c r="AO74" i="1"/>
  <c r="AN141" i="1"/>
  <c r="AN99" i="1"/>
  <c r="AN140" i="1"/>
  <c r="AO79" i="1"/>
  <c r="AO127" i="1"/>
  <c r="AN124" i="1"/>
  <c r="AO124" i="1"/>
  <c r="AN12" i="1"/>
  <c r="AO109" i="1"/>
  <c r="AO139" i="1"/>
  <c r="AN23" i="1"/>
  <c r="AO56" i="1"/>
  <c r="AN84" i="1"/>
  <c r="AN70" i="1"/>
  <c r="AN97" i="1"/>
  <c r="AN61" i="1"/>
  <c r="AO60" i="1"/>
  <c r="AN104" i="1"/>
  <c r="AO40" i="1"/>
  <c r="AN109" i="1"/>
  <c r="AO93" i="1"/>
  <c r="AO45" i="1"/>
  <c r="AO88" i="1"/>
  <c r="AO143" i="1"/>
  <c r="AO5" i="1"/>
  <c r="AN69" i="1"/>
  <c r="AN123" i="1"/>
  <c r="AN105" i="1"/>
  <c r="AO98" i="1"/>
  <c r="AN66" i="1"/>
  <c r="AO18" i="1"/>
  <c r="AO14" i="1"/>
  <c r="AO8" i="1"/>
  <c r="AO102" i="1"/>
  <c r="AO64" i="1"/>
  <c r="AN83" i="1"/>
  <c r="AO16" i="1"/>
  <c r="AN78" i="1"/>
  <c r="AO1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222mg1" type="6" refreshedVersion="0" background="1" saveData="1">
    <textPr sourceFile="\\ASSURE\data\sediment_QA\SLQA\SLQA 2-2002\Results\2222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65mg" type="6" refreshedVersion="0" background="1" saveData="1">
    <textPr sourceFile="\\ASSURE\data\sediment_QA\SLQA\SLQA 2-2002\Results\65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<sst xmlns="http://schemas.openxmlformats.org/spreadsheetml/2006/main" count="989" uniqueCount="178">
  <si>
    <t>Reported</t>
  </si>
  <si>
    <t>Reported Sediment</t>
  </si>
  <si>
    <t>Actual Sediment</t>
  </si>
  <si>
    <t>Concentration</t>
  </si>
  <si>
    <t>Actual</t>
  </si>
  <si>
    <t>Sediment</t>
  </si>
  <si>
    <t>Fines</t>
  </si>
  <si>
    <t>Lab</t>
  </si>
  <si>
    <t>Sample</t>
  </si>
  <si>
    <t xml:space="preserve">Concentration </t>
  </si>
  <si>
    <t>Sand</t>
  </si>
  <si>
    <t xml:space="preserve">Sediment </t>
  </si>
  <si>
    <t xml:space="preserve"> Weight</t>
  </si>
  <si>
    <t>(mg/L)</t>
  </si>
  <si>
    <t>CVO</t>
  </si>
  <si>
    <t>IA</t>
  </si>
  <si>
    <t>IL</t>
  </si>
  <si>
    <t>KY</t>
  </si>
  <si>
    <t xml:space="preserve">LA </t>
  </si>
  <si>
    <t>%</t>
  </si>
  <si>
    <t>Median</t>
  </si>
  <si>
    <t>Name</t>
  </si>
  <si>
    <t>USACE</t>
  </si>
  <si>
    <t>USGS Laboratories</t>
  </si>
  <si>
    <t>USGS Sediment Laboratory Quality Assurance Project</t>
  </si>
  <si>
    <t>WSLH</t>
  </si>
  <si>
    <t>GCMRC</t>
  </si>
  <si>
    <t>UWSP</t>
  </si>
  <si>
    <t>VDCLS</t>
  </si>
  <si>
    <t>CA</t>
  </si>
  <si>
    <t>Weight (g)</t>
  </si>
  <si>
    <t>Sample ID</t>
  </si>
  <si>
    <t>Net Weight (g)</t>
  </si>
  <si>
    <t>Water</t>
  </si>
  <si>
    <t>Volume (mL)</t>
  </si>
  <si>
    <t>Lab ID#</t>
  </si>
  <si>
    <t>Median =</t>
  </si>
  <si>
    <t>25th =</t>
  </si>
  <si>
    <t>75th =</t>
  </si>
  <si>
    <t>Fps =</t>
  </si>
  <si>
    <t>Med -3 Fps</t>
  </si>
  <si>
    <t>Med +3 Fps</t>
  </si>
  <si>
    <t>Med -5%</t>
  </si>
  <si>
    <t>Med +5%</t>
  </si>
  <si>
    <t>Sediment Concentration</t>
  </si>
  <si>
    <t>11-USGS</t>
  </si>
  <si>
    <t>14-USGS</t>
  </si>
  <si>
    <t>15-USGS</t>
  </si>
  <si>
    <t>17-USGS</t>
  </si>
  <si>
    <t>18-USGS</t>
  </si>
  <si>
    <t>25-USGS</t>
  </si>
  <si>
    <t>Fines Split</t>
  </si>
  <si>
    <t>Sand Split</t>
  </si>
  <si>
    <t>Sediment Weight</t>
  </si>
  <si>
    <t>Maximim =</t>
  </si>
  <si>
    <t>Minimum =</t>
  </si>
  <si>
    <t>for chart scale</t>
  </si>
  <si>
    <t>HRCEL</t>
  </si>
  <si>
    <t>Target Fines</t>
  </si>
  <si>
    <t>Weight (mg)</t>
  </si>
  <si>
    <t>Target</t>
  </si>
  <si>
    <t>Target Sand</t>
  </si>
  <si>
    <t>SSC (mg/L)</t>
  </si>
  <si>
    <t>0.125-0.250 mm</t>
  </si>
  <si>
    <t>SRWQL</t>
  </si>
  <si>
    <t>Comments</t>
  </si>
  <si>
    <t>Target Sed</t>
  </si>
  <si>
    <t>Analyst</t>
  </si>
  <si>
    <t>16-Other</t>
  </si>
  <si>
    <t>23-Other</t>
  </si>
  <si>
    <t>28-Other</t>
  </si>
  <si>
    <t>29-Other</t>
  </si>
  <si>
    <t>30-Other</t>
  </si>
  <si>
    <t>31-Other</t>
  </si>
  <si>
    <t>36-Other</t>
  </si>
  <si>
    <t>Contract/Volunteer Laboratories</t>
  </si>
  <si>
    <t>Arizona Test Dust</t>
  </si>
  <si>
    <t>&lt;0.063 mm</t>
  </si>
  <si>
    <t>NM</t>
  </si>
  <si>
    <t>12-USGS</t>
  </si>
  <si>
    <t>Volume (L)</t>
  </si>
  <si>
    <t>% Sand</t>
  </si>
  <si>
    <t>NY</t>
  </si>
  <si>
    <t>21-Other</t>
  </si>
  <si>
    <t>* 10 mg is the smallest mass I am confident in transferring to bottle</t>
  </si>
  <si>
    <t>&lt; 0.002 mm</t>
  </si>
  <si>
    <t>&lt; 0.004 mm</t>
  </si>
  <si>
    <t>&lt; 0.008 mm</t>
  </si>
  <si>
    <t>&lt; 0.016 mm</t>
  </si>
  <si>
    <t>&lt; 0.031 mm</t>
  </si>
  <si>
    <t>Method</t>
  </si>
  <si>
    <t>% Error</t>
  </si>
  <si>
    <t>11-California Water Science Center (CA)</t>
  </si>
  <si>
    <t>12-New Mexico Water Science Center (NM)</t>
  </si>
  <si>
    <t>14-Cascades Volcano Observatory (CVO)</t>
  </si>
  <si>
    <t>15-Iowa Water Science Center (IA)</t>
  </si>
  <si>
    <t>16-Illinois State Water Survey (IL)</t>
  </si>
  <si>
    <t>17-Kentucky Water Science Center (KY)</t>
  </si>
  <si>
    <t>18-Louisiana Water Science Center (LA)</t>
  </si>
  <si>
    <t>21-City of Ithaca Water Treatment Plant (NY)</t>
  </si>
  <si>
    <t>23-USACE - Coastal and Hydraulics Laboratory (USACE)</t>
  </si>
  <si>
    <t>25-Grand Canyon Monitoring and Research Center (GCMRC)</t>
  </si>
  <si>
    <t>28-Wisconsin State Lab of Hygiene (WSLH)</t>
  </si>
  <si>
    <t>29-Humboldt Redwood Company Environmental Lab (HRCEL)</t>
  </si>
  <si>
    <t>30-UWSP - Environmental Task Force Laboratory (UWSP)</t>
  </si>
  <si>
    <t>31-Virginia Divison of Consolidated Laboratory Services (VDCLS)</t>
  </si>
  <si>
    <t>36-Spraugue River Water Quality Laboratory (SRWQL)</t>
  </si>
  <si>
    <t>Lab#</t>
  </si>
  <si>
    <t>Lab Name</t>
  </si>
  <si>
    <t>California Water Science Center</t>
  </si>
  <si>
    <t>New Mexico Water Science Center</t>
  </si>
  <si>
    <t>Cascades Volcano Observatory</t>
  </si>
  <si>
    <t>Iowa Water Science Center</t>
  </si>
  <si>
    <t>Kentucky Water Science Center</t>
  </si>
  <si>
    <t>Louisiana Water Science Center</t>
  </si>
  <si>
    <t>Grand Canyon Monitoring and Research Center</t>
  </si>
  <si>
    <t>Illinois State Water Survey</t>
  </si>
  <si>
    <t>City of Ithaca Water Treatment Plant</t>
  </si>
  <si>
    <t>Coastal and Hydraulics Laboratory</t>
  </si>
  <si>
    <t>Wisconsin State Lab of Hygiene</t>
  </si>
  <si>
    <t>Humboldt Redwood Company Environmental Lab</t>
  </si>
  <si>
    <t>Environmental Task Force Laboratory</t>
  </si>
  <si>
    <t>Virginia Divison of Consolidated Laboratory Services</t>
  </si>
  <si>
    <t>Spraugue River Water Quality Laboratory</t>
  </si>
  <si>
    <t>Season</t>
  </si>
  <si>
    <t>Year</t>
  </si>
  <si>
    <t>Sedigraph</t>
  </si>
  <si>
    <t>Kimberly Attig</t>
  </si>
  <si>
    <t>Keith Lackey</t>
  </si>
  <si>
    <t>Emma Freerks</t>
  </si>
  <si>
    <t>Justin Wood</t>
  </si>
  <si>
    <t>Morgan Genusa</t>
  </si>
  <si>
    <t>Gabrielle Edens</t>
  </si>
  <si>
    <t>Marlon Johnson</t>
  </si>
  <si>
    <t>Renée Styles</t>
  </si>
  <si>
    <t>Taylor Roe</t>
  </si>
  <si>
    <t>Elizabeth Steen</t>
  </si>
  <si>
    <t>DHHS</t>
  </si>
  <si>
    <t>34-Other</t>
  </si>
  <si>
    <t>Amy Peters</t>
  </si>
  <si>
    <t>Number of Labs: 16</t>
  </si>
  <si>
    <t>Nebraska Department of Health and Human Services</t>
  </si>
  <si>
    <t>34-Nebraska Department of Health and Human Services (DHHS)</t>
  </si>
  <si>
    <t>Sidney Wayne</t>
  </si>
  <si>
    <t>Rhys Henning</t>
  </si>
  <si>
    <t>Stephen Low</t>
  </si>
  <si>
    <t>Sierra Keller</t>
  </si>
  <si>
    <t>Lexi Thompson</t>
  </si>
  <si>
    <t>Juile Nason</t>
  </si>
  <si>
    <t>Analyst Name</t>
  </si>
  <si>
    <t>Tristan Austring</t>
  </si>
  <si>
    <t>Nadine Lapore</t>
  </si>
  <si>
    <t>Logan Young</t>
  </si>
  <si>
    <t>Tia Sever</t>
  </si>
  <si>
    <t>Study</t>
  </si>
  <si>
    <t>Sample Specifications for SLQA Study 2-2025</t>
  </si>
  <si>
    <t>Participating Laboratories - Study 2, 2025</t>
  </si>
  <si>
    <t>Tami Christianson</t>
  </si>
  <si>
    <t>Sedigraph 2 used for analysis of fines</t>
  </si>
  <si>
    <t>Scott Strader</t>
  </si>
  <si>
    <t>Julie Nason</t>
  </si>
  <si>
    <t>Pipette</t>
  </si>
  <si>
    <t>Ben Michels</t>
  </si>
  <si>
    <t>Nadine Lepore</t>
  </si>
  <si>
    <t>Gabriella Edens</t>
  </si>
  <si>
    <t>Laser</t>
  </si>
  <si>
    <t>Lindsey Klicko</t>
  </si>
  <si>
    <t>Nick Wachowiak</t>
  </si>
  <si>
    <t>Teresa Coley</t>
  </si>
  <si>
    <t>(conducted September 2025-January 2026) Deadline was extended due to Federal Government Shutdown</t>
  </si>
  <si>
    <t>Filtration</t>
  </si>
  <si>
    <t>Evaporation</t>
  </si>
  <si>
    <t>Evaporated sands, fines calc from pipet analysis</t>
  </si>
  <si>
    <t>Tristan Austring/Lexi Thompson</t>
  </si>
  <si>
    <t>No problems noted during analysis of PSD, but still seeing fluctuations at the low end, unsure why when the pilot was very consistent throughout. Est conc in cylinders: 7 - 4921 on the high end, 8 - 2698 on the low end, 9 - 3231 just about right. Could be that non-ideal concentrations in the cylinders cause more fluctuation at the low end of the PSD analysis.</t>
  </si>
  <si>
    <t>Washington Tephra Sand</t>
  </si>
  <si>
    <t>Fall</t>
  </si>
  <si>
    <t>lost some of sample 7 &gt;0.063mm material prior to weighing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</si>
</sst>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"/>
    <numFmt numFmtId="168" formatCode="0.0_);\(0.0\)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9"/>
      <name val="Geneva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b/>
      <sz val="10"/>
      <color theme="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2" fillId="0" borderId="0"/>
    <xf numFmtId="0" fontId="2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12" fillId="0" borderId="0"/>
    <xf numFmtId="0" fontId="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1" fillId="0" borderId="0"/>
    <xf numFmtId="0" fontId="12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/>
    <xf numFmtId="14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9" fillId="0" borderId="0" xfId="0" applyFont="1"/>
    <xf numFmtId="1" fontId="0" fillId="0" borderId="0" xfId="0" applyNumberFormat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2" fontId="18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6" fillId="0" borderId="0" xfId="0" applyFont="1"/>
    <xf numFmtId="0" fontId="15" fillId="0" borderId="0" xfId="2" applyFont="1"/>
    <xf numFmtId="0" fontId="16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1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14" fillId="0" borderId="0" xfId="2" applyFont="1"/>
    <xf numFmtId="0" fontId="16" fillId="0" borderId="0" xfId="2" applyFont="1"/>
    <xf numFmtId="0" fontId="16" fillId="0" borderId="0" xfId="0" applyFont="1" applyAlignment="1">
      <alignment horizontal="left"/>
    </xf>
    <xf numFmtId="166" fontId="18" fillId="0" borderId="0" xfId="0" applyNumberFormat="1" applyFont="1" applyAlignment="1">
      <alignment horizontal="center"/>
    </xf>
    <xf numFmtId="1" fontId="15" fillId="0" borderId="0" xfId="1" applyNumberFormat="1" applyFont="1"/>
    <xf numFmtId="166" fontId="15" fillId="0" borderId="0" xfId="1" applyNumberFormat="1" applyFont="1"/>
    <xf numFmtId="1" fontId="16" fillId="0" borderId="0" xfId="1" applyNumberFormat="1" applyFont="1" applyAlignment="1">
      <alignment horizontal="center"/>
    </xf>
    <xf numFmtId="166" fontId="16" fillId="0" borderId="0" xfId="1" applyNumberFormat="1" applyFont="1" applyAlignment="1">
      <alignment horizontal="center"/>
    </xf>
    <xf numFmtId="166" fontId="16" fillId="0" borderId="11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66" fontId="15" fillId="0" borderId="0" xfId="1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2" fontId="24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1" fontId="16" fillId="0" borderId="0" xfId="0" applyNumberFormat="1" applyFont="1"/>
    <xf numFmtId="1" fontId="15" fillId="0" borderId="0" xfId="0" applyNumberFormat="1" applyFont="1"/>
    <xf numFmtId="164" fontId="0" fillId="0" borderId="0" xfId="0" applyNumberFormat="1" applyAlignment="1">
      <alignment horizontal="center"/>
    </xf>
    <xf numFmtId="0" fontId="0" fillId="5" borderId="12" xfId="0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" fontId="12" fillId="5" borderId="12" xfId="0" applyNumberFormat="1" applyFont="1" applyFill="1" applyBorder="1" applyAlignment="1">
      <alignment horizontal="center"/>
    </xf>
    <xf numFmtId="0" fontId="17" fillId="0" borderId="0" xfId="0" applyFont="1"/>
    <xf numFmtId="0" fontId="19" fillId="0" borderId="0" xfId="1" applyFont="1"/>
    <xf numFmtId="166" fontId="20" fillId="0" borderId="0" xfId="1" applyNumberFormat="1" applyFont="1"/>
    <xf numFmtId="0" fontId="15" fillId="0" borderId="0" xfId="2" applyFont="1" applyAlignment="1">
      <alignment horizontal="center" vertical="center" wrapText="1"/>
    </xf>
    <xf numFmtId="0" fontId="15" fillId="0" borderId="0" xfId="2" quotePrefix="1" applyFont="1" applyAlignment="1">
      <alignment horizontal="left"/>
    </xf>
    <xf numFmtId="166" fontId="12" fillId="5" borderId="13" xfId="0" applyNumberFormat="1" applyFont="1" applyFill="1" applyBorder="1" applyAlignment="1">
      <alignment horizontal="center"/>
    </xf>
    <xf numFmtId="164" fontId="12" fillId="5" borderId="13" xfId="0" applyNumberFormat="1" applyFont="1" applyFill="1" applyBorder="1" applyAlignment="1">
      <alignment horizontal="center"/>
    </xf>
    <xf numFmtId="166" fontId="12" fillId="5" borderId="12" xfId="0" applyNumberFormat="1" applyFont="1" applyFill="1" applyBorder="1" applyAlignment="1">
      <alignment horizontal="center"/>
    </xf>
    <xf numFmtId="164" fontId="12" fillId="5" borderId="12" xfId="0" applyNumberFormat="1" applyFont="1" applyFill="1" applyBorder="1" applyAlignment="1">
      <alignment horizontal="center"/>
    </xf>
    <xf numFmtId="0" fontId="12" fillId="5" borderId="12" xfId="12" applyFont="1" applyFill="1" applyBorder="1" applyAlignment="1">
      <alignment horizontal="center"/>
    </xf>
    <xf numFmtId="14" fontId="12" fillId="5" borderId="12" xfId="0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23" fillId="0" borderId="0" xfId="0" applyFont="1"/>
    <xf numFmtId="0" fontId="28" fillId="0" borderId="0" xfId="0" applyFont="1"/>
    <xf numFmtId="0" fontId="12" fillId="0" borderId="0" xfId="0" applyFont="1"/>
    <xf numFmtId="0" fontId="0" fillId="5" borderId="12" xfId="0" applyFill="1" applyBorder="1"/>
    <xf numFmtId="0" fontId="0" fillId="5" borderId="12" xfId="0" applyFill="1" applyBorder="1" applyAlignment="1">
      <alignment horizontal="left"/>
    </xf>
    <xf numFmtId="166" fontId="12" fillId="5" borderId="13" xfId="3" applyNumberFormat="1" applyFont="1" applyFill="1" applyBorder="1" applyAlignment="1">
      <alignment horizontal="center"/>
    </xf>
    <xf numFmtId="164" fontId="12" fillId="5" borderId="13" xfId="3" applyNumberFormat="1" applyFont="1" applyFill="1" applyBorder="1" applyAlignment="1">
      <alignment horizontal="center"/>
    </xf>
    <xf numFmtId="1" fontId="12" fillId="5" borderId="13" xfId="3" applyNumberFormat="1" applyFont="1" applyFill="1" applyBorder="1" applyAlignment="1">
      <alignment horizontal="center"/>
    </xf>
    <xf numFmtId="166" fontId="12" fillId="5" borderId="12" xfId="3" applyNumberFormat="1" applyFont="1" applyFill="1" applyBorder="1" applyAlignment="1">
      <alignment horizontal="center"/>
    </xf>
    <xf numFmtId="164" fontId="12" fillId="5" borderId="12" xfId="3" applyNumberFormat="1" applyFont="1" applyFill="1" applyBorder="1" applyAlignment="1">
      <alignment horizontal="center"/>
    </xf>
    <xf numFmtId="1" fontId="12" fillId="5" borderId="12" xfId="3" applyNumberFormat="1" applyFont="1" applyFill="1" applyBorder="1" applyAlignment="1">
      <alignment horizontal="center"/>
    </xf>
    <xf numFmtId="14" fontId="0" fillId="5" borderId="12" xfId="3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14" xfId="0" applyFont="1" applyFill="1" applyBorder="1" applyAlignment="1">
      <alignment horizontal="center"/>
    </xf>
    <xf numFmtId="1" fontId="28" fillId="6" borderId="0" xfId="0" applyNumberFormat="1" applyFont="1" applyFill="1" applyAlignment="1">
      <alignment horizontal="center"/>
    </xf>
    <xf numFmtId="1" fontId="28" fillId="6" borderId="14" xfId="0" applyNumberFormat="1" applyFont="1" applyFill="1" applyBorder="1" applyAlignment="1">
      <alignment horizontal="center"/>
    </xf>
    <xf numFmtId="1" fontId="30" fillId="6" borderId="0" xfId="0" applyNumberFormat="1" applyFont="1" applyFill="1" applyAlignment="1">
      <alignment horizontal="center"/>
    </xf>
    <xf numFmtId="1" fontId="30" fillId="6" borderId="14" xfId="0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5" fontId="28" fillId="6" borderId="0" xfId="0" applyNumberFormat="1" applyFont="1" applyFill="1" applyAlignment="1">
      <alignment horizontal="center"/>
    </xf>
    <xf numFmtId="165" fontId="28" fillId="6" borderId="1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2" fontId="31" fillId="0" borderId="0" xfId="0" applyNumberFormat="1" applyFont="1" applyAlignment="1">
      <alignment horizontal="center"/>
    </xf>
    <xf numFmtId="0" fontId="12" fillId="5" borderId="12" xfId="0" applyFont="1" applyFill="1" applyBorder="1"/>
    <xf numFmtId="168" fontId="0" fillId="5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1" fontId="0" fillId="5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wrapText="1"/>
    </xf>
    <xf numFmtId="166" fontId="32" fillId="5" borderId="13" xfId="0" applyNumberFormat="1" applyFont="1" applyFill="1" applyBorder="1" applyAlignment="1">
      <alignment horizontal="center"/>
    </xf>
    <xf numFmtId="164" fontId="32" fillId="5" borderId="13" xfId="0" applyNumberFormat="1" applyFont="1" applyFill="1" applyBorder="1" applyAlignment="1">
      <alignment horizontal="center"/>
    </xf>
    <xf numFmtId="1" fontId="32" fillId="5" borderId="13" xfId="0" applyNumberFormat="1" applyFont="1" applyFill="1" applyBorder="1" applyAlignment="1">
      <alignment horizontal="center"/>
    </xf>
    <xf numFmtId="166" fontId="32" fillId="5" borderId="12" xfId="0" applyNumberFormat="1" applyFont="1" applyFill="1" applyBorder="1" applyAlignment="1">
      <alignment horizontal="center"/>
    </xf>
    <xf numFmtId="164" fontId="32" fillId="5" borderId="12" xfId="0" applyNumberFormat="1" applyFont="1" applyFill="1" applyBorder="1" applyAlignment="1">
      <alignment horizontal="center"/>
    </xf>
    <xf numFmtId="1" fontId="32" fillId="5" borderId="12" xfId="0" applyNumberFormat="1" applyFont="1" applyFill="1" applyBorder="1" applyAlignment="1">
      <alignment horizontal="center"/>
    </xf>
    <xf numFmtId="166" fontId="0" fillId="5" borderId="12" xfId="0" applyNumberFormat="1" applyFill="1" applyBorder="1" applyAlignment="1">
      <alignment horizontal="center"/>
    </xf>
    <xf numFmtId="0" fontId="12" fillId="5" borderId="12" xfId="0" applyFont="1" applyFill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</cellXfs>
  <cellStyles count="28">
    <cellStyle name="Hyperlink 2" xfId="25" xr:uid="{6F910A24-08B9-4D29-9FBA-A5918B872C90}"/>
    <cellStyle name="Normal" xfId="0" builtinId="0"/>
    <cellStyle name="Normal 10" xfId="14" xr:uid="{54C5A81C-6BFF-48EB-AC54-2139679BCC35}"/>
    <cellStyle name="Normal 11" xfId="23" xr:uid="{5DE9743E-3690-44EB-865A-63F9589D40DF}"/>
    <cellStyle name="Normal 12" xfId="10" xr:uid="{CCCB66A4-02E7-46ED-8748-807004F112D8}"/>
    <cellStyle name="Normal 12 2" xfId="21" xr:uid="{18C75D20-7F2C-4919-8C7E-440802634EBB}"/>
    <cellStyle name="Normal 13" xfId="11" xr:uid="{4D6A52D4-2815-4823-B300-D5DBE4865949}"/>
    <cellStyle name="Normal 14" xfId="26" xr:uid="{167C9E17-3151-4C33-94CE-9FEA907A8A23}"/>
    <cellStyle name="Normal 2" xfId="3" xr:uid="{E1FD7AC1-3A5C-490A-ACAA-F4C4C7C4808D}"/>
    <cellStyle name="Normal 2 2" xfId="15" xr:uid="{E08DF46E-112B-407B-8C61-BE6EDEE275BF}"/>
    <cellStyle name="Normal 2 3" xfId="24" xr:uid="{4AC36C74-C3CB-4542-A7AC-87F1D62AB1E8}"/>
    <cellStyle name="Normal 2 4" xfId="27" xr:uid="{495C27F0-C928-444B-8991-BE312C99234C}"/>
    <cellStyle name="Normal 3" xfId="4" xr:uid="{812DD7B1-480C-48C9-9E30-178F8A327DAD}"/>
    <cellStyle name="Normal 3 2" xfId="7" xr:uid="{34CF07E4-575F-4D82-9278-84FD51DA0947}"/>
    <cellStyle name="Normal 3 3" xfId="16" xr:uid="{6F3A3A80-6DD5-4F15-BEB5-FC3066014074}"/>
    <cellStyle name="Normal 4" xfId="5" xr:uid="{DA386F94-3BF7-4FF6-B4CD-AE3EE1D6E4E0}"/>
    <cellStyle name="Normal 4 2" xfId="17" xr:uid="{3C0439A2-7D52-4881-96CF-503C4CA57587}"/>
    <cellStyle name="Normal 5" xfId="6" xr:uid="{7ECC9E2C-5BEA-468D-9849-F5A164B63E3D}"/>
    <cellStyle name="Normal 5 2" xfId="18" xr:uid="{5E2C9722-F36A-4A6D-BE96-6D59779ECFCA}"/>
    <cellStyle name="Normal 6" xfId="8" xr:uid="{FE802735-3BC2-42EE-AB48-EF11F05D1B74}"/>
    <cellStyle name="Normal 6 2" xfId="19" xr:uid="{4043CBEB-FD8D-462D-B944-56552542FD42}"/>
    <cellStyle name="Normal 7" xfId="9" xr:uid="{53741C7B-38AF-43A9-90D0-40A8FDE64C5D}"/>
    <cellStyle name="Normal 7 2" xfId="20" xr:uid="{D8028F53-F9BD-4BE4-8559-04D0A80F79C5}"/>
    <cellStyle name="Normal 8" xfId="12" xr:uid="{754C0DBF-638F-464A-BACF-F510FD654B77}"/>
    <cellStyle name="Normal 8 2" xfId="22" xr:uid="{D1FD3561-D8BF-4DD9-9B95-105F931C7010}"/>
    <cellStyle name="Normal 9" xfId="13" xr:uid="{B20A1B3F-01EA-4D93-A381-71677D26C777}"/>
    <cellStyle name="Normal_MW_results-2008-2" xfId="1" xr:uid="{00000000-0005-0000-0000-000001000000}"/>
    <cellStyle name="Normal_Pilot_sample_specs" xfId="2" xr:uid="{00000000-0005-0000-0000-000002000000}"/>
  </cellStyles>
  <dxfs count="0"/>
  <tableStyles count="0" defaultTableStyle="TableStyleMedium9" defaultPivotStyle="PivotStyleLight16"/>
  <colors>
    <mruColors>
      <color rgb="FFFFCC00"/>
      <color rgb="FFFF6600"/>
      <color rgb="FF0000FF"/>
      <color rgb="FF800080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1.xml"/><Relationship Id="rId15" Type="http://schemas.openxmlformats.org/officeDocument/2006/relationships/connections" Target="connections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2025
Fine Material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197399131923732"/>
          <c:y val="5.3579917072202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946362207042E-2"/>
          <c:y val="0.1918632144448921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 cap="flat" cmpd="sng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5-4190-9E57-919C1BF79B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5-4190-9E57-919C1BF79B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5-4190-9E57-919C1BF79B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35-4190-9E57-919C1BF79B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35-4190-9E57-919C1BF79B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735-4190-9E57-919C1BF79B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735-4190-9E57-919C1BF79B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735-4190-9E57-919C1BF79B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35-4190-9E57-919C1BF79B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735-4190-9E57-919C1BF79BE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735-4190-9E57-919C1BF79BE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735-4190-9E57-919C1BF79B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35-4190-9E57-919C1BF79B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35-4190-9E57-919C1BF79B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35-4190-9E57-919C1BF79B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35-4190-9E57-919C1BF79B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35-4190-9E57-919C1BF79B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35-4190-9E57-919C1BF79B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35-4190-9E57-919C1BF79B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35-4190-9E57-919C1BF79B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35-4190-9E57-919C1BF79B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35-4190-9E57-919C1BF79B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35-4190-9E57-919C1BF79B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35-4190-9E57-919C1BF79B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35-4190-9E57-919C1BF79B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35-4190-9E57-919C1BF79BE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35-4190-9E57-919C1BF79BE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35-4190-9E57-919C1BF79BE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35-4190-9E57-919C1BF79BE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35-4190-9E57-919C1BF79BE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35-4190-9E57-919C1BF79BE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35-4190-9E57-919C1BF79BE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35-4190-9E57-919C1BF79BE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35-4190-9E57-919C1BF79BE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735-4190-9E57-919C1BF79BE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735-4190-9E57-919C1BF79BE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735-4190-9E57-919C1BF79BE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735-4190-9E57-919C1BF79BE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735-4190-9E57-919C1BF79BE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735-4190-9E57-919C1BF79BE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735-4190-9E57-919C1BF79BE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735-4190-9E57-919C1BF79BE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735-4190-9E57-919C1BF79BE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735-4190-9E57-919C1BF79BE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735-4190-9E57-919C1BF79BE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735-4190-9E57-919C1BF79BEF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4735-4190-9E57-919C1BF79BEF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4735-4190-9E57-919C1BF79BE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4735-4190-9E57-919C1BF79BEF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4735-4190-9E57-919C1BF79BEF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4735-4190-9E57-919C1BF79BEF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4735-4190-9E57-919C1BF79BEF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4735-4190-9E57-919C1BF79BEF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4735-4190-9E57-919C1BF79BEF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4735-4190-9E57-919C1BF79BEF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4735-4190-9E57-919C1BF79BEF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4735-4190-9E57-919C1BF79BE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4735-4190-9E57-919C1BF79BEF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4735-4190-9E57-919C1BF79BEF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4735-4190-9E57-919C1BF79BEF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4735-4190-9E57-919C1BF79BEF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4735-4190-9E57-919C1BF79BEF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4735-4190-9E57-919C1BF79BEF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4735-4190-9E57-919C1BF79BEF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4735-4190-9E57-919C1BF79BEF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4735-4190-9E57-919C1BF79BEF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4735-4190-9E57-919C1BF79BEF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4735-4190-9E57-919C1BF79BEF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4735-4190-9E57-919C1BF79BE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4735-4190-9E57-919C1BF79BEF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4735-4190-9E57-919C1BF79BEF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4735-4190-9E57-919C1BF79BEF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4735-4190-9E57-919C1BF79BEF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4735-4190-9E57-919C1BF79BEF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Results!$V$4:$V$147</c:f>
              <c:numCache>
                <c:formatCode>0.00</c:formatCode>
                <c:ptCount val="144"/>
                <c:pt idx="0">
                  <c:v>-9.0309822017139076</c:v>
                </c:pt>
                <c:pt idx="1">
                  <c:v>-4.7301798800799499</c:v>
                </c:pt>
                <c:pt idx="2">
                  <c:v>-4.8934490923441256</c:v>
                </c:pt>
                <c:pt idx="3">
                  <c:v>-4.5470877080921328</c:v>
                </c:pt>
                <c:pt idx="4">
                  <c:v>-3.3070630486831591</c:v>
                </c:pt>
                <c:pt idx="5">
                  <c:v>-4.1166666666666574</c:v>
                </c:pt>
                <c:pt idx="6">
                  <c:v>-2.1294089542952048</c:v>
                </c:pt>
                <c:pt idx="7">
                  <c:v>-3.9406297008008231</c:v>
                </c:pt>
                <c:pt idx="8">
                  <c:v>-3.070602806123361</c:v>
                </c:pt>
                <c:pt idx="9">
                  <c:v>-18.972332015810281</c:v>
                </c:pt>
                <c:pt idx="10">
                  <c:v>-8.554572271386423</c:v>
                </c:pt>
                <c:pt idx="11">
                  <c:v>-5.652866242038221</c:v>
                </c:pt>
                <c:pt idx="12">
                  <c:v>-2.5432187487523508</c:v>
                </c:pt>
                <c:pt idx="13">
                  <c:v>-2.1342530114459919</c:v>
                </c:pt>
                <c:pt idx="14">
                  <c:v>-1.6292499459135741</c:v>
                </c:pt>
                <c:pt idx="15">
                  <c:v>-1.6258672310264641</c:v>
                </c:pt>
                <c:pt idx="16">
                  <c:v>-1.2699944782848753</c:v>
                </c:pt>
                <c:pt idx="17">
                  <c:v>-1.0733567572199758</c:v>
                </c:pt>
                <c:pt idx="18">
                  <c:v>-27.910052910052908</c:v>
                </c:pt>
                <c:pt idx="19">
                  <c:v>-13.697286694998365</c:v>
                </c:pt>
                <c:pt idx="20">
                  <c:v>-6.1256961018297522</c:v>
                </c:pt>
                <c:pt idx="21">
                  <c:v>-4.2591481703659246</c:v>
                </c:pt>
                <c:pt idx="22">
                  <c:v>-2.7711836877483171</c:v>
                </c:pt>
                <c:pt idx="23">
                  <c:v>-2.5836651063617171</c:v>
                </c:pt>
                <c:pt idx="24">
                  <c:v>-4.1764810452868648</c:v>
                </c:pt>
                <c:pt idx="25">
                  <c:v>-2.6884875355893043</c:v>
                </c:pt>
                <c:pt idx="26">
                  <c:v>-2.0533177216455183</c:v>
                </c:pt>
                <c:pt idx="27">
                  <c:v>-15.354330708661418</c:v>
                </c:pt>
                <c:pt idx="28">
                  <c:v>-9.6967677440853031</c:v>
                </c:pt>
                <c:pt idx="29">
                  <c:v>-5.0949050949050889</c:v>
                </c:pt>
                <c:pt idx="30">
                  <c:v>-2.989847309936851</c:v>
                </c:pt>
                <c:pt idx="31">
                  <c:v>-4.5845415458454211</c:v>
                </c:pt>
                <c:pt idx="32">
                  <c:v>-3.3611346951006231</c:v>
                </c:pt>
                <c:pt idx="33">
                  <c:v>-1.9220306236883942</c:v>
                </c:pt>
                <c:pt idx="34">
                  <c:v>-2.1424007580334621</c:v>
                </c:pt>
                <c:pt idx="35">
                  <c:v>-1.0391937769749569</c:v>
                </c:pt>
                <c:pt idx="36">
                  <c:v>-12.901113294040611</c:v>
                </c:pt>
                <c:pt idx="37">
                  <c:v>-7.3218997361477562</c:v>
                </c:pt>
                <c:pt idx="38">
                  <c:v>-5.1123930773821424</c:v>
                </c:pt>
                <c:pt idx="39">
                  <c:v>-4.4364508393285265</c:v>
                </c:pt>
                <c:pt idx="40">
                  <c:v>-3.835103060587127</c:v>
                </c:pt>
                <c:pt idx="41">
                  <c:v>-2.4219608888296627</c:v>
                </c:pt>
                <c:pt idx="42">
                  <c:v>-2.5570375472882523</c:v>
                </c:pt>
                <c:pt idx="43">
                  <c:v>-1.8884985914513237</c:v>
                </c:pt>
                <c:pt idx="44">
                  <c:v>-1.572090133643737</c:v>
                </c:pt>
                <c:pt idx="45">
                  <c:v>-2.2457067371202113</c:v>
                </c:pt>
                <c:pt idx="46">
                  <c:v>-4.0504648074369261</c:v>
                </c:pt>
                <c:pt idx="47">
                  <c:v>-3.6192761447710442</c:v>
                </c:pt>
                <c:pt idx="48">
                  <c:v>0.27543810626321041</c:v>
                </c:pt>
                <c:pt idx="49">
                  <c:v>-2.608261574940725</c:v>
                </c:pt>
                <c:pt idx="50">
                  <c:v>-1.8020718830152129</c:v>
                </c:pt>
                <c:pt idx="51">
                  <c:v>-8.6248173885028372</c:v>
                </c:pt>
                <c:pt idx="52">
                  <c:v>15.848543199787873</c:v>
                </c:pt>
                <c:pt idx="53">
                  <c:v>-30.730613498246846</c:v>
                </c:pt>
                <c:pt idx="54">
                  <c:v>-6.5606361829025825</c:v>
                </c:pt>
                <c:pt idx="55">
                  <c:v>-8.6092715231788137</c:v>
                </c:pt>
                <c:pt idx="56">
                  <c:v>-11.485148514851497</c:v>
                </c:pt>
                <c:pt idx="57">
                  <c:v>-5.247580193584521</c:v>
                </c:pt>
                <c:pt idx="58">
                  <c:v>-3.3168489934562202</c:v>
                </c:pt>
                <c:pt idx="59">
                  <c:v>-4.1326445592401155</c:v>
                </c:pt>
                <c:pt idx="60">
                  <c:v>1.6435145328008622</c:v>
                </c:pt>
                <c:pt idx="61">
                  <c:v>11.061364120441809</c:v>
                </c:pt>
                <c:pt idx="62">
                  <c:v>0.88965684664487554</c:v>
                </c:pt>
                <c:pt idx="72">
                  <c:v>-10.039113428942262</c:v>
                </c:pt>
                <c:pt idx="73">
                  <c:v>-7.0376432078560383</c:v>
                </c:pt>
                <c:pt idx="74">
                  <c:v>-5.8376649340256659</c:v>
                </c:pt>
                <c:pt idx="75">
                  <c:v>-4.5925096926335538</c:v>
                </c:pt>
                <c:pt idx="76">
                  <c:v>-3.7658994927156026</c:v>
                </c:pt>
                <c:pt idx="77">
                  <c:v>-3.3295560591920523</c:v>
                </c:pt>
                <c:pt idx="78">
                  <c:v>-1.7410724206128831</c:v>
                </c:pt>
                <c:pt idx="79">
                  <c:v>-1.2773468748912968</c:v>
                </c:pt>
                <c:pt idx="80">
                  <c:v>-1.5667465456220608</c:v>
                </c:pt>
                <c:pt idx="81">
                  <c:v>-0.46449900464499411</c:v>
                </c:pt>
                <c:pt idx="82">
                  <c:v>-4.7936085219707065</c:v>
                </c:pt>
                <c:pt idx="83">
                  <c:v>-3.9920159680638756</c:v>
                </c:pt>
                <c:pt idx="84">
                  <c:v>-3.6611170998522931</c:v>
                </c:pt>
                <c:pt idx="85">
                  <c:v>-3.1172069825436433</c:v>
                </c:pt>
                <c:pt idx="86">
                  <c:v>-2.2251069282873153</c:v>
                </c:pt>
                <c:pt idx="87">
                  <c:v>-1.8971695230687984</c:v>
                </c:pt>
                <c:pt idx="88">
                  <c:v>-1.3127010345127457</c:v>
                </c:pt>
                <c:pt idx="89">
                  <c:v>-1.3301433698155734</c:v>
                </c:pt>
                <c:pt idx="117">
                  <c:v>-11.994784876140727</c:v>
                </c:pt>
                <c:pt idx="118">
                  <c:v>-12.058627581612241</c:v>
                </c:pt>
                <c:pt idx="119">
                  <c:v>-6.1566049013747675</c:v>
                </c:pt>
                <c:pt idx="120">
                  <c:v>-8.9675539769325887</c:v>
                </c:pt>
                <c:pt idx="121">
                  <c:v>-9.3817963652726206</c:v>
                </c:pt>
                <c:pt idx="122">
                  <c:v>-55.243754265075474</c:v>
                </c:pt>
                <c:pt idx="123">
                  <c:v>11.125299104490887</c:v>
                </c:pt>
                <c:pt idx="124">
                  <c:v>-6.6669565028367765</c:v>
                </c:pt>
                <c:pt idx="125">
                  <c:v>-2.7642380937077067</c:v>
                </c:pt>
                <c:pt idx="135">
                  <c:v>-33.862433862433804</c:v>
                </c:pt>
                <c:pt idx="136">
                  <c:v>-18.874172185430442</c:v>
                </c:pt>
                <c:pt idx="137">
                  <c:v>-12.009512485136762</c:v>
                </c:pt>
                <c:pt idx="138">
                  <c:v>-8.4585865046370827</c:v>
                </c:pt>
                <c:pt idx="139">
                  <c:v>-6.5513967317974613</c:v>
                </c:pt>
                <c:pt idx="140">
                  <c:v>-4.3517376961780547</c:v>
                </c:pt>
                <c:pt idx="141">
                  <c:v>-2.6337279388481538</c:v>
                </c:pt>
                <c:pt idx="142">
                  <c:v>-2.0363977844826451</c:v>
                </c:pt>
                <c:pt idx="143">
                  <c:v>-2.2359835863591173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735-4190-9E57-919C1BF79BEF}"/>
            </c:ext>
          </c:extLst>
        </c:ser>
        <c:ser>
          <c:idx val="1"/>
          <c:order val="1"/>
          <c:tx>
            <c:v>Median (-3.84%)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Results!$AA$4:$AA$147</c:f>
              <c:numCache>
                <c:formatCode>0.00</c:formatCode>
                <c:ptCount val="144"/>
                <c:pt idx="0">
                  <c:v>-3.835103060587127</c:v>
                </c:pt>
                <c:pt idx="1">
                  <c:v>-3.835103060587127</c:v>
                </c:pt>
                <c:pt idx="2">
                  <c:v>-3.835103060587127</c:v>
                </c:pt>
                <c:pt idx="3">
                  <c:v>-3.835103060587127</c:v>
                </c:pt>
                <c:pt idx="4">
                  <c:v>-3.835103060587127</c:v>
                </c:pt>
                <c:pt idx="5">
                  <c:v>-3.835103060587127</c:v>
                </c:pt>
                <c:pt idx="6">
                  <c:v>-3.835103060587127</c:v>
                </c:pt>
                <c:pt idx="7">
                  <c:v>-3.835103060587127</c:v>
                </c:pt>
                <c:pt idx="8">
                  <c:v>-3.835103060587127</c:v>
                </c:pt>
                <c:pt idx="9">
                  <c:v>-3.835103060587127</c:v>
                </c:pt>
                <c:pt idx="10">
                  <c:v>-3.835103060587127</c:v>
                </c:pt>
                <c:pt idx="11">
                  <c:v>-3.835103060587127</c:v>
                </c:pt>
                <c:pt idx="12">
                  <c:v>-3.835103060587127</c:v>
                </c:pt>
                <c:pt idx="13">
                  <c:v>-3.835103060587127</c:v>
                </c:pt>
                <c:pt idx="14">
                  <c:v>-3.835103060587127</c:v>
                </c:pt>
                <c:pt idx="15">
                  <c:v>-3.835103060587127</c:v>
                </c:pt>
                <c:pt idx="16">
                  <c:v>-3.835103060587127</c:v>
                </c:pt>
                <c:pt idx="17">
                  <c:v>-3.835103060587127</c:v>
                </c:pt>
                <c:pt idx="18">
                  <c:v>-3.835103060587127</c:v>
                </c:pt>
                <c:pt idx="19">
                  <c:v>-3.835103060587127</c:v>
                </c:pt>
                <c:pt idx="20">
                  <c:v>-3.835103060587127</c:v>
                </c:pt>
                <c:pt idx="21">
                  <c:v>-3.835103060587127</c:v>
                </c:pt>
                <c:pt idx="22">
                  <c:v>-3.835103060587127</c:v>
                </c:pt>
                <c:pt idx="23">
                  <c:v>-3.835103060587127</c:v>
                </c:pt>
                <c:pt idx="24">
                  <c:v>-3.835103060587127</c:v>
                </c:pt>
                <c:pt idx="25">
                  <c:v>-3.835103060587127</c:v>
                </c:pt>
                <c:pt idx="26">
                  <c:v>-3.835103060587127</c:v>
                </c:pt>
                <c:pt idx="27">
                  <c:v>-3.835103060587127</c:v>
                </c:pt>
                <c:pt idx="28">
                  <c:v>-3.835103060587127</c:v>
                </c:pt>
                <c:pt idx="29">
                  <c:v>-3.835103060587127</c:v>
                </c:pt>
                <c:pt idx="30">
                  <c:v>-3.835103060587127</c:v>
                </c:pt>
                <c:pt idx="31">
                  <c:v>-3.835103060587127</c:v>
                </c:pt>
                <c:pt idx="32">
                  <c:v>-3.835103060587127</c:v>
                </c:pt>
                <c:pt idx="33">
                  <c:v>-3.835103060587127</c:v>
                </c:pt>
                <c:pt idx="34">
                  <c:v>-3.835103060587127</c:v>
                </c:pt>
                <c:pt idx="35">
                  <c:v>-3.835103060587127</c:v>
                </c:pt>
                <c:pt idx="36">
                  <c:v>-3.835103060587127</c:v>
                </c:pt>
                <c:pt idx="37">
                  <c:v>-3.835103060587127</c:v>
                </c:pt>
                <c:pt idx="38">
                  <c:v>-3.835103060587127</c:v>
                </c:pt>
                <c:pt idx="39">
                  <c:v>-3.835103060587127</c:v>
                </c:pt>
                <c:pt idx="40">
                  <c:v>-3.835103060587127</c:v>
                </c:pt>
                <c:pt idx="41">
                  <c:v>-3.835103060587127</c:v>
                </c:pt>
                <c:pt idx="42">
                  <c:v>-3.835103060587127</c:v>
                </c:pt>
                <c:pt idx="43">
                  <c:v>-3.835103060587127</c:v>
                </c:pt>
                <c:pt idx="44">
                  <c:v>-3.835103060587127</c:v>
                </c:pt>
                <c:pt idx="45">
                  <c:v>-3.835103060587127</c:v>
                </c:pt>
                <c:pt idx="46">
                  <c:v>-3.835103060587127</c:v>
                </c:pt>
                <c:pt idx="47">
                  <c:v>-3.835103060587127</c:v>
                </c:pt>
                <c:pt idx="48">
                  <c:v>-3.835103060587127</c:v>
                </c:pt>
                <c:pt idx="49">
                  <c:v>-3.835103060587127</c:v>
                </c:pt>
                <c:pt idx="50">
                  <c:v>-3.835103060587127</c:v>
                </c:pt>
                <c:pt idx="51">
                  <c:v>-3.835103060587127</c:v>
                </c:pt>
                <c:pt idx="52">
                  <c:v>-3.835103060587127</c:v>
                </c:pt>
                <c:pt idx="53">
                  <c:v>-3.835103060587127</c:v>
                </c:pt>
                <c:pt idx="54">
                  <c:v>-3.835103060587127</c:v>
                </c:pt>
                <c:pt idx="55">
                  <c:v>-3.835103060587127</c:v>
                </c:pt>
                <c:pt idx="56">
                  <c:v>-3.835103060587127</c:v>
                </c:pt>
                <c:pt idx="57">
                  <c:v>-3.835103060587127</c:v>
                </c:pt>
                <c:pt idx="58">
                  <c:v>-3.835103060587127</c:v>
                </c:pt>
                <c:pt idx="59">
                  <c:v>-3.835103060587127</c:v>
                </c:pt>
                <c:pt idx="60">
                  <c:v>-3.835103060587127</c:v>
                </c:pt>
                <c:pt idx="61">
                  <c:v>-3.835103060587127</c:v>
                </c:pt>
                <c:pt idx="62">
                  <c:v>-3.835103060587127</c:v>
                </c:pt>
                <c:pt idx="63">
                  <c:v>-3.835103060587127</c:v>
                </c:pt>
                <c:pt idx="64">
                  <c:v>-3.835103060587127</c:v>
                </c:pt>
                <c:pt idx="65">
                  <c:v>-3.835103060587127</c:v>
                </c:pt>
                <c:pt idx="66">
                  <c:v>-3.835103060587127</c:v>
                </c:pt>
                <c:pt idx="67">
                  <c:v>-3.835103060587127</c:v>
                </c:pt>
                <c:pt idx="68">
                  <c:v>-3.835103060587127</c:v>
                </c:pt>
                <c:pt idx="69">
                  <c:v>-3.835103060587127</c:v>
                </c:pt>
                <c:pt idx="70">
                  <c:v>-3.835103060587127</c:v>
                </c:pt>
                <c:pt idx="71">
                  <c:v>-3.835103060587127</c:v>
                </c:pt>
                <c:pt idx="72">
                  <c:v>-3.835103060587127</c:v>
                </c:pt>
                <c:pt idx="73">
                  <c:v>-3.835103060587127</c:v>
                </c:pt>
                <c:pt idx="74">
                  <c:v>-3.835103060587127</c:v>
                </c:pt>
                <c:pt idx="75">
                  <c:v>-3.835103060587127</c:v>
                </c:pt>
                <c:pt idx="76">
                  <c:v>-3.835103060587127</c:v>
                </c:pt>
                <c:pt idx="77">
                  <c:v>-3.835103060587127</c:v>
                </c:pt>
                <c:pt idx="78">
                  <c:v>-3.835103060587127</c:v>
                </c:pt>
                <c:pt idx="79">
                  <c:v>-3.835103060587127</c:v>
                </c:pt>
                <c:pt idx="80">
                  <c:v>-3.835103060587127</c:v>
                </c:pt>
                <c:pt idx="81">
                  <c:v>-3.835103060587127</c:v>
                </c:pt>
                <c:pt idx="82">
                  <c:v>-3.835103060587127</c:v>
                </c:pt>
                <c:pt idx="83">
                  <c:v>-3.835103060587127</c:v>
                </c:pt>
                <c:pt idx="84">
                  <c:v>-3.835103060587127</c:v>
                </c:pt>
                <c:pt idx="85">
                  <c:v>-3.835103060587127</c:v>
                </c:pt>
                <c:pt idx="86">
                  <c:v>-3.835103060587127</c:v>
                </c:pt>
                <c:pt idx="87">
                  <c:v>-3.835103060587127</c:v>
                </c:pt>
                <c:pt idx="88">
                  <c:v>-3.835103060587127</c:v>
                </c:pt>
                <c:pt idx="89">
                  <c:v>-3.835103060587127</c:v>
                </c:pt>
                <c:pt idx="90">
                  <c:v>-3.835103060587127</c:v>
                </c:pt>
                <c:pt idx="91">
                  <c:v>-3.835103060587127</c:v>
                </c:pt>
                <c:pt idx="92">
                  <c:v>-3.835103060587127</c:v>
                </c:pt>
                <c:pt idx="93">
                  <c:v>-3.835103060587127</c:v>
                </c:pt>
                <c:pt idx="94">
                  <c:v>-3.835103060587127</c:v>
                </c:pt>
                <c:pt idx="95">
                  <c:v>-3.835103060587127</c:v>
                </c:pt>
                <c:pt idx="96">
                  <c:v>-3.835103060587127</c:v>
                </c:pt>
                <c:pt idx="97">
                  <c:v>-3.835103060587127</c:v>
                </c:pt>
                <c:pt idx="98">
                  <c:v>-3.835103060587127</c:v>
                </c:pt>
                <c:pt idx="99">
                  <c:v>-3.835103060587127</c:v>
                </c:pt>
                <c:pt idx="100">
                  <c:v>-3.835103060587127</c:v>
                </c:pt>
                <c:pt idx="101">
                  <c:v>-3.835103060587127</c:v>
                </c:pt>
                <c:pt idx="102">
                  <c:v>-3.835103060587127</c:v>
                </c:pt>
                <c:pt idx="103">
                  <c:v>-3.835103060587127</c:v>
                </c:pt>
                <c:pt idx="104">
                  <c:v>-3.835103060587127</c:v>
                </c:pt>
                <c:pt idx="105">
                  <c:v>-3.835103060587127</c:v>
                </c:pt>
                <c:pt idx="106">
                  <c:v>-3.835103060587127</c:v>
                </c:pt>
                <c:pt idx="107">
                  <c:v>-3.835103060587127</c:v>
                </c:pt>
                <c:pt idx="108">
                  <c:v>-3.835103060587127</c:v>
                </c:pt>
                <c:pt idx="109">
                  <c:v>-3.835103060587127</c:v>
                </c:pt>
                <c:pt idx="110">
                  <c:v>-3.835103060587127</c:v>
                </c:pt>
                <c:pt idx="111">
                  <c:v>-3.835103060587127</c:v>
                </c:pt>
                <c:pt idx="112">
                  <c:v>-3.835103060587127</c:v>
                </c:pt>
                <c:pt idx="113">
                  <c:v>-3.835103060587127</c:v>
                </c:pt>
                <c:pt idx="114">
                  <c:v>-3.835103060587127</c:v>
                </c:pt>
                <c:pt idx="115">
                  <c:v>-3.835103060587127</c:v>
                </c:pt>
                <c:pt idx="116">
                  <c:v>-3.835103060587127</c:v>
                </c:pt>
                <c:pt idx="117">
                  <c:v>-3.835103060587127</c:v>
                </c:pt>
                <c:pt idx="118">
                  <c:v>-3.835103060587127</c:v>
                </c:pt>
                <c:pt idx="119">
                  <c:v>-3.835103060587127</c:v>
                </c:pt>
                <c:pt idx="120">
                  <c:v>-3.835103060587127</c:v>
                </c:pt>
                <c:pt idx="121">
                  <c:v>-3.835103060587127</c:v>
                </c:pt>
                <c:pt idx="122">
                  <c:v>-3.835103060587127</c:v>
                </c:pt>
                <c:pt idx="123">
                  <c:v>-3.835103060587127</c:v>
                </c:pt>
                <c:pt idx="124">
                  <c:v>-3.835103060587127</c:v>
                </c:pt>
                <c:pt idx="125">
                  <c:v>-3.835103060587127</c:v>
                </c:pt>
                <c:pt idx="126">
                  <c:v>-3.835103060587127</c:v>
                </c:pt>
                <c:pt idx="127">
                  <c:v>-3.835103060587127</c:v>
                </c:pt>
                <c:pt idx="128">
                  <c:v>-3.835103060587127</c:v>
                </c:pt>
                <c:pt idx="129">
                  <c:v>-3.835103060587127</c:v>
                </c:pt>
                <c:pt idx="130">
                  <c:v>-3.835103060587127</c:v>
                </c:pt>
                <c:pt idx="131">
                  <c:v>-3.835103060587127</c:v>
                </c:pt>
                <c:pt idx="132">
                  <c:v>-3.835103060587127</c:v>
                </c:pt>
                <c:pt idx="133">
                  <c:v>-3.835103060587127</c:v>
                </c:pt>
                <c:pt idx="134">
                  <c:v>-3.835103060587127</c:v>
                </c:pt>
                <c:pt idx="135">
                  <c:v>-3.835103060587127</c:v>
                </c:pt>
                <c:pt idx="136">
                  <c:v>-3.835103060587127</c:v>
                </c:pt>
                <c:pt idx="137">
                  <c:v>-3.835103060587127</c:v>
                </c:pt>
                <c:pt idx="138">
                  <c:v>-3.835103060587127</c:v>
                </c:pt>
                <c:pt idx="139">
                  <c:v>-3.835103060587127</c:v>
                </c:pt>
                <c:pt idx="140">
                  <c:v>-3.835103060587127</c:v>
                </c:pt>
                <c:pt idx="141">
                  <c:v>-3.835103060587127</c:v>
                </c:pt>
                <c:pt idx="142">
                  <c:v>-3.835103060587127</c:v>
                </c:pt>
                <c:pt idx="143">
                  <c:v>-3.835103060587127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735-4190-9E57-919C1BF79BEF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Results!$AB$4:$AB$147</c:f>
              <c:numCache>
                <c:formatCode>0.00</c:formatCode>
                <c:ptCount val="144"/>
                <c:pt idx="0">
                  <c:v>-8.8351030605871266</c:v>
                </c:pt>
                <c:pt idx="1">
                  <c:v>-8.8351030605871266</c:v>
                </c:pt>
                <c:pt idx="2">
                  <c:v>-8.8351030605871266</c:v>
                </c:pt>
                <c:pt idx="3">
                  <c:v>-8.8351030605871266</c:v>
                </c:pt>
                <c:pt idx="4">
                  <c:v>-8.8351030605871266</c:v>
                </c:pt>
                <c:pt idx="5">
                  <c:v>-8.8351030605871266</c:v>
                </c:pt>
                <c:pt idx="6">
                  <c:v>-8.8351030605871266</c:v>
                </c:pt>
                <c:pt idx="7">
                  <c:v>-8.8351030605871266</c:v>
                </c:pt>
                <c:pt idx="8">
                  <c:v>-8.8351030605871266</c:v>
                </c:pt>
                <c:pt idx="9">
                  <c:v>-8.8351030605871266</c:v>
                </c:pt>
                <c:pt idx="10">
                  <c:v>-8.8351030605871266</c:v>
                </c:pt>
                <c:pt idx="11">
                  <c:v>-8.8351030605871266</c:v>
                </c:pt>
                <c:pt idx="12">
                  <c:v>-8.8351030605871266</c:v>
                </c:pt>
                <c:pt idx="13">
                  <c:v>-8.8351030605871266</c:v>
                </c:pt>
                <c:pt idx="14">
                  <c:v>-8.8351030605871266</c:v>
                </c:pt>
                <c:pt idx="15">
                  <c:v>-8.8351030605871266</c:v>
                </c:pt>
                <c:pt idx="16">
                  <c:v>-8.8351030605871266</c:v>
                </c:pt>
                <c:pt idx="17">
                  <c:v>-8.8351030605871266</c:v>
                </c:pt>
                <c:pt idx="18">
                  <c:v>-8.8351030605871266</c:v>
                </c:pt>
                <c:pt idx="19">
                  <c:v>-8.8351030605871266</c:v>
                </c:pt>
                <c:pt idx="20">
                  <c:v>-8.8351030605871266</c:v>
                </c:pt>
                <c:pt idx="21">
                  <c:v>-8.8351030605871266</c:v>
                </c:pt>
                <c:pt idx="22">
                  <c:v>-8.8351030605871266</c:v>
                </c:pt>
                <c:pt idx="23">
                  <c:v>-8.8351030605871266</c:v>
                </c:pt>
                <c:pt idx="24">
                  <c:v>-8.8351030605871266</c:v>
                </c:pt>
                <c:pt idx="25">
                  <c:v>-8.8351030605871266</c:v>
                </c:pt>
                <c:pt idx="26">
                  <c:v>-8.8351030605871266</c:v>
                </c:pt>
                <c:pt idx="27">
                  <c:v>-8.8351030605871266</c:v>
                </c:pt>
                <c:pt idx="28">
                  <c:v>-8.8351030605871266</c:v>
                </c:pt>
                <c:pt idx="29">
                  <c:v>-8.8351030605871266</c:v>
                </c:pt>
                <c:pt idx="30">
                  <c:v>-8.8351030605871266</c:v>
                </c:pt>
                <c:pt idx="31">
                  <c:v>-8.8351030605871266</c:v>
                </c:pt>
                <c:pt idx="32">
                  <c:v>-8.8351030605871266</c:v>
                </c:pt>
                <c:pt idx="33">
                  <c:v>-8.8351030605871266</c:v>
                </c:pt>
                <c:pt idx="34">
                  <c:v>-8.8351030605871266</c:v>
                </c:pt>
                <c:pt idx="35">
                  <c:v>-8.8351030605871266</c:v>
                </c:pt>
                <c:pt idx="36">
                  <c:v>-8.8351030605871266</c:v>
                </c:pt>
                <c:pt idx="37">
                  <c:v>-8.8351030605871266</c:v>
                </c:pt>
                <c:pt idx="38">
                  <c:v>-8.8351030605871266</c:v>
                </c:pt>
                <c:pt idx="39">
                  <c:v>-8.8351030605871266</c:v>
                </c:pt>
                <c:pt idx="40">
                  <c:v>-8.8351030605871266</c:v>
                </c:pt>
                <c:pt idx="41">
                  <c:v>-8.8351030605871266</c:v>
                </c:pt>
                <c:pt idx="42">
                  <c:v>-8.8351030605871266</c:v>
                </c:pt>
                <c:pt idx="43">
                  <c:v>-8.8351030605871266</c:v>
                </c:pt>
                <c:pt idx="44">
                  <c:v>-8.8351030605871266</c:v>
                </c:pt>
                <c:pt idx="45">
                  <c:v>-8.8351030605871266</c:v>
                </c:pt>
                <c:pt idx="46">
                  <c:v>-8.8351030605871266</c:v>
                </c:pt>
                <c:pt idx="47">
                  <c:v>-8.8351030605871266</c:v>
                </c:pt>
                <c:pt idx="48">
                  <c:v>-8.8351030605871266</c:v>
                </c:pt>
                <c:pt idx="49">
                  <c:v>-8.8351030605871266</c:v>
                </c:pt>
                <c:pt idx="50">
                  <c:v>-8.8351030605871266</c:v>
                </c:pt>
                <c:pt idx="51">
                  <c:v>-8.8351030605871266</c:v>
                </c:pt>
                <c:pt idx="52">
                  <c:v>-8.8351030605871266</c:v>
                </c:pt>
                <c:pt idx="53">
                  <c:v>-8.8351030605871266</c:v>
                </c:pt>
                <c:pt idx="54">
                  <c:v>-8.8351030605871266</c:v>
                </c:pt>
                <c:pt idx="55">
                  <c:v>-8.8351030605871266</c:v>
                </c:pt>
                <c:pt idx="56">
                  <c:v>-8.8351030605871266</c:v>
                </c:pt>
                <c:pt idx="57">
                  <c:v>-8.8351030605871266</c:v>
                </c:pt>
                <c:pt idx="58">
                  <c:v>-8.8351030605871266</c:v>
                </c:pt>
                <c:pt idx="59">
                  <c:v>-8.8351030605871266</c:v>
                </c:pt>
                <c:pt idx="60">
                  <c:v>-8.8351030605871266</c:v>
                </c:pt>
                <c:pt idx="61">
                  <c:v>-8.8351030605871266</c:v>
                </c:pt>
                <c:pt idx="62">
                  <c:v>-8.8351030605871266</c:v>
                </c:pt>
                <c:pt idx="63">
                  <c:v>-8.8351030605871266</c:v>
                </c:pt>
                <c:pt idx="64">
                  <c:v>-8.8351030605871266</c:v>
                </c:pt>
                <c:pt idx="65">
                  <c:v>-8.8351030605871266</c:v>
                </c:pt>
                <c:pt idx="66">
                  <c:v>-8.8351030605871266</c:v>
                </c:pt>
                <c:pt idx="67">
                  <c:v>-8.8351030605871266</c:v>
                </c:pt>
                <c:pt idx="68">
                  <c:v>-8.8351030605871266</c:v>
                </c:pt>
                <c:pt idx="69">
                  <c:v>-8.8351030605871266</c:v>
                </c:pt>
                <c:pt idx="70">
                  <c:v>-8.8351030605871266</c:v>
                </c:pt>
                <c:pt idx="71">
                  <c:v>-8.8351030605871266</c:v>
                </c:pt>
                <c:pt idx="72">
                  <c:v>-8.8351030605871266</c:v>
                </c:pt>
                <c:pt idx="73">
                  <c:v>-8.8351030605871266</c:v>
                </c:pt>
                <c:pt idx="74">
                  <c:v>-8.8351030605871266</c:v>
                </c:pt>
                <c:pt idx="75">
                  <c:v>-8.8351030605871266</c:v>
                </c:pt>
                <c:pt idx="76">
                  <c:v>-8.8351030605871266</c:v>
                </c:pt>
                <c:pt idx="77">
                  <c:v>-8.8351030605871266</c:v>
                </c:pt>
                <c:pt idx="78">
                  <c:v>-8.8351030605871266</c:v>
                </c:pt>
                <c:pt idx="79">
                  <c:v>-8.8351030605871266</c:v>
                </c:pt>
                <c:pt idx="80">
                  <c:v>-8.8351030605871266</c:v>
                </c:pt>
                <c:pt idx="81">
                  <c:v>-8.8351030605871266</c:v>
                </c:pt>
                <c:pt idx="82">
                  <c:v>-8.8351030605871266</c:v>
                </c:pt>
                <c:pt idx="83">
                  <c:v>-8.8351030605871266</c:v>
                </c:pt>
                <c:pt idx="84">
                  <c:v>-8.8351030605871266</c:v>
                </c:pt>
                <c:pt idx="85">
                  <c:v>-8.8351030605871266</c:v>
                </c:pt>
                <c:pt idx="86">
                  <c:v>-8.8351030605871266</c:v>
                </c:pt>
                <c:pt idx="87">
                  <c:v>-8.8351030605871266</c:v>
                </c:pt>
                <c:pt idx="88">
                  <c:v>-8.8351030605871266</c:v>
                </c:pt>
                <c:pt idx="89">
                  <c:v>-8.8351030605871266</c:v>
                </c:pt>
                <c:pt idx="90">
                  <c:v>-8.8351030605871266</c:v>
                </c:pt>
                <c:pt idx="91">
                  <c:v>-8.8351030605871266</c:v>
                </c:pt>
                <c:pt idx="92">
                  <c:v>-8.8351030605871266</c:v>
                </c:pt>
                <c:pt idx="93">
                  <c:v>-8.8351030605871266</c:v>
                </c:pt>
                <c:pt idx="94">
                  <c:v>-8.8351030605871266</c:v>
                </c:pt>
                <c:pt idx="95">
                  <c:v>-8.8351030605871266</c:v>
                </c:pt>
                <c:pt idx="96">
                  <c:v>-8.8351030605871266</c:v>
                </c:pt>
                <c:pt idx="97">
                  <c:v>-8.8351030605871266</c:v>
                </c:pt>
                <c:pt idx="98">
                  <c:v>-8.8351030605871266</c:v>
                </c:pt>
                <c:pt idx="99">
                  <c:v>-8.8351030605871266</c:v>
                </c:pt>
                <c:pt idx="100">
                  <c:v>-8.8351030605871266</c:v>
                </c:pt>
                <c:pt idx="101">
                  <c:v>-8.8351030605871266</c:v>
                </c:pt>
                <c:pt idx="102">
                  <c:v>-8.8351030605871266</c:v>
                </c:pt>
                <c:pt idx="103">
                  <c:v>-8.8351030605871266</c:v>
                </c:pt>
                <c:pt idx="104">
                  <c:v>-8.8351030605871266</c:v>
                </c:pt>
                <c:pt idx="105">
                  <c:v>-8.8351030605871266</c:v>
                </c:pt>
                <c:pt idx="106">
                  <c:v>-8.8351030605871266</c:v>
                </c:pt>
                <c:pt idx="107">
                  <c:v>-8.8351030605871266</c:v>
                </c:pt>
                <c:pt idx="108">
                  <c:v>-8.8351030605871266</c:v>
                </c:pt>
                <c:pt idx="109">
                  <c:v>-8.8351030605871266</c:v>
                </c:pt>
                <c:pt idx="110">
                  <c:v>-8.8351030605871266</c:v>
                </c:pt>
                <c:pt idx="111">
                  <c:v>-8.8351030605871266</c:v>
                </c:pt>
                <c:pt idx="112">
                  <c:v>-8.8351030605871266</c:v>
                </c:pt>
                <c:pt idx="113">
                  <c:v>-8.8351030605871266</c:v>
                </c:pt>
                <c:pt idx="114">
                  <c:v>-8.8351030605871266</c:v>
                </c:pt>
                <c:pt idx="115">
                  <c:v>-8.8351030605871266</c:v>
                </c:pt>
                <c:pt idx="116">
                  <c:v>-8.8351030605871266</c:v>
                </c:pt>
                <c:pt idx="117">
                  <c:v>-8.8351030605871266</c:v>
                </c:pt>
                <c:pt idx="118">
                  <c:v>-8.8351030605871266</c:v>
                </c:pt>
                <c:pt idx="119">
                  <c:v>-8.8351030605871266</c:v>
                </c:pt>
                <c:pt idx="120">
                  <c:v>-8.8351030605871266</c:v>
                </c:pt>
                <c:pt idx="121">
                  <c:v>-8.8351030605871266</c:v>
                </c:pt>
                <c:pt idx="122">
                  <c:v>-8.8351030605871266</c:v>
                </c:pt>
                <c:pt idx="123">
                  <c:v>-8.8351030605871266</c:v>
                </c:pt>
                <c:pt idx="124">
                  <c:v>-8.8351030605871266</c:v>
                </c:pt>
                <c:pt idx="125">
                  <c:v>-8.8351030605871266</c:v>
                </c:pt>
                <c:pt idx="126">
                  <c:v>-8.8351030605871266</c:v>
                </c:pt>
                <c:pt idx="127">
                  <c:v>-8.8351030605871266</c:v>
                </c:pt>
                <c:pt idx="128">
                  <c:v>-8.8351030605871266</c:v>
                </c:pt>
                <c:pt idx="129">
                  <c:v>-8.8351030605871266</c:v>
                </c:pt>
                <c:pt idx="130">
                  <c:v>-8.8351030605871266</c:v>
                </c:pt>
                <c:pt idx="131">
                  <c:v>-8.8351030605871266</c:v>
                </c:pt>
                <c:pt idx="132">
                  <c:v>-8.8351030605871266</c:v>
                </c:pt>
                <c:pt idx="133">
                  <c:v>-8.8351030605871266</c:v>
                </c:pt>
                <c:pt idx="134">
                  <c:v>-8.8351030605871266</c:v>
                </c:pt>
                <c:pt idx="135">
                  <c:v>-8.8351030605871266</c:v>
                </c:pt>
                <c:pt idx="136">
                  <c:v>-8.8351030605871266</c:v>
                </c:pt>
                <c:pt idx="137">
                  <c:v>-8.8351030605871266</c:v>
                </c:pt>
                <c:pt idx="138">
                  <c:v>-8.8351030605871266</c:v>
                </c:pt>
                <c:pt idx="139">
                  <c:v>-8.8351030605871266</c:v>
                </c:pt>
                <c:pt idx="140">
                  <c:v>-8.8351030605871266</c:v>
                </c:pt>
                <c:pt idx="141">
                  <c:v>-8.8351030605871266</c:v>
                </c:pt>
                <c:pt idx="142">
                  <c:v>-8.8351030605871266</c:v>
                </c:pt>
                <c:pt idx="143">
                  <c:v>-8.8351030605871266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735-4190-9E57-919C1BF79BEF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Results!$AC$4:$AC$147</c:f>
              <c:numCache>
                <c:formatCode>0.00</c:formatCode>
                <c:ptCount val="144"/>
                <c:pt idx="0">
                  <c:v>1.164896939412873</c:v>
                </c:pt>
                <c:pt idx="1">
                  <c:v>1.164896939412873</c:v>
                </c:pt>
                <c:pt idx="2">
                  <c:v>1.164896939412873</c:v>
                </c:pt>
                <c:pt idx="3">
                  <c:v>1.164896939412873</c:v>
                </c:pt>
                <c:pt idx="4">
                  <c:v>1.164896939412873</c:v>
                </c:pt>
                <c:pt idx="5">
                  <c:v>1.164896939412873</c:v>
                </c:pt>
                <c:pt idx="6">
                  <c:v>1.164896939412873</c:v>
                </c:pt>
                <c:pt idx="7">
                  <c:v>1.164896939412873</c:v>
                </c:pt>
                <c:pt idx="8">
                  <c:v>1.164896939412873</c:v>
                </c:pt>
                <c:pt idx="9">
                  <c:v>1.164896939412873</c:v>
                </c:pt>
                <c:pt idx="10">
                  <c:v>1.164896939412873</c:v>
                </c:pt>
                <c:pt idx="11">
                  <c:v>1.164896939412873</c:v>
                </c:pt>
                <c:pt idx="12">
                  <c:v>1.164896939412873</c:v>
                </c:pt>
                <c:pt idx="13">
                  <c:v>1.164896939412873</c:v>
                </c:pt>
                <c:pt idx="14">
                  <c:v>1.164896939412873</c:v>
                </c:pt>
                <c:pt idx="15">
                  <c:v>1.164896939412873</c:v>
                </c:pt>
                <c:pt idx="16">
                  <c:v>1.164896939412873</c:v>
                </c:pt>
                <c:pt idx="17">
                  <c:v>1.164896939412873</c:v>
                </c:pt>
                <c:pt idx="18">
                  <c:v>1.164896939412873</c:v>
                </c:pt>
                <c:pt idx="19">
                  <c:v>1.164896939412873</c:v>
                </c:pt>
                <c:pt idx="20">
                  <c:v>1.164896939412873</c:v>
                </c:pt>
                <c:pt idx="21">
                  <c:v>1.164896939412873</c:v>
                </c:pt>
                <c:pt idx="22">
                  <c:v>1.164896939412873</c:v>
                </c:pt>
                <c:pt idx="23">
                  <c:v>1.164896939412873</c:v>
                </c:pt>
                <c:pt idx="24">
                  <c:v>1.164896939412873</c:v>
                </c:pt>
                <c:pt idx="25">
                  <c:v>1.164896939412873</c:v>
                </c:pt>
                <c:pt idx="26">
                  <c:v>1.164896939412873</c:v>
                </c:pt>
                <c:pt idx="27">
                  <c:v>1.164896939412873</c:v>
                </c:pt>
                <c:pt idx="28">
                  <c:v>1.164896939412873</c:v>
                </c:pt>
                <c:pt idx="29">
                  <c:v>1.164896939412873</c:v>
                </c:pt>
                <c:pt idx="30">
                  <c:v>1.164896939412873</c:v>
                </c:pt>
                <c:pt idx="31">
                  <c:v>1.164896939412873</c:v>
                </c:pt>
                <c:pt idx="32">
                  <c:v>1.164896939412873</c:v>
                </c:pt>
                <c:pt idx="33">
                  <c:v>1.164896939412873</c:v>
                </c:pt>
                <c:pt idx="34">
                  <c:v>1.164896939412873</c:v>
                </c:pt>
                <c:pt idx="35">
                  <c:v>1.164896939412873</c:v>
                </c:pt>
                <c:pt idx="36">
                  <c:v>1.164896939412873</c:v>
                </c:pt>
                <c:pt idx="37">
                  <c:v>1.164896939412873</c:v>
                </c:pt>
                <c:pt idx="38">
                  <c:v>1.164896939412873</c:v>
                </c:pt>
                <c:pt idx="39">
                  <c:v>1.164896939412873</c:v>
                </c:pt>
                <c:pt idx="40">
                  <c:v>1.164896939412873</c:v>
                </c:pt>
                <c:pt idx="41">
                  <c:v>1.164896939412873</c:v>
                </c:pt>
                <c:pt idx="42">
                  <c:v>1.164896939412873</c:v>
                </c:pt>
                <c:pt idx="43">
                  <c:v>1.164896939412873</c:v>
                </c:pt>
                <c:pt idx="44">
                  <c:v>1.164896939412873</c:v>
                </c:pt>
                <c:pt idx="45">
                  <c:v>1.164896939412873</c:v>
                </c:pt>
                <c:pt idx="46">
                  <c:v>1.164896939412873</c:v>
                </c:pt>
                <c:pt idx="47">
                  <c:v>1.164896939412873</c:v>
                </c:pt>
                <c:pt idx="48">
                  <c:v>1.164896939412873</c:v>
                </c:pt>
                <c:pt idx="49">
                  <c:v>1.164896939412873</c:v>
                </c:pt>
                <c:pt idx="50">
                  <c:v>1.164896939412873</c:v>
                </c:pt>
                <c:pt idx="51">
                  <c:v>1.164896939412873</c:v>
                </c:pt>
                <c:pt idx="52">
                  <c:v>1.164896939412873</c:v>
                </c:pt>
                <c:pt idx="53">
                  <c:v>1.164896939412873</c:v>
                </c:pt>
                <c:pt idx="54">
                  <c:v>1.164896939412873</c:v>
                </c:pt>
                <c:pt idx="55">
                  <c:v>1.164896939412873</c:v>
                </c:pt>
                <c:pt idx="56">
                  <c:v>1.164896939412873</c:v>
                </c:pt>
                <c:pt idx="57">
                  <c:v>1.164896939412873</c:v>
                </c:pt>
                <c:pt idx="58">
                  <c:v>1.164896939412873</c:v>
                </c:pt>
                <c:pt idx="59">
                  <c:v>1.164896939412873</c:v>
                </c:pt>
                <c:pt idx="60">
                  <c:v>1.164896939412873</c:v>
                </c:pt>
                <c:pt idx="61">
                  <c:v>1.164896939412873</c:v>
                </c:pt>
                <c:pt idx="62">
                  <c:v>1.164896939412873</c:v>
                </c:pt>
                <c:pt idx="63">
                  <c:v>1.164896939412873</c:v>
                </c:pt>
                <c:pt idx="64">
                  <c:v>1.164896939412873</c:v>
                </c:pt>
                <c:pt idx="65">
                  <c:v>1.164896939412873</c:v>
                </c:pt>
                <c:pt idx="66">
                  <c:v>1.164896939412873</c:v>
                </c:pt>
                <c:pt idx="67">
                  <c:v>1.164896939412873</c:v>
                </c:pt>
                <c:pt idx="68">
                  <c:v>1.164896939412873</c:v>
                </c:pt>
                <c:pt idx="69">
                  <c:v>1.164896939412873</c:v>
                </c:pt>
                <c:pt idx="70">
                  <c:v>1.164896939412873</c:v>
                </c:pt>
                <c:pt idx="71">
                  <c:v>1.164896939412873</c:v>
                </c:pt>
                <c:pt idx="72">
                  <c:v>1.164896939412873</c:v>
                </c:pt>
                <c:pt idx="73">
                  <c:v>1.164896939412873</c:v>
                </c:pt>
                <c:pt idx="74">
                  <c:v>1.164896939412873</c:v>
                </c:pt>
                <c:pt idx="75">
                  <c:v>1.164896939412873</c:v>
                </c:pt>
                <c:pt idx="76">
                  <c:v>1.164896939412873</c:v>
                </c:pt>
                <c:pt idx="77">
                  <c:v>1.164896939412873</c:v>
                </c:pt>
                <c:pt idx="78">
                  <c:v>1.164896939412873</c:v>
                </c:pt>
                <c:pt idx="79">
                  <c:v>1.164896939412873</c:v>
                </c:pt>
                <c:pt idx="80">
                  <c:v>1.164896939412873</c:v>
                </c:pt>
                <c:pt idx="81">
                  <c:v>1.164896939412873</c:v>
                </c:pt>
                <c:pt idx="82">
                  <c:v>1.164896939412873</c:v>
                </c:pt>
                <c:pt idx="83">
                  <c:v>1.164896939412873</c:v>
                </c:pt>
                <c:pt idx="84">
                  <c:v>1.164896939412873</c:v>
                </c:pt>
                <c:pt idx="85">
                  <c:v>1.164896939412873</c:v>
                </c:pt>
                <c:pt idx="86">
                  <c:v>1.164896939412873</c:v>
                </c:pt>
                <c:pt idx="87">
                  <c:v>1.164896939412873</c:v>
                </c:pt>
                <c:pt idx="88">
                  <c:v>1.164896939412873</c:v>
                </c:pt>
                <c:pt idx="89">
                  <c:v>1.164896939412873</c:v>
                </c:pt>
                <c:pt idx="90">
                  <c:v>1.164896939412873</c:v>
                </c:pt>
                <c:pt idx="91">
                  <c:v>1.164896939412873</c:v>
                </c:pt>
                <c:pt idx="92">
                  <c:v>1.164896939412873</c:v>
                </c:pt>
                <c:pt idx="93">
                  <c:v>1.164896939412873</c:v>
                </c:pt>
                <c:pt idx="94">
                  <c:v>1.164896939412873</c:v>
                </c:pt>
                <c:pt idx="95">
                  <c:v>1.164896939412873</c:v>
                </c:pt>
                <c:pt idx="96">
                  <c:v>1.164896939412873</c:v>
                </c:pt>
                <c:pt idx="97">
                  <c:v>1.164896939412873</c:v>
                </c:pt>
                <c:pt idx="98">
                  <c:v>1.164896939412873</c:v>
                </c:pt>
                <c:pt idx="99">
                  <c:v>1.164896939412873</c:v>
                </c:pt>
                <c:pt idx="100">
                  <c:v>1.164896939412873</c:v>
                </c:pt>
                <c:pt idx="101">
                  <c:v>1.164896939412873</c:v>
                </c:pt>
                <c:pt idx="102">
                  <c:v>1.164896939412873</c:v>
                </c:pt>
                <c:pt idx="103">
                  <c:v>1.164896939412873</c:v>
                </c:pt>
                <c:pt idx="104">
                  <c:v>1.164896939412873</c:v>
                </c:pt>
                <c:pt idx="105">
                  <c:v>1.164896939412873</c:v>
                </c:pt>
                <c:pt idx="106">
                  <c:v>1.164896939412873</c:v>
                </c:pt>
                <c:pt idx="107">
                  <c:v>1.164896939412873</c:v>
                </c:pt>
                <c:pt idx="108">
                  <c:v>1.164896939412873</c:v>
                </c:pt>
                <c:pt idx="109">
                  <c:v>1.164896939412873</c:v>
                </c:pt>
                <c:pt idx="110">
                  <c:v>1.164896939412873</c:v>
                </c:pt>
                <c:pt idx="111">
                  <c:v>1.164896939412873</c:v>
                </c:pt>
                <c:pt idx="112">
                  <c:v>1.164896939412873</c:v>
                </c:pt>
                <c:pt idx="113">
                  <c:v>1.164896939412873</c:v>
                </c:pt>
                <c:pt idx="114">
                  <c:v>1.164896939412873</c:v>
                </c:pt>
                <c:pt idx="115">
                  <c:v>1.164896939412873</c:v>
                </c:pt>
                <c:pt idx="116">
                  <c:v>1.164896939412873</c:v>
                </c:pt>
                <c:pt idx="117">
                  <c:v>1.164896939412873</c:v>
                </c:pt>
                <c:pt idx="118">
                  <c:v>1.164896939412873</c:v>
                </c:pt>
                <c:pt idx="119">
                  <c:v>1.164896939412873</c:v>
                </c:pt>
                <c:pt idx="120">
                  <c:v>1.164896939412873</c:v>
                </c:pt>
                <c:pt idx="121">
                  <c:v>1.164896939412873</c:v>
                </c:pt>
                <c:pt idx="122">
                  <c:v>1.164896939412873</c:v>
                </c:pt>
                <c:pt idx="123">
                  <c:v>1.164896939412873</c:v>
                </c:pt>
                <c:pt idx="124">
                  <c:v>1.164896939412873</c:v>
                </c:pt>
                <c:pt idx="125">
                  <c:v>1.164896939412873</c:v>
                </c:pt>
                <c:pt idx="126">
                  <c:v>1.164896939412873</c:v>
                </c:pt>
                <c:pt idx="127">
                  <c:v>1.164896939412873</c:v>
                </c:pt>
                <c:pt idx="128">
                  <c:v>1.164896939412873</c:v>
                </c:pt>
                <c:pt idx="129">
                  <c:v>1.164896939412873</c:v>
                </c:pt>
                <c:pt idx="130">
                  <c:v>1.164896939412873</c:v>
                </c:pt>
                <c:pt idx="131">
                  <c:v>1.164896939412873</c:v>
                </c:pt>
                <c:pt idx="132">
                  <c:v>1.164896939412873</c:v>
                </c:pt>
                <c:pt idx="133">
                  <c:v>1.164896939412873</c:v>
                </c:pt>
                <c:pt idx="134">
                  <c:v>1.164896939412873</c:v>
                </c:pt>
                <c:pt idx="135">
                  <c:v>1.164896939412873</c:v>
                </c:pt>
                <c:pt idx="136">
                  <c:v>1.164896939412873</c:v>
                </c:pt>
                <c:pt idx="137">
                  <c:v>1.164896939412873</c:v>
                </c:pt>
                <c:pt idx="138">
                  <c:v>1.164896939412873</c:v>
                </c:pt>
                <c:pt idx="139">
                  <c:v>1.164896939412873</c:v>
                </c:pt>
                <c:pt idx="140">
                  <c:v>1.164896939412873</c:v>
                </c:pt>
                <c:pt idx="141">
                  <c:v>1.164896939412873</c:v>
                </c:pt>
                <c:pt idx="142">
                  <c:v>1.164896939412873</c:v>
                </c:pt>
                <c:pt idx="143">
                  <c:v>1.164896939412873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735-4190-9E57-919C1BF79BEF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Results!$AD$4:$AD$147</c:f>
              <c:numCache>
                <c:formatCode>0.00</c:formatCode>
                <c:ptCount val="144"/>
                <c:pt idx="0">
                  <c:v>-13.80240927259398</c:v>
                </c:pt>
                <c:pt idx="1">
                  <c:v>-13.80240927259398</c:v>
                </c:pt>
                <c:pt idx="2">
                  <c:v>-13.80240927259398</c:v>
                </c:pt>
                <c:pt idx="3">
                  <c:v>-13.80240927259398</c:v>
                </c:pt>
                <c:pt idx="4">
                  <c:v>-13.80240927259398</c:v>
                </c:pt>
                <c:pt idx="5">
                  <c:v>-13.80240927259398</c:v>
                </c:pt>
                <c:pt idx="6">
                  <c:v>-13.80240927259398</c:v>
                </c:pt>
                <c:pt idx="7">
                  <c:v>-13.80240927259398</c:v>
                </c:pt>
                <c:pt idx="8">
                  <c:v>-13.80240927259398</c:v>
                </c:pt>
                <c:pt idx="9">
                  <c:v>-13.80240927259398</c:v>
                </c:pt>
                <c:pt idx="10">
                  <c:v>-13.80240927259398</c:v>
                </c:pt>
                <c:pt idx="11">
                  <c:v>-13.80240927259398</c:v>
                </c:pt>
                <c:pt idx="12">
                  <c:v>-13.80240927259398</c:v>
                </c:pt>
                <c:pt idx="13">
                  <c:v>-13.80240927259398</c:v>
                </c:pt>
                <c:pt idx="14">
                  <c:v>-13.80240927259398</c:v>
                </c:pt>
                <c:pt idx="15">
                  <c:v>-13.80240927259398</c:v>
                </c:pt>
                <c:pt idx="16">
                  <c:v>-13.80240927259398</c:v>
                </c:pt>
                <c:pt idx="17">
                  <c:v>-13.80240927259398</c:v>
                </c:pt>
                <c:pt idx="18">
                  <c:v>-13.80240927259398</c:v>
                </c:pt>
                <c:pt idx="19">
                  <c:v>-13.80240927259398</c:v>
                </c:pt>
                <c:pt idx="20">
                  <c:v>-13.80240927259398</c:v>
                </c:pt>
                <c:pt idx="21">
                  <c:v>-13.80240927259398</c:v>
                </c:pt>
                <c:pt idx="22">
                  <c:v>-13.80240927259398</c:v>
                </c:pt>
                <c:pt idx="23">
                  <c:v>-13.80240927259398</c:v>
                </c:pt>
                <c:pt idx="24">
                  <c:v>-13.80240927259398</c:v>
                </c:pt>
                <c:pt idx="25">
                  <c:v>-13.80240927259398</c:v>
                </c:pt>
                <c:pt idx="26">
                  <c:v>-13.80240927259398</c:v>
                </c:pt>
                <c:pt idx="27">
                  <c:v>-13.80240927259398</c:v>
                </c:pt>
                <c:pt idx="28">
                  <c:v>-13.80240927259398</c:v>
                </c:pt>
                <c:pt idx="29">
                  <c:v>-13.80240927259398</c:v>
                </c:pt>
                <c:pt idx="30">
                  <c:v>-13.80240927259398</c:v>
                </c:pt>
                <c:pt idx="31">
                  <c:v>-13.80240927259398</c:v>
                </c:pt>
                <c:pt idx="32">
                  <c:v>-13.80240927259398</c:v>
                </c:pt>
                <c:pt idx="33">
                  <c:v>-13.80240927259398</c:v>
                </c:pt>
                <c:pt idx="34">
                  <c:v>-13.80240927259398</c:v>
                </c:pt>
                <c:pt idx="35">
                  <c:v>-13.80240927259398</c:v>
                </c:pt>
                <c:pt idx="36">
                  <c:v>-13.80240927259398</c:v>
                </c:pt>
                <c:pt idx="37">
                  <c:v>-13.80240927259398</c:v>
                </c:pt>
                <c:pt idx="38">
                  <c:v>-13.80240927259398</c:v>
                </c:pt>
                <c:pt idx="39">
                  <c:v>-13.80240927259398</c:v>
                </c:pt>
                <c:pt idx="40">
                  <c:v>-13.80240927259398</c:v>
                </c:pt>
                <c:pt idx="41">
                  <c:v>-13.80240927259398</c:v>
                </c:pt>
                <c:pt idx="42">
                  <c:v>-13.80240927259398</c:v>
                </c:pt>
                <c:pt idx="43">
                  <c:v>-13.80240927259398</c:v>
                </c:pt>
                <c:pt idx="44">
                  <c:v>-13.80240927259398</c:v>
                </c:pt>
                <c:pt idx="45">
                  <c:v>-13.80240927259398</c:v>
                </c:pt>
                <c:pt idx="46">
                  <c:v>-13.80240927259398</c:v>
                </c:pt>
                <c:pt idx="47">
                  <c:v>-13.80240927259398</c:v>
                </c:pt>
                <c:pt idx="48">
                  <c:v>-13.80240927259398</c:v>
                </c:pt>
                <c:pt idx="49">
                  <c:v>-13.80240927259398</c:v>
                </c:pt>
                <c:pt idx="50">
                  <c:v>-13.80240927259398</c:v>
                </c:pt>
                <c:pt idx="51">
                  <c:v>-13.80240927259398</c:v>
                </c:pt>
                <c:pt idx="52">
                  <c:v>-13.80240927259398</c:v>
                </c:pt>
                <c:pt idx="53">
                  <c:v>-13.80240927259398</c:v>
                </c:pt>
                <c:pt idx="54">
                  <c:v>-13.80240927259398</c:v>
                </c:pt>
                <c:pt idx="55">
                  <c:v>-13.80240927259398</c:v>
                </c:pt>
                <c:pt idx="56">
                  <c:v>-13.80240927259398</c:v>
                </c:pt>
                <c:pt idx="57">
                  <c:v>-13.80240927259398</c:v>
                </c:pt>
                <c:pt idx="58">
                  <c:v>-13.80240927259398</c:v>
                </c:pt>
                <c:pt idx="59">
                  <c:v>-13.80240927259398</c:v>
                </c:pt>
                <c:pt idx="60">
                  <c:v>-13.80240927259398</c:v>
                </c:pt>
                <c:pt idx="61">
                  <c:v>-13.80240927259398</c:v>
                </c:pt>
                <c:pt idx="62">
                  <c:v>-13.80240927259398</c:v>
                </c:pt>
                <c:pt idx="63">
                  <c:v>-13.80240927259398</c:v>
                </c:pt>
                <c:pt idx="64">
                  <c:v>-13.80240927259398</c:v>
                </c:pt>
                <c:pt idx="65">
                  <c:v>-13.80240927259398</c:v>
                </c:pt>
                <c:pt idx="66">
                  <c:v>-13.80240927259398</c:v>
                </c:pt>
                <c:pt idx="67">
                  <c:v>-13.80240927259398</c:v>
                </c:pt>
                <c:pt idx="68">
                  <c:v>-13.80240927259398</c:v>
                </c:pt>
                <c:pt idx="69">
                  <c:v>-13.80240927259398</c:v>
                </c:pt>
                <c:pt idx="70">
                  <c:v>-13.80240927259398</c:v>
                </c:pt>
                <c:pt idx="71">
                  <c:v>-13.80240927259398</c:v>
                </c:pt>
                <c:pt idx="72">
                  <c:v>-13.80240927259398</c:v>
                </c:pt>
                <c:pt idx="73">
                  <c:v>-13.80240927259398</c:v>
                </c:pt>
                <c:pt idx="74">
                  <c:v>-13.80240927259398</c:v>
                </c:pt>
                <c:pt idx="75">
                  <c:v>-13.80240927259398</c:v>
                </c:pt>
                <c:pt idx="76">
                  <c:v>-13.80240927259398</c:v>
                </c:pt>
                <c:pt idx="77">
                  <c:v>-13.80240927259398</c:v>
                </c:pt>
                <c:pt idx="78">
                  <c:v>-13.80240927259398</c:v>
                </c:pt>
                <c:pt idx="79">
                  <c:v>-13.80240927259398</c:v>
                </c:pt>
                <c:pt idx="80">
                  <c:v>-13.80240927259398</c:v>
                </c:pt>
                <c:pt idx="81">
                  <c:v>-13.80240927259398</c:v>
                </c:pt>
                <c:pt idx="82">
                  <c:v>-13.80240927259398</c:v>
                </c:pt>
                <c:pt idx="83">
                  <c:v>-13.80240927259398</c:v>
                </c:pt>
                <c:pt idx="84">
                  <c:v>-13.80240927259398</c:v>
                </c:pt>
                <c:pt idx="85">
                  <c:v>-13.80240927259398</c:v>
                </c:pt>
                <c:pt idx="86">
                  <c:v>-13.80240927259398</c:v>
                </c:pt>
                <c:pt idx="87">
                  <c:v>-13.80240927259398</c:v>
                </c:pt>
                <c:pt idx="88">
                  <c:v>-13.80240927259398</c:v>
                </c:pt>
                <c:pt idx="89">
                  <c:v>-13.80240927259398</c:v>
                </c:pt>
                <c:pt idx="90">
                  <c:v>-13.80240927259398</c:v>
                </c:pt>
                <c:pt idx="91">
                  <c:v>-13.80240927259398</c:v>
                </c:pt>
                <c:pt idx="92">
                  <c:v>-13.80240927259398</c:v>
                </c:pt>
                <c:pt idx="93">
                  <c:v>-13.80240927259398</c:v>
                </c:pt>
                <c:pt idx="94">
                  <c:v>-13.80240927259398</c:v>
                </c:pt>
                <c:pt idx="95">
                  <c:v>-13.80240927259398</c:v>
                </c:pt>
                <c:pt idx="96">
                  <c:v>-13.80240927259398</c:v>
                </c:pt>
                <c:pt idx="97">
                  <c:v>-13.80240927259398</c:v>
                </c:pt>
                <c:pt idx="98">
                  <c:v>-13.80240927259398</c:v>
                </c:pt>
                <c:pt idx="99">
                  <c:v>-13.80240927259398</c:v>
                </c:pt>
                <c:pt idx="100">
                  <c:v>-13.80240927259398</c:v>
                </c:pt>
                <c:pt idx="101">
                  <c:v>-13.80240927259398</c:v>
                </c:pt>
                <c:pt idx="102">
                  <c:v>-13.80240927259398</c:v>
                </c:pt>
                <c:pt idx="103">
                  <c:v>-13.80240927259398</c:v>
                </c:pt>
                <c:pt idx="104">
                  <c:v>-13.80240927259398</c:v>
                </c:pt>
                <c:pt idx="105">
                  <c:v>-13.80240927259398</c:v>
                </c:pt>
                <c:pt idx="106">
                  <c:v>-13.80240927259398</c:v>
                </c:pt>
                <c:pt idx="107">
                  <c:v>-13.80240927259398</c:v>
                </c:pt>
                <c:pt idx="108">
                  <c:v>-13.80240927259398</c:v>
                </c:pt>
                <c:pt idx="109">
                  <c:v>-13.80240927259398</c:v>
                </c:pt>
                <c:pt idx="110">
                  <c:v>-13.80240927259398</c:v>
                </c:pt>
                <c:pt idx="111">
                  <c:v>-13.80240927259398</c:v>
                </c:pt>
                <c:pt idx="112">
                  <c:v>-13.80240927259398</c:v>
                </c:pt>
                <c:pt idx="113">
                  <c:v>-13.80240927259398</c:v>
                </c:pt>
                <c:pt idx="114">
                  <c:v>-13.80240927259398</c:v>
                </c:pt>
                <c:pt idx="115">
                  <c:v>-13.80240927259398</c:v>
                </c:pt>
                <c:pt idx="116">
                  <c:v>-13.80240927259398</c:v>
                </c:pt>
                <c:pt idx="117">
                  <c:v>-13.80240927259398</c:v>
                </c:pt>
                <c:pt idx="118">
                  <c:v>-13.80240927259398</c:v>
                </c:pt>
                <c:pt idx="119">
                  <c:v>-13.80240927259398</c:v>
                </c:pt>
                <c:pt idx="120">
                  <c:v>-13.80240927259398</c:v>
                </c:pt>
                <c:pt idx="121">
                  <c:v>-13.80240927259398</c:v>
                </c:pt>
                <c:pt idx="122">
                  <c:v>-13.80240927259398</c:v>
                </c:pt>
                <c:pt idx="123">
                  <c:v>-13.80240927259398</c:v>
                </c:pt>
                <c:pt idx="124">
                  <c:v>-13.80240927259398</c:v>
                </c:pt>
                <c:pt idx="125">
                  <c:v>-13.80240927259398</c:v>
                </c:pt>
                <c:pt idx="126">
                  <c:v>-13.80240927259398</c:v>
                </c:pt>
                <c:pt idx="127">
                  <c:v>-13.80240927259398</c:v>
                </c:pt>
                <c:pt idx="128">
                  <c:v>-13.80240927259398</c:v>
                </c:pt>
                <c:pt idx="129">
                  <c:v>-13.80240927259398</c:v>
                </c:pt>
                <c:pt idx="130">
                  <c:v>-13.80240927259398</c:v>
                </c:pt>
                <c:pt idx="131">
                  <c:v>-13.80240927259398</c:v>
                </c:pt>
                <c:pt idx="132">
                  <c:v>-13.80240927259398</c:v>
                </c:pt>
                <c:pt idx="133">
                  <c:v>-13.80240927259398</c:v>
                </c:pt>
                <c:pt idx="134">
                  <c:v>-13.80240927259398</c:v>
                </c:pt>
                <c:pt idx="135">
                  <c:v>-13.80240927259398</c:v>
                </c:pt>
                <c:pt idx="136">
                  <c:v>-13.80240927259398</c:v>
                </c:pt>
                <c:pt idx="137">
                  <c:v>-13.80240927259398</c:v>
                </c:pt>
                <c:pt idx="138">
                  <c:v>-13.80240927259398</c:v>
                </c:pt>
                <c:pt idx="139">
                  <c:v>-13.80240927259398</c:v>
                </c:pt>
                <c:pt idx="140">
                  <c:v>-13.80240927259398</c:v>
                </c:pt>
                <c:pt idx="141">
                  <c:v>-13.80240927259398</c:v>
                </c:pt>
                <c:pt idx="142">
                  <c:v>-13.80240927259398</c:v>
                </c:pt>
                <c:pt idx="143">
                  <c:v>-13.80240927259398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735-4190-9E57-919C1BF79BEF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55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6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7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8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Results!$AE$4:$AE$147</c:f>
              <c:numCache>
                <c:formatCode>0.00</c:formatCode>
                <c:ptCount val="144"/>
                <c:pt idx="0">
                  <c:v>6.132203151419727</c:v>
                </c:pt>
                <c:pt idx="1">
                  <c:v>6.132203151419727</c:v>
                </c:pt>
                <c:pt idx="2">
                  <c:v>6.132203151419727</c:v>
                </c:pt>
                <c:pt idx="3">
                  <c:v>6.132203151419727</c:v>
                </c:pt>
                <c:pt idx="4">
                  <c:v>6.132203151419727</c:v>
                </c:pt>
                <c:pt idx="5">
                  <c:v>6.132203151419727</c:v>
                </c:pt>
                <c:pt idx="6">
                  <c:v>6.132203151419727</c:v>
                </c:pt>
                <c:pt idx="7">
                  <c:v>6.132203151419727</c:v>
                </c:pt>
                <c:pt idx="8">
                  <c:v>6.132203151419727</c:v>
                </c:pt>
                <c:pt idx="9">
                  <c:v>6.132203151419727</c:v>
                </c:pt>
                <c:pt idx="10">
                  <c:v>6.132203151419727</c:v>
                </c:pt>
                <c:pt idx="11">
                  <c:v>6.132203151419727</c:v>
                </c:pt>
                <c:pt idx="12">
                  <c:v>6.132203151419727</c:v>
                </c:pt>
                <c:pt idx="13">
                  <c:v>6.132203151419727</c:v>
                </c:pt>
                <c:pt idx="14">
                  <c:v>6.132203151419727</c:v>
                </c:pt>
                <c:pt idx="15">
                  <c:v>6.132203151419727</c:v>
                </c:pt>
                <c:pt idx="16">
                  <c:v>6.132203151419727</c:v>
                </c:pt>
                <c:pt idx="17">
                  <c:v>6.132203151419727</c:v>
                </c:pt>
                <c:pt idx="18">
                  <c:v>6.132203151419727</c:v>
                </c:pt>
                <c:pt idx="19">
                  <c:v>6.132203151419727</c:v>
                </c:pt>
                <c:pt idx="20">
                  <c:v>6.132203151419727</c:v>
                </c:pt>
                <c:pt idx="21">
                  <c:v>6.132203151419727</c:v>
                </c:pt>
                <c:pt idx="22">
                  <c:v>6.132203151419727</c:v>
                </c:pt>
                <c:pt idx="23">
                  <c:v>6.132203151419727</c:v>
                </c:pt>
                <c:pt idx="24">
                  <c:v>6.132203151419727</c:v>
                </c:pt>
                <c:pt idx="25">
                  <c:v>6.132203151419727</c:v>
                </c:pt>
                <c:pt idx="26">
                  <c:v>6.132203151419727</c:v>
                </c:pt>
                <c:pt idx="27">
                  <c:v>6.132203151419727</c:v>
                </c:pt>
                <c:pt idx="28">
                  <c:v>6.132203151419727</c:v>
                </c:pt>
                <c:pt idx="29">
                  <c:v>6.132203151419727</c:v>
                </c:pt>
                <c:pt idx="30">
                  <c:v>6.132203151419727</c:v>
                </c:pt>
                <c:pt idx="31">
                  <c:v>6.132203151419727</c:v>
                </c:pt>
                <c:pt idx="32">
                  <c:v>6.132203151419727</c:v>
                </c:pt>
                <c:pt idx="33">
                  <c:v>6.132203151419727</c:v>
                </c:pt>
                <c:pt idx="34">
                  <c:v>6.132203151419727</c:v>
                </c:pt>
                <c:pt idx="35">
                  <c:v>6.132203151419727</c:v>
                </c:pt>
                <c:pt idx="36">
                  <c:v>6.132203151419727</c:v>
                </c:pt>
                <c:pt idx="37">
                  <c:v>6.132203151419727</c:v>
                </c:pt>
                <c:pt idx="38">
                  <c:v>6.132203151419727</c:v>
                </c:pt>
                <c:pt idx="39">
                  <c:v>6.132203151419727</c:v>
                </c:pt>
                <c:pt idx="40">
                  <c:v>6.132203151419727</c:v>
                </c:pt>
                <c:pt idx="41">
                  <c:v>6.132203151419727</c:v>
                </c:pt>
                <c:pt idx="42">
                  <c:v>6.132203151419727</c:v>
                </c:pt>
                <c:pt idx="43">
                  <c:v>6.132203151419727</c:v>
                </c:pt>
                <c:pt idx="44">
                  <c:v>6.132203151419727</c:v>
                </c:pt>
                <c:pt idx="45">
                  <c:v>6.132203151419727</c:v>
                </c:pt>
                <c:pt idx="46">
                  <c:v>6.132203151419727</c:v>
                </c:pt>
                <c:pt idx="47">
                  <c:v>6.132203151419727</c:v>
                </c:pt>
                <c:pt idx="48">
                  <c:v>6.132203151419727</c:v>
                </c:pt>
                <c:pt idx="49">
                  <c:v>6.132203151419727</c:v>
                </c:pt>
                <c:pt idx="50">
                  <c:v>6.132203151419727</c:v>
                </c:pt>
                <c:pt idx="51">
                  <c:v>6.132203151419727</c:v>
                </c:pt>
                <c:pt idx="52">
                  <c:v>6.132203151419727</c:v>
                </c:pt>
                <c:pt idx="53">
                  <c:v>6.132203151419727</c:v>
                </c:pt>
                <c:pt idx="54">
                  <c:v>6.132203151419727</c:v>
                </c:pt>
                <c:pt idx="55">
                  <c:v>6.132203151419727</c:v>
                </c:pt>
                <c:pt idx="56">
                  <c:v>6.132203151419727</c:v>
                </c:pt>
                <c:pt idx="57">
                  <c:v>6.132203151419727</c:v>
                </c:pt>
                <c:pt idx="58">
                  <c:v>6.132203151419727</c:v>
                </c:pt>
                <c:pt idx="59">
                  <c:v>6.132203151419727</c:v>
                </c:pt>
                <c:pt idx="60">
                  <c:v>6.132203151419727</c:v>
                </c:pt>
                <c:pt idx="61">
                  <c:v>6.132203151419727</c:v>
                </c:pt>
                <c:pt idx="62">
                  <c:v>6.132203151419727</c:v>
                </c:pt>
                <c:pt idx="63">
                  <c:v>6.132203151419727</c:v>
                </c:pt>
                <c:pt idx="64">
                  <c:v>6.132203151419727</c:v>
                </c:pt>
                <c:pt idx="65">
                  <c:v>6.132203151419727</c:v>
                </c:pt>
                <c:pt idx="66">
                  <c:v>6.132203151419727</c:v>
                </c:pt>
                <c:pt idx="67">
                  <c:v>6.132203151419727</c:v>
                </c:pt>
                <c:pt idx="68">
                  <c:v>6.132203151419727</c:v>
                </c:pt>
                <c:pt idx="69">
                  <c:v>6.132203151419727</c:v>
                </c:pt>
                <c:pt idx="70">
                  <c:v>6.132203151419727</c:v>
                </c:pt>
                <c:pt idx="71">
                  <c:v>6.132203151419727</c:v>
                </c:pt>
                <c:pt idx="72">
                  <c:v>6.132203151419727</c:v>
                </c:pt>
                <c:pt idx="73">
                  <c:v>6.132203151419727</c:v>
                </c:pt>
                <c:pt idx="74">
                  <c:v>6.132203151419727</c:v>
                </c:pt>
                <c:pt idx="75">
                  <c:v>6.132203151419727</c:v>
                </c:pt>
                <c:pt idx="76">
                  <c:v>6.132203151419727</c:v>
                </c:pt>
                <c:pt idx="77">
                  <c:v>6.132203151419727</c:v>
                </c:pt>
                <c:pt idx="78">
                  <c:v>6.132203151419727</c:v>
                </c:pt>
                <c:pt idx="79">
                  <c:v>6.132203151419727</c:v>
                </c:pt>
                <c:pt idx="80">
                  <c:v>6.132203151419727</c:v>
                </c:pt>
                <c:pt idx="81">
                  <c:v>6.132203151419727</c:v>
                </c:pt>
                <c:pt idx="82">
                  <c:v>6.132203151419727</c:v>
                </c:pt>
                <c:pt idx="83">
                  <c:v>6.132203151419727</c:v>
                </c:pt>
                <c:pt idx="84">
                  <c:v>6.132203151419727</c:v>
                </c:pt>
                <c:pt idx="85">
                  <c:v>6.132203151419727</c:v>
                </c:pt>
                <c:pt idx="86">
                  <c:v>6.132203151419727</c:v>
                </c:pt>
                <c:pt idx="87">
                  <c:v>6.132203151419727</c:v>
                </c:pt>
                <c:pt idx="88">
                  <c:v>6.132203151419727</c:v>
                </c:pt>
                <c:pt idx="89">
                  <c:v>6.132203151419727</c:v>
                </c:pt>
                <c:pt idx="90">
                  <c:v>6.132203151419727</c:v>
                </c:pt>
                <c:pt idx="91">
                  <c:v>6.132203151419727</c:v>
                </c:pt>
                <c:pt idx="92">
                  <c:v>6.132203151419727</c:v>
                </c:pt>
                <c:pt idx="93">
                  <c:v>6.132203151419727</c:v>
                </c:pt>
                <c:pt idx="94">
                  <c:v>6.132203151419727</c:v>
                </c:pt>
                <c:pt idx="95">
                  <c:v>6.132203151419727</c:v>
                </c:pt>
                <c:pt idx="96">
                  <c:v>6.132203151419727</c:v>
                </c:pt>
                <c:pt idx="97">
                  <c:v>6.132203151419727</c:v>
                </c:pt>
                <c:pt idx="98">
                  <c:v>6.132203151419727</c:v>
                </c:pt>
                <c:pt idx="99">
                  <c:v>6.132203151419727</c:v>
                </c:pt>
                <c:pt idx="100">
                  <c:v>6.132203151419727</c:v>
                </c:pt>
                <c:pt idx="101">
                  <c:v>6.132203151419727</c:v>
                </c:pt>
                <c:pt idx="102">
                  <c:v>6.132203151419727</c:v>
                </c:pt>
                <c:pt idx="103">
                  <c:v>6.132203151419727</c:v>
                </c:pt>
                <c:pt idx="104">
                  <c:v>6.132203151419727</c:v>
                </c:pt>
                <c:pt idx="105">
                  <c:v>6.132203151419727</c:v>
                </c:pt>
                <c:pt idx="106">
                  <c:v>6.132203151419727</c:v>
                </c:pt>
                <c:pt idx="107">
                  <c:v>6.132203151419727</c:v>
                </c:pt>
                <c:pt idx="108">
                  <c:v>6.132203151419727</c:v>
                </c:pt>
                <c:pt idx="109">
                  <c:v>6.132203151419727</c:v>
                </c:pt>
                <c:pt idx="110">
                  <c:v>6.132203151419727</c:v>
                </c:pt>
                <c:pt idx="111">
                  <c:v>6.132203151419727</c:v>
                </c:pt>
                <c:pt idx="112">
                  <c:v>6.132203151419727</c:v>
                </c:pt>
                <c:pt idx="113">
                  <c:v>6.132203151419727</c:v>
                </c:pt>
                <c:pt idx="114">
                  <c:v>6.132203151419727</c:v>
                </c:pt>
                <c:pt idx="115">
                  <c:v>6.132203151419727</c:v>
                </c:pt>
                <c:pt idx="116">
                  <c:v>6.132203151419727</c:v>
                </c:pt>
                <c:pt idx="117">
                  <c:v>6.132203151419727</c:v>
                </c:pt>
                <c:pt idx="118">
                  <c:v>6.132203151419727</c:v>
                </c:pt>
                <c:pt idx="119">
                  <c:v>6.132203151419727</c:v>
                </c:pt>
                <c:pt idx="120">
                  <c:v>6.132203151419727</c:v>
                </c:pt>
                <c:pt idx="121">
                  <c:v>6.132203151419727</c:v>
                </c:pt>
                <c:pt idx="122">
                  <c:v>6.132203151419727</c:v>
                </c:pt>
                <c:pt idx="123">
                  <c:v>6.132203151419727</c:v>
                </c:pt>
                <c:pt idx="124">
                  <c:v>6.132203151419727</c:v>
                </c:pt>
                <c:pt idx="125">
                  <c:v>6.132203151419727</c:v>
                </c:pt>
                <c:pt idx="126">
                  <c:v>6.132203151419727</c:v>
                </c:pt>
                <c:pt idx="127">
                  <c:v>6.132203151419727</c:v>
                </c:pt>
                <c:pt idx="128">
                  <c:v>6.132203151419727</c:v>
                </c:pt>
                <c:pt idx="129">
                  <c:v>6.132203151419727</c:v>
                </c:pt>
                <c:pt idx="130">
                  <c:v>6.132203151419727</c:v>
                </c:pt>
                <c:pt idx="131">
                  <c:v>6.132203151419727</c:v>
                </c:pt>
                <c:pt idx="132">
                  <c:v>6.132203151419727</c:v>
                </c:pt>
                <c:pt idx="133">
                  <c:v>6.132203151419727</c:v>
                </c:pt>
                <c:pt idx="134">
                  <c:v>6.132203151419727</c:v>
                </c:pt>
                <c:pt idx="135">
                  <c:v>6.132203151419727</c:v>
                </c:pt>
                <c:pt idx="136">
                  <c:v>6.132203151419727</c:v>
                </c:pt>
                <c:pt idx="137">
                  <c:v>6.132203151419727</c:v>
                </c:pt>
                <c:pt idx="138">
                  <c:v>6.132203151419727</c:v>
                </c:pt>
                <c:pt idx="139">
                  <c:v>6.132203151419727</c:v>
                </c:pt>
                <c:pt idx="140">
                  <c:v>6.132203151419727</c:v>
                </c:pt>
                <c:pt idx="141">
                  <c:v>6.132203151419727</c:v>
                </c:pt>
                <c:pt idx="142">
                  <c:v>6.132203151419727</c:v>
                </c:pt>
                <c:pt idx="143">
                  <c:v>6.132203151419727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735-4190-9E57-919C1BF7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4080"/>
        <c:axId val="231544472"/>
      </c:lineChart>
      <c:catAx>
        <c:axId val="231544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472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1544472"/>
        <c:scaling>
          <c:orientation val="minMax"/>
          <c:max val="20"/>
          <c:min val="-35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Fine Material Mass Percent Error</a:t>
                </a:r>
              </a:p>
            </c:rich>
          </c:tx>
          <c:layout>
            <c:manualLayout>
              <c:xMode val="edge"/>
              <c:yMode val="edge"/>
              <c:x val="5.536520760622562E-3"/>
              <c:y val="0.30668847372813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080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76156583629894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USGS Sediment Laboratory Quality Assurance Project - Study 2,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Sand Material Mass Percent Error (between reported and expected)</a:t>
            </a:r>
          </a:p>
        </c:rich>
      </c:tx>
      <c:layout>
        <c:manualLayout>
          <c:xMode val="edge"/>
          <c:yMode val="edge"/>
          <c:x val="0.11283287028923901"/>
          <c:y val="6.8688762435159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14452565051355E-2"/>
          <c:y val="0.17138269977705176"/>
          <c:w val="0.86718203417934825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3-4A01-B224-AFA20763F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3-4A01-B224-AFA20763FD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03-4A01-B224-AFA20763FD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03-4A01-B224-AFA20763FD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03-4A01-B224-AFA20763FD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403-4A01-B224-AFA20763FD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03-4A01-B224-AFA20763F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03-4A01-B224-AFA20763FD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03-4A01-B224-AFA20763FD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403-4A01-B224-AFA20763FD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403-4A01-B224-AFA20763FD5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403-4A01-B224-AFA20763FD5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03-4A01-B224-AFA20763FD5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03-4A01-B224-AFA20763FD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03-4A01-B224-AFA20763FD5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03-4A01-B224-AFA20763FD5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03-4A01-B224-AFA20763FD5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03-4A01-B224-AFA20763FD5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03-4A01-B224-AFA20763FD5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03-4A01-B224-AFA20763FD5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03-4A01-B224-AFA20763FD5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03-4A01-B224-AFA20763FD5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03-4A01-B224-AFA20763FD5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03-4A01-B224-AFA20763FD5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03-4A01-B224-AFA20763FD5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03-4A01-B224-AFA20763FD5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03-4A01-B224-AFA20763FD5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403-4A01-B224-AFA20763FD5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403-4A01-B224-AFA20763FD5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403-4A01-B224-AFA20763FD5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403-4A01-B224-AFA20763FD5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403-4A01-B224-AFA20763FD5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403-4A01-B224-AFA20763FD5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403-4A01-B224-AFA20763FD5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403-4A01-B224-AFA20763FD5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403-4A01-B224-AFA20763FD5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403-4A01-B224-AFA20763FD5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403-4A01-B224-AFA20763FD5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403-4A01-B224-AFA20763FD5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403-4A01-B224-AFA20763FD5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403-4A01-B224-AFA20763FD5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403-4A01-B224-AFA20763FD5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403-4A01-B224-AFA20763FD5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403-4A01-B224-AFA20763FD5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403-4A01-B224-AFA20763FD5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403-4A01-B224-AFA20763FD5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403-4A01-B224-AFA20763FD5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403-4A01-B224-AFA20763FD5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403-4A01-B224-AFA20763FD5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403-4A01-B224-AFA20763FD5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6403-4A01-B224-AFA20763FD5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6403-4A01-B224-AFA20763FD5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6403-4A01-B224-AFA20763FD5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6403-4A01-B224-AFA20763FD5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6403-4A01-B224-AFA20763FD5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6403-4A01-B224-AFA20763FD5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6403-4A01-B224-AFA20763FD5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6403-4A01-B224-AFA20763FD5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6403-4A01-B224-AFA20763FD5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6403-4A01-B224-AFA20763FD5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6403-4A01-B224-AFA20763FD5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6403-4A01-B224-AFA20763FD5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6403-4A01-B224-AFA20763FD5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6403-4A01-B224-AFA20763FD53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6403-4A01-B224-AFA20763FD53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6403-4A01-B224-AFA20763FD53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6403-4A01-B224-AFA20763FD53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6403-4A01-B224-AFA20763FD53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6403-4A01-B224-AFA20763FD53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6403-4A01-B224-AFA20763FD53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6403-4A01-B224-AFA20763FD53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6403-4A01-B224-AFA20763FD5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6403-4A01-B224-AFA20763FD53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6403-4A01-B224-AFA20763FD53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6403-4A01-B224-AFA20763FD53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6403-4A01-B224-AFA20763FD53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6403-4A01-B224-AFA20763FD53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6403-4A01-B224-AFA20763FD53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Results!$W$4:$W$147</c:f>
              <c:numCache>
                <c:formatCode>0.00</c:formatCode>
                <c:ptCount val="144"/>
                <c:pt idx="0">
                  <c:v>2.0608439646712475</c:v>
                </c:pt>
                <c:pt idx="1">
                  <c:v>-4.4056525353283531</c:v>
                </c:pt>
                <c:pt idx="2">
                  <c:v>0.76605774896877821</c:v>
                </c:pt>
                <c:pt idx="3">
                  <c:v>0.74570080657432725</c:v>
                </c:pt>
                <c:pt idx="4">
                  <c:v>-0.92972108367489792</c:v>
                </c:pt>
                <c:pt idx="5">
                  <c:v>1.3846358673944872</c:v>
                </c:pt>
                <c:pt idx="6">
                  <c:v>-3.1032495455950142E-2</c:v>
                </c:pt>
                <c:pt idx="7">
                  <c:v>-0.2498750624687566</c:v>
                </c:pt>
                <c:pt idx="8">
                  <c:v>-5.9981148781807998E-2</c:v>
                </c:pt>
                <c:pt idx="9">
                  <c:v>14.035087719298248</c:v>
                </c:pt>
                <c:pt idx="10">
                  <c:v>-0.32414910858995222</c:v>
                </c:pt>
                <c:pt idx="11">
                  <c:v>-1.3627514600908508</c:v>
                </c:pt>
                <c:pt idx="12">
                  <c:v>0.7348438456827836</c:v>
                </c:pt>
                <c:pt idx="13">
                  <c:v>0.26991902429271852</c:v>
                </c:pt>
                <c:pt idx="14">
                  <c:v>-7.3230810199053975E-2</c:v>
                </c:pt>
                <c:pt idx="15">
                  <c:v>-0.24401064773735356</c:v>
                </c:pt>
                <c:pt idx="16">
                  <c:v>-3.4952813701491732E-2</c:v>
                </c:pt>
                <c:pt idx="17">
                  <c:v>-0.11135221562357282</c:v>
                </c:pt>
                <c:pt idx="18">
                  <c:v>-24.603174603174608</c:v>
                </c:pt>
                <c:pt idx="19">
                  <c:v>-11.36180499597099</c:v>
                </c:pt>
                <c:pt idx="20">
                  <c:v>-3.4749034749034782</c:v>
                </c:pt>
                <c:pt idx="21">
                  <c:v>-2.060270602706018</c:v>
                </c:pt>
                <c:pt idx="22">
                  <c:v>-1.7491254372813607</c:v>
                </c:pt>
                <c:pt idx="23">
                  <c:v>-0.12617039644066386</c:v>
                </c:pt>
                <c:pt idx="24">
                  <c:v>-1.4390562983658164</c:v>
                </c:pt>
                <c:pt idx="25">
                  <c:v>-3.3863878529568319</c:v>
                </c:pt>
                <c:pt idx="26">
                  <c:v>-0.59205364148655215</c:v>
                </c:pt>
                <c:pt idx="27">
                  <c:v>-19.161676646706585</c:v>
                </c:pt>
                <c:pt idx="28">
                  <c:v>5.3497942386831383</c:v>
                </c:pt>
                <c:pt idx="29">
                  <c:v>6.5891472868217065</c:v>
                </c:pt>
                <c:pt idx="30">
                  <c:v>1.1959521619135278</c:v>
                </c:pt>
                <c:pt idx="31">
                  <c:v>1.7677019874163664</c:v>
                </c:pt>
                <c:pt idx="32">
                  <c:v>0.25262598058768215</c:v>
                </c:pt>
                <c:pt idx="33">
                  <c:v>0.46666666666666462</c:v>
                </c:pt>
                <c:pt idx="34">
                  <c:v>0.35830347471043839</c:v>
                </c:pt>
                <c:pt idx="35">
                  <c:v>-7.10378631810677E-3</c:v>
                </c:pt>
                <c:pt idx="36">
                  <c:v>2.7131782945736505</c:v>
                </c:pt>
                <c:pt idx="37">
                  <c:v>-2.3178807947019928</c:v>
                </c:pt>
                <c:pt idx="38">
                  <c:v>-1.2187299550994175</c:v>
                </c:pt>
                <c:pt idx="39">
                  <c:v>0</c:v>
                </c:pt>
                <c:pt idx="40">
                  <c:v>-9.9403578528816094E-2</c:v>
                </c:pt>
                <c:pt idx="41">
                  <c:v>0.42592839078929967</c:v>
                </c:pt>
                <c:pt idx="42">
                  <c:v>-5.7770075101106065E-2</c:v>
                </c:pt>
                <c:pt idx="43">
                  <c:v>0.12323885021482911</c:v>
                </c:pt>
                <c:pt idx="44">
                  <c:v>-1.957142857142848</c:v>
                </c:pt>
                <c:pt idx="45">
                  <c:v>-7.6773566569485006</c:v>
                </c:pt>
                <c:pt idx="46">
                  <c:v>6.2602965403624404</c:v>
                </c:pt>
                <c:pt idx="47">
                  <c:v>1.0498687664042023</c:v>
                </c:pt>
                <c:pt idx="48">
                  <c:v>0.82493125572868742</c:v>
                </c:pt>
                <c:pt idx="49">
                  <c:v>-0.14992503748125671</c:v>
                </c:pt>
                <c:pt idx="50">
                  <c:v>0.28369730157681988</c:v>
                </c:pt>
                <c:pt idx="51">
                  <c:v>-0.19326032387765452</c:v>
                </c:pt>
                <c:pt idx="52">
                  <c:v>0.17466522498544382</c:v>
                </c:pt>
                <c:pt idx="53">
                  <c:v>-0.67275142477610539</c:v>
                </c:pt>
                <c:pt idx="54">
                  <c:v>2.687140115163138</c:v>
                </c:pt>
                <c:pt idx="55">
                  <c:v>0.24252223120451716</c:v>
                </c:pt>
                <c:pt idx="56">
                  <c:v>13.932291666666675</c:v>
                </c:pt>
                <c:pt idx="57">
                  <c:v>3.1782588668816252</c:v>
                </c:pt>
                <c:pt idx="58">
                  <c:v>0.59820538384845801</c:v>
                </c:pt>
                <c:pt idx="59">
                  <c:v>5.4966887417218562</c:v>
                </c:pt>
                <c:pt idx="60">
                  <c:v>3.615099531745849</c:v>
                </c:pt>
                <c:pt idx="61">
                  <c:v>-3.420623565035108</c:v>
                </c:pt>
                <c:pt idx="62">
                  <c:v>0.12279749835795227</c:v>
                </c:pt>
                <c:pt idx="72">
                  <c:v>-10.984848484847774</c:v>
                </c:pt>
                <c:pt idx="73">
                  <c:v>1.1952191235072129</c:v>
                </c:pt>
                <c:pt idx="74">
                  <c:v>-5.0632911392397286</c:v>
                </c:pt>
                <c:pt idx="75">
                  <c:v>3.0312215822733544E-2</c:v>
                </c:pt>
                <c:pt idx="76">
                  <c:v>2.8662738440027802</c:v>
                </c:pt>
                <c:pt idx="77">
                  <c:v>1.7713792874676428</c:v>
                </c:pt>
                <c:pt idx="78">
                  <c:v>-5.1242236024844745</c:v>
                </c:pt>
                <c:pt idx="79">
                  <c:v>1.7796440711857295</c:v>
                </c:pt>
                <c:pt idx="80">
                  <c:v>2.5538707102953295</c:v>
                </c:pt>
                <c:pt idx="81">
                  <c:v>-1.5748031496063033</c:v>
                </c:pt>
                <c:pt idx="82">
                  <c:v>0.72522159548752252</c:v>
                </c:pt>
                <c:pt idx="83">
                  <c:v>-0.66225165562914656</c:v>
                </c:pt>
                <c:pt idx="84">
                  <c:v>0.33394049787494212</c:v>
                </c:pt>
                <c:pt idx="85">
                  <c:v>6.9700288758339751E-2</c:v>
                </c:pt>
                <c:pt idx="86">
                  <c:v>0.32448182239586149</c:v>
                </c:pt>
                <c:pt idx="87">
                  <c:v>-6.203199078381906E-2</c:v>
                </c:pt>
                <c:pt idx="88">
                  <c:v>0.16652789342214835</c:v>
                </c:pt>
                <c:pt idx="89">
                  <c:v>-0.2325813678067305</c:v>
                </c:pt>
                <c:pt idx="117">
                  <c:v>6.7193675889342126</c:v>
                </c:pt>
                <c:pt idx="118">
                  <c:v>-3.6734693877548388</c:v>
                </c:pt>
                <c:pt idx="119">
                  <c:v>2.5473546701490823</c:v>
                </c:pt>
                <c:pt idx="120">
                  <c:v>10.10857929347004</c:v>
                </c:pt>
                <c:pt idx="121">
                  <c:v>14.271506713078072</c:v>
                </c:pt>
                <c:pt idx="122">
                  <c:v>17.294634536013646</c:v>
                </c:pt>
                <c:pt idx="123">
                  <c:v>16.625585681611334</c:v>
                </c:pt>
                <c:pt idx="124">
                  <c:v>9.0833333333332771</c:v>
                </c:pt>
                <c:pt idx="125">
                  <c:v>8.803334618074949</c:v>
                </c:pt>
                <c:pt idx="135">
                  <c:v>2.8571428571428892</c:v>
                </c:pt>
                <c:pt idx="136">
                  <c:v>-2.3596419853538642</c:v>
                </c:pt>
                <c:pt idx="137">
                  <c:v>-0.19960079840319703</c:v>
                </c:pt>
                <c:pt idx="138">
                  <c:v>-1.8648731274839478</c:v>
                </c:pt>
                <c:pt idx="139">
                  <c:v>-1.0890198821060706</c:v>
                </c:pt>
                <c:pt idx="140">
                  <c:v>-1.0565486078809276</c:v>
                </c:pt>
                <c:pt idx="141">
                  <c:v>-0.24660638510587532</c:v>
                </c:pt>
                <c:pt idx="142">
                  <c:v>-0.41307172124320041</c:v>
                </c:pt>
                <c:pt idx="143">
                  <c:v>-0.45946177335121724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403-4A01-B224-AFA20763FD53}"/>
            </c:ext>
          </c:extLst>
        </c:ser>
        <c:ser>
          <c:idx val="1"/>
          <c:order val="1"/>
          <c:tx>
            <c:v>Median (0.03%)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Results!$AF$4:$AF$147</c:f>
              <c:numCache>
                <c:formatCode>0.00</c:formatCode>
                <c:ptCount val="144"/>
                <c:pt idx="0">
                  <c:v>3.0312215822733544E-2</c:v>
                </c:pt>
                <c:pt idx="1">
                  <c:v>3.0312215822733544E-2</c:v>
                </c:pt>
                <c:pt idx="2">
                  <c:v>3.0312215822733544E-2</c:v>
                </c:pt>
                <c:pt idx="3">
                  <c:v>3.0312215822733544E-2</c:v>
                </c:pt>
                <c:pt idx="4">
                  <c:v>3.0312215822733544E-2</c:v>
                </c:pt>
                <c:pt idx="5">
                  <c:v>3.0312215822733544E-2</c:v>
                </c:pt>
                <c:pt idx="6">
                  <c:v>3.0312215822733544E-2</c:v>
                </c:pt>
                <c:pt idx="7">
                  <c:v>3.0312215822733544E-2</c:v>
                </c:pt>
                <c:pt idx="8">
                  <c:v>3.0312215822733544E-2</c:v>
                </c:pt>
                <c:pt idx="9">
                  <c:v>3.0312215822733544E-2</c:v>
                </c:pt>
                <c:pt idx="10">
                  <c:v>3.0312215822733544E-2</c:v>
                </c:pt>
                <c:pt idx="11">
                  <c:v>3.0312215822733544E-2</c:v>
                </c:pt>
                <c:pt idx="12">
                  <c:v>3.0312215822733544E-2</c:v>
                </c:pt>
                <c:pt idx="13">
                  <c:v>3.0312215822733544E-2</c:v>
                </c:pt>
                <c:pt idx="14">
                  <c:v>3.0312215822733544E-2</c:v>
                </c:pt>
                <c:pt idx="15">
                  <c:v>3.0312215822733544E-2</c:v>
                </c:pt>
                <c:pt idx="16">
                  <c:v>3.0312215822733544E-2</c:v>
                </c:pt>
                <c:pt idx="17">
                  <c:v>3.0312215822733544E-2</c:v>
                </c:pt>
                <c:pt idx="18">
                  <c:v>3.0312215822733544E-2</c:v>
                </c:pt>
                <c:pt idx="19">
                  <c:v>3.0312215822733544E-2</c:v>
                </c:pt>
                <c:pt idx="20">
                  <c:v>3.0312215822733544E-2</c:v>
                </c:pt>
                <c:pt idx="21">
                  <c:v>3.0312215822733544E-2</c:v>
                </c:pt>
                <c:pt idx="22">
                  <c:v>3.0312215822733544E-2</c:v>
                </c:pt>
                <c:pt idx="23">
                  <c:v>3.0312215822733544E-2</c:v>
                </c:pt>
                <c:pt idx="24">
                  <c:v>3.0312215822733544E-2</c:v>
                </c:pt>
                <c:pt idx="25">
                  <c:v>3.0312215822733544E-2</c:v>
                </c:pt>
                <c:pt idx="26">
                  <c:v>3.0312215822733544E-2</c:v>
                </c:pt>
                <c:pt idx="27">
                  <c:v>3.0312215822733544E-2</c:v>
                </c:pt>
                <c:pt idx="28">
                  <c:v>3.0312215822733544E-2</c:v>
                </c:pt>
                <c:pt idx="29">
                  <c:v>3.0312215822733544E-2</c:v>
                </c:pt>
                <c:pt idx="30">
                  <c:v>3.0312215822733544E-2</c:v>
                </c:pt>
                <c:pt idx="31">
                  <c:v>3.0312215822733544E-2</c:v>
                </c:pt>
                <c:pt idx="32">
                  <c:v>3.0312215822733544E-2</c:v>
                </c:pt>
                <c:pt idx="33">
                  <c:v>3.0312215822733544E-2</c:v>
                </c:pt>
                <c:pt idx="34">
                  <c:v>3.0312215822733544E-2</c:v>
                </c:pt>
                <c:pt idx="35">
                  <c:v>3.0312215822733544E-2</c:v>
                </c:pt>
                <c:pt idx="36">
                  <c:v>3.0312215822733544E-2</c:v>
                </c:pt>
                <c:pt idx="37">
                  <c:v>3.0312215822733544E-2</c:v>
                </c:pt>
                <c:pt idx="38">
                  <c:v>3.0312215822733544E-2</c:v>
                </c:pt>
                <c:pt idx="39">
                  <c:v>3.0312215822733544E-2</c:v>
                </c:pt>
                <c:pt idx="40">
                  <c:v>3.0312215822733544E-2</c:v>
                </c:pt>
                <c:pt idx="41">
                  <c:v>3.0312215822733544E-2</c:v>
                </c:pt>
                <c:pt idx="42">
                  <c:v>3.0312215822733544E-2</c:v>
                </c:pt>
                <c:pt idx="43">
                  <c:v>3.0312215822733544E-2</c:v>
                </c:pt>
                <c:pt idx="44">
                  <c:v>3.0312215822733544E-2</c:v>
                </c:pt>
                <c:pt idx="45">
                  <c:v>3.0312215822733544E-2</c:v>
                </c:pt>
                <c:pt idx="46">
                  <c:v>3.0312215822733544E-2</c:v>
                </c:pt>
                <c:pt idx="47">
                  <c:v>3.0312215822733544E-2</c:v>
                </c:pt>
                <c:pt idx="48">
                  <c:v>3.0312215822733544E-2</c:v>
                </c:pt>
                <c:pt idx="49">
                  <c:v>3.0312215822733544E-2</c:v>
                </c:pt>
                <c:pt idx="50">
                  <c:v>3.0312215822733544E-2</c:v>
                </c:pt>
                <c:pt idx="51">
                  <c:v>3.0312215822733544E-2</c:v>
                </c:pt>
                <c:pt idx="52">
                  <c:v>3.0312215822733544E-2</c:v>
                </c:pt>
                <c:pt idx="53">
                  <c:v>3.0312215822733544E-2</c:v>
                </c:pt>
                <c:pt idx="54">
                  <c:v>3.0312215822733544E-2</c:v>
                </c:pt>
                <c:pt idx="55">
                  <c:v>3.0312215822733544E-2</c:v>
                </c:pt>
                <c:pt idx="56">
                  <c:v>3.0312215822733544E-2</c:v>
                </c:pt>
                <c:pt idx="57">
                  <c:v>3.0312215822733544E-2</c:v>
                </c:pt>
                <c:pt idx="58">
                  <c:v>3.0312215822733544E-2</c:v>
                </c:pt>
                <c:pt idx="59">
                  <c:v>3.0312215822733544E-2</c:v>
                </c:pt>
                <c:pt idx="60">
                  <c:v>3.0312215822733544E-2</c:v>
                </c:pt>
                <c:pt idx="61">
                  <c:v>3.0312215822733544E-2</c:v>
                </c:pt>
                <c:pt idx="62">
                  <c:v>3.0312215822733544E-2</c:v>
                </c:pt>
                <c:pt idx="63">
                  <c:v>3.0312215822733544E-2</c:v>
                </c:pt>
                <c:pt idx="64">
                  <c:v>3.0312215822733544E-2</c:v>
                </c:pt>
                <c:pt idx="65">
                  <c:v>3.0312215822733544E-2</c:v>
                </c:pt>
                <c:pt idx="66">
                  <c:v>3.0312215822733544E-2</c:v>
                </c:pt>
                <c:pt idx="67">
                  <c:v>3.0312215822733544E-2</c:v>
                </c:pt>
                <c:pt idx="68">
                  <c:v>3.0312215822733544E-2</c:v>
                </c:pt>
                <c:pt idx="69">
                  <c:v>3.0312215822733544E-2</c:v>
                </c:pt>
                <c:pt idx="70">
                  <c:v>3.0312215822733544E-2</c:v>
                </c:pt>
                <c:pt idx="71">
                  <c:v>3.0312215822733544E-2</c:v>
                </c:pt>
                <c:pt idx="72">
                  <c:v>3.0312215822733544E-2</c:v>
                </c:pt>
                <c:pt idx="73">
                  <c:v>3.0312215822733544E-2</c:v>
                </c:pt>
                <c:pt idx="74">
                  <c:v>3.0312215822733544E-2</c:v>
                </c:pt>
                <c:pt idx="75">
                  <c:v>3.0312215822733544E-2</c:v>
                </c:pt>
                <c:pt idx="76">
                  <c:v>3.0312215822733544E-2</c:v>
                </c:pt>
                <c:pt idx="77">
                  <c:v>3.0312215822733544E-2</c:v>
                </c:pt>
                <c:pt idx="78">
                  <c:v>3.0312215822733544E-2</c:v>
                </c:pt>
                <c:pt idx="79">
                  <c:v>3.0312215822733544E-2</c:v>
                </c:pt>
                <c:pt idx="80">
                  <c:v>3.0312215822733544E-2</c:v>
                </c:pt>
                <c:pt idx="81">
                  <c:v>3.0312215822733544E-2</c:v>
                </c:pt>
                <c:pt idx="82">
                  <c:v>3.0312215822733544E-2</c:v>
                </c:pt>
                <c:pt idx="83">
                  <c:v>3.0312215822733544E-2</c:v>
                </c:pt>
                <c:pt idx="84">
                  <c:v>3.0312215822733544E-2</c:v>
                </c:pt>
                <c:pt idx="85">
                  <c:v>3.0312215822733544E-2</c:v>
                </c:pt>
                <c:pt idx="86">
                  <c:v>3.0312215822733544E-2</c:v>
                </c:pt>
                <c:pt idx="87">
                  <c:v>3.0312215822733544E-2</c:v>
                </c:pt>
                <c:pt idx="88">
                  <c:v>3.0312215822733544E-2</c:v>
                </c:pt>
                <c:pt idx="89">
                  <c:v>3.0312215822733544E-2</c:v>
                </c:pt>
                <c:pt idx="90">
                  <c:v>3.0312215822733544E-2</c:v>
                </c:pt>
                <c:pt idx="91">
                  <c:v>3.0312215822733544E-2</c:v>
                </c:pt>
                <c:pt idx="92">
                  <c:v>3.0312215822733544E-2</c:v>
                </c:pt>
                <c:pt idx="93">
                  <c:v>3.0312215822733544E-2</c:v>
                </c:pt>
                <c:pt idx="94">
                  <c:v>3.0312215822733544E-2</c:v>
                </c:pt>
                <c:pt idx="95">
                  <c:v>3.0312215822733544E-2</c:v>
                </c:pt>
                <c:pt idx="96">
                  <c:v>3.0312215822733544E-2</c:v>
                </c:pt>
                <c:pt idx="97">
                  <c:v>3.0312215822733544E-2</c:v>
                </c:pt>
                <c:pt idx="98">
                  <c:v>3.0312215822733544E-2</c:v>
                </c:pt>
                <c:pt idx="99">
                  <c:v>3.0312215822733544E-2</c:v>
                </c:pt>
                <c:pt idx="100">
                  <c:v>3.0312215822733544E-2</c:v>
                </c:pt>
                <c:pt idx="101">
                  <c:v>3.0312215822733544E-2</c:v>
                </c:pt>
                <c:pt idx="102">
                  <c:v>3.0312215822733544E-2</c:v>
                </c:pt>
                <c:pt idx="103">
                  <c:v>3.0312215822733544E-2</c:v>
                </c:pt>
                <c:pt idx="104">
                  <c:v>3.0312215822733544E-2</c:v>
                </c:pt>
                <c:pt idx="105">
                  <c:v>3.0312215822733544E-2</c:v>
                </c:pt>
                <c:pt idx="106">
                  <c:v>3.0312215822733544E-2</c:v>
                </c:pt>
                <c:pt idx="107">
                  <c:v>3.0312215822733544E-2</c:v>
                </c:pt>
                <c:pt idx="108">
                  <c:v>3.0312215822733544E-2</c:v>
                </c:pt>
                <c:pt idx="109">
                  <c:v>3.0312215822733544E-2</c:v>
                </c:pt>
                <c:pt idx="110">
                  <c:v>3.0312215822733544E-2</c:v>
                </c:pt>
                <c:pt idx="111">
                  <c:v>3.0312215822733544E-2</c:v>
                </c:pt>
                <c:pt idx="112">
                  <c:v>3.0312215822733544E-2</c:v>
                </c:pt>
                <c:pt idx="113">
                  <c:v>3.0312215822733544E-2</c:v>
                </c:pt>
                <c:pt idx="114">
                  <c:v>3.0312215822733544E-2</c:v>
                </c:pt>
                <c:pt idx="115">
                  <c:v>3.0312215822733544E-2</c:v>
                </c:pt>
                <c:pt idx="116">
                  <c:v>3.0312215822733544E-2</c:v>
                </c:pt>
                <c:pt idx="117">
                  <c:v>3.0312215822733544E-2</c:v>
                </c:pt>
                <c:pt idx="118">
                  <c:v>3.0312215822733544E-2</c:v>
                </c:pt>
                <c:pt idx="119">
                  <c:v>3.0312215822733544E-2</c:v>
                </c:pt>
                <c:pt idx="120">
                  <c:v>3.0312215822733544E-2</c:v>
                </c:pt>
                <c:pt idx="121">
                  <c:v>3.0312215822733544E-2</c:v>
                </c:pt>
                <c:pt idx="122">
                  <c:v>3.0312215822733544E-2</c:v>
                </c:pt>
                <c:pt idx="123">
                  <c:v>3.0312215822733544E-2</c:v>
                </c:pt>
                <c:pt idx="124">
                  <c:v>3.0312215822733544E-2</c:v>
                </c:pt>
                <c:pt idx="125">
                  <c:v>3.0312215822733544E-2</c:v>
                </c:pt>
                <c:pt idx="126">
                  <c:v>3.0312215822733544E-2</c:v>
                </c:pt>
                <c:pt idx="127">
                  <c:v>3.0312215822733544E-2</c:v>
                </c:pt>
                <c:pt idx="128">
                  <c:v>3.0312215822733544E-2</c:v>
                </c:pt>
                <c:pt idx="129">
                  <c:v>3.0312215822733544E-2</c:v>
                </c:pt>
                <c:pt idx="130">
                  <c:v>3.0312215822733544E-2</c:v>
                </c:pt>
                <c:pt idx="131">
                  <c:v>3.0312215822733544E-2</c:v>
                </c:pt>
                <c:pt idx="132">
                  <c:v>3.0312215822733544E-2</c:v>
                </c:pt>
                <c:pt idx="133">
                  <c:v>3.0312215822733544E-2</c:v>
                </c:pt>
                <c:pt idx="134">
                  <c:v>3.0312215822733544E-2</c:v>
                </c:pt>
                <c:pt idx="135">
                  <c:v>3.0312215822733544E-2</c:v>
                </c:pt>
                <c:pt idx="136">
                  <c:v>3.0312215822733544E-2</c:v>
                </c:pt>
                <c:pt idx="137">
                  <c:v>3.0312215822733544E-2</c:v>
                </c:pt>
                <c:pt idx="138">
                  <c:v>3.0312215822733544E-2</c:v>
                </c:pt>
                <c:pt idx="139">
                  <c:v>3.0312215822733544E-2</c:v>
                </c:pt>
                <c:pt idx="140">
                  <c:v>3.0312215822733544E-2</c:v>
                </c:pt>
                <c:pt idx="141">
                  <c:v>3.0312215822733544E-2</c:v>
                </c:pt>
                <c:pt idx="142">
                  <c:v>3.0312215822733544E-2</c:v>
                </c:pt>
                <c:pt idx="143">
                  <c:v>3.0312215822733544E-2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403-4A01-B224-AFA20763FD53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Results!$AG$4:$AG$147</c:f>
              <c:numCache>
                <c:formatCode>0.00</c:formatCode>
                <c:ptCount val="144"/>
                <c:pt idx="0">
                  <c:v>-4.9696877841772666</c:v>
                </c:pt>
                <c:pt idx="1">
                  <c:v>-4.9696877841772666</c:v>
                </c:pt>
                <c:pt idx="2">
                  <c:v>-4.9696877841772666</c:v>
                </c:pt>
                <c:pt idx="3">
                  <c:v>-4.9696877841772666</c:v>
                </c:pt>
                <c:pt idx="4">
                  <c:v>-4.9696877841772666</c:v>
                </c:pt>
                <c:pt idx="5">
                  <c:v>-4.9696877841772666</c:v>
                </c:pt>
                <c:pt idx="6">
                  <c:v>-4.9696877841772666</c:v>
                </c:pt>
                <c:pt idx="7">
                  <c:v>-4.9696877841772666</c:v>
                </c:pt>
                <c:pt idx="8">
                  <c:v>-4.9696877841772666</c:v>
                </c:pt>
                <c:pt idx="9">
                  <c:v>-4.9696877841772666</c:v>
                </c:pt>
                <c:pt idx="10">
                  <c:v>-4.9696877841772666</c:v>
                </c:pt>
                <c:pt idx="11">
                  <c:v>-4.9696877841772666</c:v>
                </c:pt>
                <c:pt idx="12">
                  <c:v>-4.9696877841772666</c:v>
                </c:pt>
                <c:pt idx="13">
                  <c:v>-4.9696877841772666</c:v>
                </c:pt>
                <c:pt idx="14">
                  <c:v>-4.9696877841772666</c:v>
                </c:pt>
                <c:pt idx="15">
                  <c:v>-4.9696877841772666</c:v>
                </c:pt>
                <c:pt idx="16">
                  <c:v>-4.9696877841772666</c:v>
                </c:pt>
                <c:pt idx="17">
                  <c:v>-4.9696877841772666</c:v>
                </c:pt>
                <c:pt idx="18">
                  <c:v>-4.9696877841772666</c:v>
                </c:pt>
                <c:pt idx="19">
                  <c:v>-4.9696877841772666</c:v>
                </c:pt>
                <c:pt idx="20">
                  <c:v>-4.9696877841772666</c:v>
                </c:pt>
                <c:pt idx="21">
                  <c:v>-4.9696877841772666</c:v>
                </c:pt>
                <c:pt idx="22">
                  <c:v>-4.9696877841772666</c:v>
                </c:pt>
                <c:pt idx="23">
                  <c:v>-4.9696877841772666</c:v>
                </c:pt>
                <c:pt idx="24">
                  <c:v>-4.9696877841772666</c:v>
                </c:pt>
                <c:pt idx="25">
                  <c:v>-4.9696877841772666</c:v>
                </c:pt>
                <c:pt idx="26">
                  <c:v>-4.9696877841772666</c:v>
                </c:pt>
                <c:pt idx="27">
                  <c:v>-4.9696877841772666</c:v>
                </c:pt>
                <c:pt idx="28">
                  <c:v>-4.9696877841772666</c:v>
                </c:pt>
                <c:pt idx="29">
                  <c:v>-4.9696877841772666</c:v>
                </c:pt>
                <c:pt idx="30">
                  <c:v>-4.9696877841772666</c:v>
                </c:pt>
                <c:pt idx="31">
                  <c:v>-4.9696877841772666</c:v>
                </c:pt>
                <c:pt idx="32">
                  <c:v>-4.9696877841772666</c:v>
                </c:pt>
                <c:pt idx="33">
                  <c:v>-4.9696877841772666</c:v>
                </c:pt>
                <c:pt idx="34">
                  <c:v>-4.9696877841772666</c:v>
                </c:pt>
                <c:pt idx="35">
                  <c:v>-4.9696877841772666</c:v>
                </c:pt>
                <c:pt idx="36">
                  <c:v>-4.9696877841772666</c:v>
                </c:pt>
                <c:pt idx="37">
                  <c:v>-4.9696877841772666</c:v>
                </c:pt>
                <c:pt idx="38">
                  <c:v>-4.9696877841772666</c:v>
                </c:pt>
                <c:pt idx="39">
                  <c:v>-4.9696877841772666</c:v>
                </c:pt>
                <c:pt idx="40">
                  <c:v>-4.9696877841772666</c:v>
                </c:pt>
                <c:pt idx="41">
                  <c:v>-4.9696877841772666</c:v>
                </c:pt>
                <c:pt idx="42">
                  <c:v>-4.9696877841772666</c:v>
                </c:pt>
                <c:pt idx="43">
                  <c:v>-4.9696877841772666</c:v>
                </c:pt>
                <c:pt idx="44">
                  <c:v>-4.9696877841772666</c:v>
                </c:pt>
                <c:pt idx="45">
                  <c:v>-4.9696877841772666</c:v>
                </c:pt>
                <c:pt idx="46">
                  <c:v>-4.9696877841772666</c:v>
                </c:pt>
                <c:pt idx="47">
                  <c:v>-4.9696877841772666</c:v>
                </c:pt>
                <c:pt idx="48">
                  <c:v>-4.9696877841772666</c:v>
                </c:pt>
                <c:pt idx="49">
                  <c:v>-4.9696877841772666</c:v>
                </c:pt>
                <c:pt idx="50">
                  <c:v>-4.9696877841772666</c:v>
                </c:pt>
                <c:pt idx="51">
                  <c:v>-4.9696877841772666</c:v>
                </c:pt>
                <c:pt idx="52">
                  <c:v>-4.9696877841772666</c:v>
                </c:pt>
                <c:pt idx="53">
                  <c:v>-4.9696877841772666</c:v>
                </c:pt>
                <c:pt idx="54">
                  <c:v>-4.9696877841772666</c:v>
                </c:pt>
                <c:pt idx="55">
                  <c:v>-4.9696877841772666</c:v>
                </c:pt>
                <c:pt idx="56">
                  <c:v>-4.9696877841772666</c:v>
                </c:pt>
                <c:pt idx="57">
                  <c:v>-4.9696877841772666</c:v>
                </c:pt>
                <c:pt idx="58">
                  <c:v>-4.9696877841772666</c:v>
                </c:pt>
                <c:pt idx="59">
                  <c:v>-4.9696877841772666</c:v>
                </c:pt>
                <c:pt idx="60">
                  <c:v>-4.9696877841772666</c:v>
                </c:pt>
                <c:pt idx="61">
                  <c:v>-4.9696877841772666</c:v>
                </c:pt>
                <c:pt idx="62">
                  <c:v>-4.9696877841772666</c:v>
                </c:pt>
                <c:pt idx="63">
                  <c:v>-4.9696877841772666</c:v>
                </c:pt>
                <c:pt idx="64">
                  <c:v>-4.9696877841772666</c:v>
                </c:pt>
                <c:pt idx="65">
                  <c:v>-4.9696877841772666</c:v>
                </c:pt>
                <c:pt idx="66">
                  <c:v>-4.9696877841772666</c:v>
                </c:pt>
                <c:pt idx="67">
                  <c:v>-4.9696877841772666</c:v>
                </c:pt>
                <c:pt idx="68">
                  <c:v>-4.9696877841772666</c:v>
                </c:pt>
                <c:pt idx="69">
                  <c:v>-4.9696877841772666</c:v>
                </c:pt>
                <c:pt idx="70">
                  <c:v>-4.9696877841772666</c:v>
                </c:pt>
                <c:pt idx="71">
                  <c:v>-4.9696877841772666</c:v>
                </c:pt>
                <c:pt idx="72">
                  <c:v>-4.9696877841772666</c:v>
                </c:pt>
                <c:pt idx="73">
                  <c:v>-4.9696877841772666</c:v>
                </c:pt>
                <c:pt idx="74">
                  <c:v>-4.9696877841772666</c:v>
                </c:pt>
                <c:pt idx="75">
                  <c:v>-4.9696877841772666</c:v>
                </c:pt>
                <c:pt idx="76">
                  <c:v>-4.9696877841772666</c:v>
                </c:pt>
                <c:pt idx="77">
                  <c:v>-4.9696877841772666</c:v>
                </c:pt>
                <c:pt idx="78">
                  <c:v>-4.9696877841772666</c:v>
                </c:pt>
                <c:pt idx="79">
                  <c:v>-4.9696877841772666</c:v>
                </c:pt>
                <c:pt idx="80">
                  <c:v>-4.9696877841772666</c:v>
                </c:pt>
                <c:pt idx="81">
                  <c:v>-4.9696877841772666</c:v>
                </c:pt>
                <c:pt idx="82">
                  <c:v>-4.9696877841772666</c:v>
                </c:pt>
                <c:pt idx="83">
                  <c:v>-4.9696877841772666</c:v>
                </c:pt>
                <c:pt idx="84">
                  <c:v>-4.9696877841772666</c:v>
                </c:pt>
                <c:pt idx="85">
                  <c:v>-4.9696877841772666</c:v>
                </c:pt>
                <c:pt idx="86">
                  <c:v>-4.9696877841772666</c:v>
                </c:pt>
                <c:pt idx="87">
                  <c:v>-4.9696877841772666</c:v>
                </c:pt>
                <c:pt idx="88">
                  <c:v>-4.9696877841772666</c:v>
                </c:pt>
                <c:pt idx="89">
                  <c:v>-4.9696877841772666</c:v>
                </c:pt>
                <c:pt idx="90">
                  <c:v>-4.9696877841772666</c:v>
                </c:pt>
                <c:pt idx="91">
                  <c:v>-4.9696877841772666</c:v>
                </c:pt>
                <c:pt idx="92">
                  <c:v>-4.9696877841772666</c:v>
                </c:pt>
                <c:pt idx="93">
                  <c:v>-4.9696877841772666</c:v>
                </c:pt>
                <c:pt idx="94">
                  <c:v>-4.9696877841772666</c:v>
                </c:pt>
                <c:pt idx="95">
                  <c:v>-4.9696877841772666</c:v>
                </c:pt>
                <c:pt idx="96">
                  <c:v>-4.9696877841772666</c:v>
                </c:pt>
                <c:pt idx="97">
                  <c:v>-4.9696877841772666</c:v>
                </c:pt>
                <c:pt idx="98">
                  <c:v>-4.9696877841772666</c:v>
                </c:pt>
                <c:pt idx="99">
                  <c:v>-4.9696877841772666</c:v>
                </c:pt>
                <c:pt idx="100">
                  <c:v>-4.9696877841772666</c:v>
                </c:pt>
                <c:pt idx="101">
                  <c:v>-4.9696877841772666</c:v>
                </c:pt>
                <c:pt idx="102">
                  <c:v>-4.9696877841772666</c:v>
                </c:pt>
                <c:pt idx="103">
                  <c:v>-4.9696877841772666</c:v>
                </c:pt>
                <c:pt idx="104">
                  <c:v>-4.9696877841772666</c:v>
                </c:pt>
                <c:pt idx="105">
                  <c:v>-4.9696877841772666</c:v>
                </c:pt>
                <c:pt idx="106">
                  <c:v>-4.9696877841772666</c:v>
                </c:pt>
                <c:pt idx="107">
                  <c:v>-4.9696877841772666</c:v>
                </c:pt>
                <c:pt idx="108">
                  <c:v>-4.9696877841772666</c:v>
                </c:pt>
                <c:pt idx="109">
                  <c:v>-4.9696877841772666</c:v>
                </c:pt>
                <c:pt idx="110">
                  <c:v>-4.9696877841772666</c:v>
                </c:pt>
                <c:pt idx="111">
                  <c:v>-4.9696877841772666</c:v>
                </c:pt>
                <c:pt idx="112">
                  <c:v>-4.9696877841772666</c:v>
                </c:pt>
                <c:pt idx="113">
                  <c:v>-4.9696877841772666</c:v>
                </c:pt>
                <c:pt idx="114">
                  <c:v>-4.9696877841772666</c:v>
                </c:pt>
                <c:pt idx="115">
                  <c:v>-4.9696877841772666</c:v>
                </c:pt>
                <c:pt idx="116">
                  <c:v>-4.9696877841772666</c:v>
                </c:pt>
                <c:pt idx="117">
                  <c:v>-4.9696877841772666</c:v>
                </c:pt>
                <c:pt idx="118">
                  <c:v>-4.9696877841772666</c:v>
                </c:pt>
                <c:pt idx="119">
                  <c:v>-4.9696877841772666</c:v>
                </c:pt>
                <c:pt idx="120">
                  <c:v>-4.9696877841772666</c:v>
                </c:pt>
                <c:pt idx="121">
                  <c:v>-4.9696877841772666</c:v>
                </c:pt>
                <c:pt idx="122">
                  <c:v>-4.9696877841772666</c:v>
                </c:pt>
                <c:pt idx="123">
                  <c:v>-4.9696877841772666</c:v>
                </c:pt>
                <c:pt idx="124">
                  <c:v>-4.9696877841772666</c:v>
                </c:pt>
                <c:pt idx="125">
                  <c:v>-4.9696877841772666</c:v>
                </c:pt>
                <c:pt idx="126">
                  <c:v>-4.9696877841772666</c:v>
                </c:pt>
                <c:pt idx="127">
                  <c:v>-4.9696877841772666</c:v>
                </c:pt>
                <c:pt idx="128">
                  <c:v>-4.9696877841772666</c:v>
                </c:pt>
                <c:pt idx="129">
                  <c:v>-4.9696877841772666</c:v>
                </c:pt>
                <c:pt idx="130">
                  <c:v>-4.9696877841772666</c:v>
                </c:pt>
                <c:pt idx="131">
                  <c:v>-4.9696877841772666</c:v>
                </c:pt>
                <c:pt idx="132">
                  <c:v>-4.9696877841772666</c:v>
                </c:pt>
                <c:pt idx="133">
                  <c:v>-4.9696877841772666</c:v>
                </c:pt>
                <c:pt idx="134">
                  <c:v>-4.9696877841772666</c:v>
                </c:pt>
                <c:pt idx="135">
                  <c:v>-4.9696877841772666</c:v>
                </c:pt>
                <c:pt idx="136">
                  <c:v>-4.9696877841772666</c:v>
                </c:pt>
                <c:pt idx="137">
                  <c:v>-4.9696877841772666</c:v>
                </c:pt>
                <c:pt idx="138">
                  <c:v>-4.9696877841772666</c:v>
                </c:pt>
                <c:pt idx="139">
                  <c:v>-4.9696877841772666</c:v>
                </c:pt>
                <c:pt idx="140">
                  <c:v>-4.9696877841772666</c:v>
                </c:pt>
                <c:pt idx="141">
                  <c:v>-4.9696877841772666</c:v>
                </c:pt>
                <c:pt idx="142">
                  <c:v>-4.9696877841772666</c:v>
                </c:pt>
                <c:pt idx="143">
                  <c:v>-4.9696877841772666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403-4A01-B224-AFA20763FD53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Results!$AH$4:$AH$147</c:f>
              <c:numCache>
                <c:formatCode>0.00</c:formatCode>
                <c:ptCount val="144"/>
                <c:pt idx="0">
                  <c:v>5.0303122158227334</c:v>
                </c:pt>
                <c:pt idx="1">
                  <c:v>5.0303122158227334</c:v>
                </c:pt>
                <c:pt idx="2">
                  <c:v>5.0303122158227334</c:v>
                </c:pt>
                <c:pt idx="3">
                  <c:v>5.0303122158227334</c:v>
                </c:pt>
                <c:pt idx="4">
                  <c:v>5.0303122158227334</c:v>
                </c:pt>
                <c:pt idx="5">
                  <c:v>5.0303122158227334</c:v>
                </c:pt>
                <c:pt idx="6">
                  <c:v>5.0303122158227334</c:v>
                </c:pt>
                <c:pt idx="7">
                  <c:v>5.0303122158227334</c:v>
                </c:pt>
                <c:pt idx="8">
                  <c:v>5.0303122158227334</c:v>
                </c:pt>
                <c:pt idx="9">
                  <c:v>5.0303122158227334</c:v>
                </c:pt>
                <c:pt idx="10">
                  <c:v>5.0303122158227334</c:v>
                </c:pt>
                <c:pt idx="11">
                  <c:v>5.0303122158227334</c:v>
                </c:pt>
                <c:pt idx="12">
                  <c:v>5.0303122158227334</c:v>
                </c:pt>
                <c:pt idx="13">
                  <c:v>5.0303122158227334</c:v>
                </c:pt>
                <c:pt idx="14">
                  <c:v>5.0303122158227334</c:v>
                </c:pt>
                <c:pt idx="15">
                  <c:v>5.0303122158227334</c:v>
                </c:pt>
                <c:pt idx="16">
                  <c:v>5.0303122158227334</c:v>
                </c:pt>
                <c:pt idx="17">
                  <c:v>5.0303122158227334</c:v>
                </c:pt>
                <c:pt idx="18">
                  <c:v>5.0303122158227334</c:v>
                </c:pt>
                <c:pt idx="19">
                  <c:v>5.0303122158227334</c:v>
                </c:pt>
                <c:pt idx="20">
                  <c:v>5.0303122158227334</c:v>
                </c:pt>
                <c:pt idx="21">
                  <c:v>5.0303122158227334</c:v>
                </c:pt>
                <c:pt idx="22">
                  <c:v>5.0303122158227334</c:v>
                </c:pt>
                <c:pt idx="23">
                  <c:v>5.0303122158227334</c:v>
                </c:pt>
                <c:pt idx="24">
                  <c:v>5.0303122158227334</c:v>
                </c:pt>
                <c:pt idx="25">
                  <c:v>5.0303122158227334</c:v>
                </c:pt>
                <c:pt idx="26">
                  <c:v>5.0303122158227334</c:v>
                </c:pt>
                <c:pt idx="27">
                  <c:v>5.0303122158227334</c:v>
                </c:pt>
                <c:pt idx="28">
                  <c:v>5.0303122158227334</c:v>
                </c:pt>
                <c:pt idx="29">
                  <c:v>5.0303122158227334</c:v>
                </c:pt>
                <c:pt idx="30">
                  <c:v>5.0303122158227334</c:v>
                </c:pt>
                <c:pt idx="31">
                  <c:v>5.0303122158227334</c:v>
                </c:pt>
                <c:pt idx="32">
                  <c:v>5.0303122158227334</c:v>
                </c:pt>
                <c:pt idx="33">
                  <c:v>5.0303122158227334</c:v>
                </c:pt>
                <c:pt idx="34">
                  <c:v>5.0303122158227334</c:v>
                </c:pt>
                <c:pt idx="35">
                  <c:v>5.0303122158227334</c:v>
                </c:pt>
                <c:pt idx="36">
                  <c:v>5.0303122158227334</c:v>
                </c:pt>
                <c:pt idx="37">
                  <c:v>5.0303122158227334</c:v>
                </c:pt>
                <c:pt idx="38">
                  <c:v>5.0303122158227334</c:v>
                </c:pt>
                <c:pt idx="39">
                  <c:v>5.0303122158227334</c:v>
                </c:pt>
                <c:pt idx="40">
                  <c:v>5.0303122158227334</c:v>
                </c:pt>
                <c:pt idx="41">
                  <c:v>5.0303122158227334</c:v>
                </c:pt>
                <c:pt idx="42">
                  <c:v>5.0303122158227334</c:v>
                </c:pt>
                <c:pt idx="43">
                  <c:v>5.0303122158227334</c:v>
                </c:pt>
                <c:pt idx="44">
                  <c:v>5.0303122158227334</c:v>
                </c:pt>
                <c:pt idx="45">
                  <c:v>5.0303122158227334</c:v>
                </c:pt>
                <c:pt idx="46">
                  <c:v>5.0303122158227334</c:v>
                </c:pt>
                <c:pt idx="47">
                  <c:v>5.0303122158227334</c:v>
                </c:pt>
                <c:pt idx="48">
                  <c:v>5.0303122158227334</c:v>
                </c:pt>
                <c:pt idx="49">
                  <c:v>5.0303122158227334</c:v>
                </c:pt>
                <c:pt idx="50">
                  <c:v>5.0303122158227334</c:v>
                </c:pt>
                <c:pt idx="51">
                  <c:v>5.0303122158227334</c:v>
                </c:pt>
                <c:pt idx="52">
                  <c:v>5.0303122158227334</c:v>
                </c:pt>
                <c:pt idx="53">
                  <c:v>5.0303122158227334</c:v>
                </c:pt>
                <c:pt idx="54">
                  <c:v>5.0303122158227334</c:v>
                </c:pt>
                <c:pt idx="55">
                  <c:v>5.0303122158227334</c:v>
                </c:pt>
                <c:pt idx="56">
                  <c:v>5.0303122158227334</c:v>
                </c:pt>
                <c:pt idx="57">
                  <c:v>5.0303122158227334</c:v>
                </c:pt>
                <c:pt idx="58">
                  <c:v>5.0303122158227334</c:v>
                </c:pt>
                <c:pt idx="59">
                  <c:v>5.0303122158227334</c:v>
                </c:pt>
                <c:pt idx="60">
                  <c:v>5.0303122158227334</c:v>
                </c:pt>
                <c:pt idx="61">
                  <c:v>5.0303122158227334</c:v>
                </c:pt>
                <c:pt idx="62">
                  <c:v>5.0303122158227334</c:v>
                </c:pt>
                <c:pt idx="63">
                  <c:v>5.0303122158227334</c:v>
                </c:pt>
                <c:pt idx="64">
                  <c:v>5.0303122158227334</c:v>
                </c:pt>
                <c:pt idx="65">
                  <c:v>5.0303122158227334</c:v>
                </c:pt>
                <c:pt idx="66">
                  <c:v>5.0303122158227334</c:v>
                </c:pt>
                <c:pt idx="67">
                  <c:v>5.0303122158227334</c:v>
                </c:pt>
                <c:pt idx="68">
                  <c:v>5.0303122158227334</c:v>
                </c:pt>
                <c:pt idx="69">
                  <c:v>5.0303122158227334</c:v>
                </c:pt>
                <c:pt idx="70">
                  <c:v>5.0303122158227334</c:v>
                </c:pt>
                <c:pt idx="71">
                  <c:v>5.0303122158227334</c:v>
                </c:pt>
                <c:pt idx="72">
                  <c:v>5.0303122158227334</c:v>
                </c:pt>
                <c:pt idx="73">
                  <c:v>5.0303122158227334</c:v>
                </c:pt>
                <c:pt idx="74">
                  <c:v>5.0303122158227334</c:v>
                </c:pt>
                <c:pt idx="75">
                  <c:v>5.0303122158227334</c:v>
                </c:pt>
                <c:pt idx="76">
                  <c:v>5.0303122158227334</c:v>
                </c:pt>
                <c:pt idx="77">
                  <c:v>5.0303122158227334</c:v>
                </c:pt>
                <c:pt idx="78">
                  <c:v>5.0303122158227334</c:v>
                </c:pt>
                <c:pt idx="79">
                  <c:v>5.0303122158227334</c:v>
                </c:pt>
                <c:pt idx="80">
                  <c:v>5.0303122158227334</c:v>
                </c:pt>
                <c:pt idx="81">
                  <c:v>5.0303122158227334</c:v>
                </c:pt>
                <c:pt idx="82">
                  <c:v>5.0303122158227334</c:v>
                </c:pt>
                <c:pt idx="83">
                  <c:v>5.0303122158227334</c:v>
                </c:pt>
                <c:pt idx="84">
                  <c:v>5.0303122158227334</c:v>
                </c:pt>
                <c:pt idx="85">
                  <c:v>5.0303122158227334</c:v>
                </c:pt>
                <c:pt idx="86">
                  <c:v>5.0303122158227334</c:v>
                </c:pt>
                <c:pt idx="87">
                  <c:v>5.0303122158227334</c:v>
                </c:pt>
                <c:pt idx="88">
                  <c:v>5.0303122158227334</c:v>
                </c:pt>
                <c:pt idx="89">
                  <c:v>5.0303122158227334</c:v>
                </c:pt>
                <c:pt idx="90">
                  <c:v>5.0303122158227334</c:v>
                </c:pt>
                <c:pt idx="91">
                  <c:v>5.0303122158227334</c:v>
                </c:pt>
                <c:pt idx="92">
                  <c:v>5.0303122158227334</c:v>
                </c:pt>
                <c:pt idx="93">
                  <c:v>5.0303122158227334</c:v>
                </c:pt>
                <c:pt idx="94">
                  <c:v>5.0303122158227334</c:v>
                </c:pt>
                <c:pt idx="95">
                  <c:v>5.0303122158227334</c:v>
                </c:pt>
                <c:pt idx="96">
                  <c:v>5.0303122158227334</c:v>
                </c:pt>
                <c:pt idx="97">
                  <c:v>5.0303122158227334</c:v>
                </c:pt>
                <c:pt idx="98">
                  <c:v>5.0303122158227334</c:v>
                </c:pt>
                <c:pt idx="99">
                  <c:v>5.0303122158227334</c:v>
                </c:pt>
                <c:pt idx="100">
                  <c:v>5.0303122158227334</c:v>
                </c:pt>
                <c:pt idx="101">
                  <c:v>5.0303122158227334</c:v>
                </c:pt>
                <c:pt idx="102">
                  <c:v>5.0303122158227334</c:v>
                </c:pt>
                <c:pt idx="103">
                  <c:v>5.0303122158227334</c:v>
                </c:pt>
                <c:pt idx="104">
                  <c:v>5.0303122158227334</c:v>
                </c:pt>
                <c:pt idx="105">
                  <c:v>5.0303122158227334</c:v>
                </c:pt>
                <c:pt idx="106">
                  <c:v>5.0303122158227334</c:v>
                </c:pt>
                <c:pt idx="107">
                  <c:v>5.0303122158227334</c:v>
                </c:pt>
                <c:pt idx="108">
                  <c:v>5.0303122158227334</c:v>
                </c:pt>
                <c:pt idx="109">
                  <c:v>5.0303122158227334</c:v>
                </c:pt>
                <c:pt idx="110">
                  <c:v>5.0303122158227334</c:v>
                </c:pt>
                <c:pt idx="111">
                  <c:v>5.0303122158227334</c:v>
                </c:pt>
                <c:pt idx="112">
                  <c:v>5.0303122158227334</c:v>
                </c:pt>
                <c:pt idx="113">
                  <c:v>5.0303122158227334</c:v>
                </c:pt>
                <c:pt idx="114">
                  <c:v>5.0303122158227334</c:v>
                </c:pt>
                <c:pt idx="115">
                  <c:v>5.0303122158227334</c:v>
                </c:pt>
                <c:pt idx="116">
                  <c:v>5.0303122158227334</c:v>
                </c:pt>
                <c:pt idx="117">
                  <c:v>5.0303122158227334</c:v>
                </c:pt>
                <c:pt idx="118">
                  <c:v>5.0303122158227334</c:v>
                </c:pt>
                <c:pt idx="119">
                  <c:v>5.0303122158227334</c:v>
                </c:pt>
                <c:pt idx="120">
                  <c:v>5.0303122158227334</c:v>
                </c:pt>
                <c:pt idx="121">
                  <c:v>5.0303122158227334</c:v>
                </c:pt>
                <c:pt idx="122">
                  <c:v>5.0303122158227334</c:v>
                </c:pt>
                <c:pt idx="123">
                  <c:v>5.0303122158227334</c:v>
                </c:pt>
                <c:pt idx="124">
                  <c:v>5.0303122158227334</c:v>
                </c:pt>
                <c:pt idx="125">
                  <c:v>5.0303122158227334</c:v>
                </c:pt>
                <c:pt idx="126">
                  <c:v>5.0303122158227334</c:v>
                </c:pt>
                <c:pt idx="127">
                  <c:v>5.0303122158227334</c:v>
                </c:pt>
                <c:pt idx="128">
                  <c:v>5.0303122158227334</c:v>
                </c:pt>
                <c:pt idx="129">
                  <c:v>5.0303122158227334</c:v>
                </c:pt>
                <c:pt idx="130">
                  <c:v>5.0303122158227334</c:v>
                </c:pt>
                <c:pt idx="131">
                  <c:v>5.0303122158227334</c:v>
                </c:pt>
                <c:pt idx="132">
                  <c:v>5.0303122158227334</c:v>
                </c:pt>
                <c:pt idx="133">
                  <c:v>5.0303122158227334</c:v>
                </c:pt>
                <c:pt idx="134">
                  <c:v>5.0303122158227334</c:v>
                </c:pt>
                <c:pt idx="135">
                  <c:v>5.0303122158227334</c:v>
                </c:pt>
                <c:pt idx="136">
                  <c:v>5.0303122158227334</c:v>
                </c:pt>
                <c:pt idx="137">
                  <c:v>5.0303122158227334</c:v>
                </c:pt>
                <c:pt idx="138">
                  <c:v>5.0303122158227334</c:v>
                </c:pt>
                <c:pt idx="139">
                  <c:v>5.0303122158227334</c:v>
                </c:pt>
                <c:pt idx="140">
                  <c:v>5.0303122158227334</c:v>
                </c:pt>
                <c:pt idx="141">
                  <c:v>5.0303122158227334</c:v>
                </c:pt>
                <c:pt idx="142">
                  <c:v>5.0303122158227334</c:v>
                </c:pt>
                <c:pt idx="143">
                  <c:v>5.0303122158227334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403-4A01-B224-AFA20763FD53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Results!$AI$4:$AI$147</c:f>
              <c:numCache>
                <c:formatCode>0.00</c:formatCode>
                <c:ptCount val="144"/>
                <c:pt idx="0">
                  <c:v>-5.2567267351726601</c:v>
                </c:pt>
                <c:pt idx="1">
                  <c:v>-5.2567267351726601</c:v>
                </c:pt>
                <c:pt idx="2">
                  <c:v>-5.2567267351726601</c:v>
                </c:pt>
                <c:pt idx="3">
                  <c:v>-5.2567267351726601</c:v>
                </c:pt>
                <c:pt idx="4">
                  <c:v>-5.2567267351726601</c:v>
                </c:pt>
                <c:pt idx="5">
                  <c:v>-5.2567267351726601</c:v>
                </c:pt>
                <c:pt idx="6">
                  <c:v>-5.2567267351726601</c:v>
                </c:pt>
                <c:pt idx="7">
                  <c:v>-5.2567267351726601</c:v>
                </c:pt>
                <c:pt idx="8">
                  <c:v>-5.2567267351726601</c:v>
                </c:pt>
                <c:pt idx="9">
                  <c:v>-5.2567267351726601</c:v>
                </c:pt>
                <c:pt idx="10">
                  <c:v>-5.2567267351726601</c:v>
                </c:pt>
                <c:pt idx="11">
                  <c:v>-5.2567267351726601</c:v>
                </c:pt>
                <c:pt idx="12">
                  <c:v>-5.2567267351726601</c:v>
                </c:pt>
                <c:pt idx="13">
                  <c:v>-5.2567267351726601</c:v>
                </c:pt>
                <c:pt idx="14">
                  <c:v>-5.2567267351726601</c:v>
                </c:pt>
                <c:pt idx="15">
                  <c:v>-5.2567267351726601</c:v>
                </c:pt>
                <c:pt idx="16">
                  <c:v>-5.2567267351726601</c:v>
                </c:pt>
                <c:pt idx="17">
                  <c:v>-5.2567267351726601</c:v>
                </c:pt>
                <c:pt idx="18">
                  <c:v>-5.2567267351726601</c:v>
                </c:pt>
                <c:pt idx="19">
                  <c:v>-5.2567267351726601</c:v>
                </c:pt>
                <c:pt idx="20">
                  <c:v>-5.2567267351726601</c:v>
                </c:pt>
                <c:pt idx="21">
                  <c:v>-5.2567267351726601</c:v>
                </c:pt>
                <c:pt idx="22">
                  <c:v>-5.2567267351726601</c:v>
                </c:pt>
                <c:pt idx="23">
                  <c:v>-5.2567267351726601</c:v>
                </c:pt>
                <c:pt idx="24">
                  <c:v>-5.2567267351726601</c:v>
                </c:pt>
                <c:pt idx="25">
                  <c:v>-5.2567267351726601</c:v>
                </c:pt>
                <c:pt idx="26">
                  <c:v>-5.2567267351726601</c:v>
                </c:pt>
                <c:pt idx="27">
                  <c:v>-5.2567267351726601</c:v>
                </c:pt>
                <c:pt idx="28">
                  <c:v>-5.2567267351726601</c:v>
                </c:pt>
                <c:pt idx="29">
                  <c:v>-5.2567267351726601</c:v>
                </c:pt>
                <c:pt idx="30">
                  <c:v>-5.2567267351726601</c:v>
                </c:pt>
                <c:pt idx="31">
                  <c:v>-5.2567267351726601</c:v>
                </c:pt>
                <c:pt idx="32">
                  <c:v>-5.2567267351726601</c:v>
                </c:pt>
                <c:pt idx="33">
                  <c:v>-5.2567267351726601</c:v>
                </c:pt>
                <c:pt idx="34">
                  <c:v>-5.2567267351726601</c:v>
                </c:pt>
                <c:pt idx="35">
                  <c:v>-5.2567267351726601</c:v>
                </c:pt>
                <c:pt idx="36">
                  <c:v>-5.2567267351726601</c:v>
                </c:pt>
                <c:pt idx="37">
                  <c:v>-5.2567267351726601</c:v>
                </c:pt>
                <c:pt idx="38">
                  <c:v>-5.2567267351726601</c:v>
                </c:pt>
                <c:pt idx="39">
                  <c:v>-5.2567267351726601</c:v>
                </c:pt>
                <c:pt idx="40">
                  <c:v>-5.2567267351726601</c:v>
                </c:pt>
                <c:pt idx="41">
                  <c:v>-5.2567267351726601</c:v>
                </c:pt>
                <c:pt idx="42">
                  <c:v>-5.2567267351726601</c:v>
                </c:pt>
                <c:pt idx="43">
                  <c:v>-5.2567267351726601</c:v>
                </c:pt>
                <c:pt idx="44">
                  <c:v>-5.2567267351726601</c:v>
                </c:pt>
                <c:pt idx="45">
                  <c:v>-5.2567267351726601</c:v>
                </c:pt>
                <c:pt idx="46">
                  <c:v>-5.2567267351726601</c:v>
                </c:pt>
                <c:pt idx="47">
                  <c:v>-5.2567267351726601</c:v>
                </c:pt>
                <c:pt idx="48">
                  <c:v>-5.2567267351726601</c:v>
                </c:pt>
                <c:pt idx="49">
                  <c:v>-5.2567267351726601</c:v>
                </c:pt>
                <c:pt idx="50">
                  <c:v>-5.2567267351726601</c:v>
                </c:pt>
                <c:pt idx="51">
                  <c:v>-5.2567267351726601</c:v>
                </c:pt>
                <c:pt idx="52">
                  <c:v>-5.2567267351726601</c:v>
                </c:pt>
                <c:pt idx="53">
                  <c:v>-5.2567267351726601</c:v>
                </c:pt>
                <c:pt idx="54">
                  <c:v>-5.2567267351726601</c:v>
                </c:pt>
                <c:pt idx="55">
                  <c:v>-5.2567267351726601</c:v>
                </c:pt>
                <c:pt idx="56">
                  <c:v>-5.2567267351726601</c:v>
                </c:pt>
                <c:pt idx="57">
                  <c:v>-5.2567267351726601</c:v>
                </c:pt>
                <c:pt idx="58">
                  <c:v>-5.2567267351726601</c:v>
                </c:pt>
                <c:pt idx="59">
                  <c:v>-5.2567267351726601</c:v>
                </c:pt>
                <c:pt idx="60">
                  <c:v>-5.2567267351726601</c:v>
                </c:pt>
                <c:pt idx="61">
                  <c:v>-5.2567267351726601</c:v>
                </c:pt>
                <c:pt idx="62">
                  <c:v>-5.2567267351726601</c:v>
                </c:pt>
                <c:pt idx="63">
                  <c:v>-5.2567267351726601</c:v>
                </c:pt>
                <c:pt idx="64">
                  <c:v>-5.2567267351726601</c:v>
                </c:pt>
                <c:pt idx="65">
                  <c:v>-5.2567267351726601</c:v>
                </c:pt>
                <c:pt idx="66">
                  <c:v>-5.2567267351726601</c:v>
                </c:pt>
                <c:pt idx="67">
                  <c:v>-5.2567267351726601</c:v>
                </c:pt>
                <c:pt idx="68">
                  <c:v>-5.2567267351726601</c:v>
                </c:pt>
                <c:pt idx="69">
                  <c:v>-5.2567267351726601</c:v>
                </c:pt>
                <c:pt idx="70">
                  <c:v>-5.2567267351726601</c:v>
                </c:pt>
                <c:pt idx="71">
                  <c:v>-5.2567267351726601</c:v>
                </c:pt>
                <c:pt idx="72">
                  <c:v>-5.2567267351726601</c:v>
                </c:pt>
                <c:pt idx="73">
                  <c:v>-5.2567267351726601</c:v>
                </c:pt>
                <c:pt idx="74">
                  <c:v>-5.2567267351726601</c:v>
                </c:pt>
                <c:pt idx="75">
                  <c:v>-5.2567267351726601</c:v>
                </c:pt>
                <c:pt idx="76">
                  <c:v>-5.2567267351726601</c:v>
                </c:pt>
                <c:pt idx="77">
                  <c:v>-5.2567267351726601</c:v>
                </c:pt>
                <c:pt idx="78">
                  <c:v>-5.2567267351726601</c:v>
                </c:pt>
                <c:pt idx="79">
                  <c:v>-5.2567267351726601</c:v>
                </c:pt>
                <c:pt idx="80">
                  <c:v>-5.2567267351726601</c:v>
                </c:pt>
                <c:pt idx="81">
                  <c:v>-5.2567267351726601</c:v>
                </c:pt>
                <c:pt idx="82">
                  <c:v>-5.2567267351726601</c:v>
                </c:pt>
                <c:pt idx="83">
                  <c:v>-5.2567267351726601</c:v>
                </c:pt>
                <c:pt idx="84">
                  <c:v>-5.2567267351726601</c:v>
                </c:pt>
                <c:pt idx="85">
                  <c:v>-5.2567267351726601</c:v>
                </c:pt>
                <c:pt idx="86">
                  <c:v>-5.2567267351726601</c:v>
                </c:pt>
                <c:pt idx="87">
                  <c:v>-5.2567267351726601</c:v>
                </c:pt>
                <c:pt idx="88">
                  <c:v>-5.2567267351726601</c:v>
                </c:pt>
                <c:pt idx="89">
                  <c:v>-5.2567267351726601</c:v>
                </c:pt>
                <c:pt idx="90">
                  <c:v>-5.2567267351726601</c:v>
                </c:pt>
                <c:pt idx="91">
                  <c:v>-5.2567267351726601</c:v>
                </c:pt>
                <c:pt idx="92">
                  <c:v>-5.2567267351726601</c:v>
                </c:pt>
                <c:pt idx="93">
                  <c:v>-5.2567267351726601</c:v>
                </c:pt>
                <c:pt idx="94">
                  <c:v>-5.2567267351726601</c:v>
                </c:pt>
                <c:pt idx="95">
                  <c:v>-5.2567267351726601</c:v>
                </c:pt>
                <c:pt idx="96">
                  <c:v>-5.2567267351726601</c:v>
                </c:pt>
                <c:pt idx="97">
                  <c:v>-5.2567267351726601</c:v>
                </c:pt>
                <c:pt idx="98">
                  <c:v>-5.2567267351726601</c:v>
                </c:pt>
                <c:pt idx="99">
                  <c:v>-5.2567267351726601</c:v>
                </c:pt>
                <c:pt idx="100">
                  <c:v>-5.2567267351726601</c:v>
                </c:pt>
                <c:pt idx="101">
                  <c:v>-5.2567267351726601</c:v>
                </c:pt>
                <c:pt idx="102">
                  <c:v>-5.2567267351726601</c:v>
                </c:pt>
                <c:pt idx="103">
                  <c:v>-5.2567267351726601</c:v>
                </c:pt>
                <c:pt idx="104">
                  <c:v>-5.2567267351726601</c:v>
                </c:pt>
                <c:pt idx="105">
                  <c:v>-5.2567267351726601</c:v>
                </c:pt>
                <c:pt idx="106">
                  <c:v>-5.2567267351726601</c:v>
                </c:pt>
                <c:pt idx="107">
                  <c:v>-5.2567267351726601</c:v>
                </c:pt>
                <c:pt idx="108">
                  <c:v>-5.2567267351726601</c:v>
                </c:pt>
                <c:pt idx="109">
                  <c:v>-5.2567267351726601</c:v>
                </c:pt>
                <c:pt idx="110">
                  <c:v>-5.2567267351726601</c:v>
                </c:pt>
                <c:pt idx="111">
                  <c:v>-5.2567267351726601</c:v>
                </c:pt>
                <c:pt idx="112">
                  <c:v>-5.2567267351726601</c:v>
                </c:pt>
                <c:pt idx="113">
                  <c:v>-5.2567267351726601</c:v>
                </c:pt>
                <c:pt idx="114">
                  <c:v>-5.2567267351726601</c:v>
                </c:pt>
                <c:pt idx="115">
                  <c:v>-5.2567267351726601</c:v>
                </c:pt>
                <c:pt idx="116">
                  <c:v>-5.2567267351726601</c:v>
                </c:pt>
                <c:pt idx="117">
                  <c:v>-5.2567267351726601</c:v>
                </c:pt>
                <c:pt idx="118">
                  <c:v>-5.2567267351726601</c:v>
                </c:pt>
                <c:pt idx="119">
                  <c:v>-5.2567267351726601</c:v>
                </c:pt>
                <c:pt idx="120">
                  <c:v>-5.2567267351726601</c:v>
                </c:pt>
                <c:pt idx="121">
                  <c:v>-5.2567267351726601</c:v>
                </c:pt>
                <c:pt idx="122">
                  <c:v>-5.2567267351726601</c:v>
                </c:pt>
                <c:pt idx="123">
                  <c:v>-5.2567267351726601</c:v>
                </c:pt>
                <c:pt idx="124">
                  <c:v>-5.2567267351726601</c:v>
                </c:pt>
                <c:pt idx="125">
                  <c:v>-5.2567267351726601</c:v>
                </c:pt>
                <c:pt idx="126">
                  <c:v>-5.2567267351726601</c:v>
                </c:pt>
                <c:pt idx="127">
                  <c:v>-5.2567267351726601</c:v>
                </c:pt>
                <c:pt idx="128">
                  <c:v>-5.2567267351726601</c:v>
                </c:pt>
                <c:pt idx="129">
                  <c:v>-5.2567267351726601</c:v>
                </c:pt>
                <c:pt idx="130">
                  <c:v>-5.2567267351726601</c:v>
                </c:pt>
                <c:pt idx="131">
                  <c:v>-5.2567267351726601</c:v>
                </c:pt>
                <c:pt idx="132">
                  <c:v>-5.2567267351726601</c:v>
                </c:pt>
                <c:pt idx="133">
                  <c:v>-5.2567267351726601</c:v>
                </c:pt>
                <c:pt idx="134">
                  <c:v>-5.2567267351726601</c:v>
                </c:pt>
                <c:pt idx="135">
                  <c:v>-5.2567267351726601</c:v>
                </c:pt>
                <c:pt idx="136">
                  <c:v>-5.2567267351726601</c:v>
                </c:pt>
                <c:pt idx="137">
                  <c:v>-5.2567267351726601</c:v>
                </c:pt>
                <c:pt idx="138">
                  <c:v>-5.2567267351726601</c:v>
                </c:pt>
                <c:pt idx="139">
                  <c:v>-5.2567267351726601</c:v>
                </c:pt>
                <c:pt idx="140">
                  <c:v>-5.2567267351726601</c:v>
                </c:pt>
                <c:pt idx="141">
                  <c:v>-5.2567267351726601</c:v>
                </c:pt>
                <c:pt idx="142">
                  <c:v>-5.2567267351726601</c:v>
                </c:pt>
                <c:pt idx="143">
                  <c:v>-5.2567267351726601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403-4A01-B224-AFA20763FD53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Results!$AJ$4:$AJ$147</c:f>
              <c:numCache>
                <c:formatCode>0.00</c:formatCode>
                <c:ptCount val="144"/>
                <c:pt idx="0">
                  <c:v>5.3173511668181268</c:v>
                </c:pt>
                <c:pt idx="1">
                  <c:v>5.3173511668181268</c:v>
                </c:pt>
                <c:pt idx="2">
                  <c:v>5.3173511668181268</c:v>
                </c:pt>
                <c:pt idx="3">
                  <c:v>5.3173511668181268</c:v>
                </c:pt>
                <c:pt idx="4">
                  <c:v>5.3173511668181268</c:v>
                </c:pt>
                <c:pt idx="5">
                  <c:v>5.3173511668181268</c:v>
                </c:pt>
                <c:pt idx="6">
                  <c:v>5.3173511668181268</c:v>
                </c:pt>
                <c:pt idx="7">
                  <c:v>5.3173511668181268</c:v>
                </c:pt>
                <c:pt idx="8">
                  <c:v>5.3173511668181268</c:v>
                </c:pt>
                <c:pt idx="9">
                  <c:v>5.3173511668181268</c:v>
                </c:pt>
                <c:pt idx="10">
                  <c:v>5.3173511668181268</c:v>
                </c:pt>
                <c:pt idx="11">
                  <c:v>5.3173511668181268</c:v>
                </c:pt>
                <c:pt idx="12">
                  <c:v>5.3173511668181268</c:v>
                </c:pt>
                <c:pt idx="13">
                  <c:v>5.3173511668181268</c:v>
                </c:pt>
                <c:pt idx="14">
                  <c:v>5.3173511668181268</c:v>
                </c:pt>
                <c:pt idx="15">
                  <c:v>5.3173511668181268</c:v>
                </c:pt>
                <c:pt idx="16">
                  <c:v>5.3173511668181268</c:v>
                </c:pt>
                <c:pt idx="17">
                  <c:v>5.3173511668181268</c:v>
                </c:pt>
                <c:pt idx="18">
                  <c:v>5.3173511668181268</c:v>
                </c:pt>
                <c:pt idx="19">
                  <c:v>5.3173511668181268</c:v>
                </c:pt>
                <c:pt idx="20">
                  <c:v>5.3173511668181268</c:v>
                </c:pt>
                <c:pt idx="21">
                  <c:v>5.3173511668181268</c:v>
                </c:pt>
                <c:pt idx="22">
                  <c:v>5.3173511668181268</c:v>
                </c:pt>
                <c:pt idx="23">
                  <c:v>5.3173511668181268</c:v>
                </c:pt>
                <c:pt idx="24">
                  <c:v>5.3173511668181268</c:v>
                </c:pt>
                <c:pt idx="25">
                  <c:v>5.3173511668181268</c:v>
                </c:pt>
                <c:pt idx="26">
                  <c:v>5.3173511668181268</c:v>
                </c:pt>
                <c:pt idx="27">
                  <c:v>5.3173511668181268</c:v>
                </c:pt>
                <c:pt idx="28">
                  <c:v>5.3173511668181268</c:v>
                </c:pt>
                <c:pt idx="29">
                  <c:v>5.3173511668181268</c:v>
                </c:pt>
                <c:pt idx="30">
                  <c:v>5.3173511668181268</c:v>
                </c:pt>
                <c:pt idx="31">
                  <c:v>5.3173511668181268</c:v>
                </c:pt>
                <c:pt idx="32">
                  <c:v>5.3173511668181268</c:v>
                </c:pt>
                <c:pt idx="33">
                  <c:v>5.3173511668181268</c:v>
                </c:pt>
                <c:pt idx="34">
                  <c:v>5.3173511668181268</c:v>
                </c:pt>
                <c:pt idx="35">
                  <c:v>5.3173511668181268</c:v>
                </c:pt>
                <c:pt idx="36">
                  <c:v>5.3173511668181268</c:v>
                </c:pt>
                <c:pt idx="37">
                  <c:v>5.3173511668181268</c:v>
                </c:pt>
                <c:pt idx="38">
                  <c:v>5.3173511668181268</c:v>
                </c:pt>
                <c:pt idx="39">
                  <c:v>5.3173511668181268</c:v>
                </c:pt>
                <c:pt idx="40">
                  <c:v>5.3173511668181268</c:v>
                </c:pt>
                <c:pt idx="41">
                  <c:v>5.3173511668181268</c:v>
                </c:pt>
                <c:pt idx="42">
                  <c:v>5.3173511668181268</c:v>
                </c:pt>
                <c:pt idx="43">
                  <c:v>5.3173511668181268</c:v>
                </c:pt>
                <c:pt idx="44">
                  <c:v>5.3173511668181268</c:v>
                </c:pt>
                <c:pt idx="45">
                  <c:v>5.3173511668181268</c:v>
                </c:pt>
                <c:pt idx="46">
                  <c:v>5.3173511668181268</c:v>
                </c:pt>
                <c:pt idx="47">
                  <c:v>5.3173511668181268</c:v>
                </c:pt>
                <c:pt idx="48">
                  <c:v>5.3173511668181268</c:v>
                </c:pt>
                <c:pt idx="49">
                  <c:v>5.3173511668181268</c:v>
                </c:pt>
                <c:pt idx="50">
                  <c:v>5.3173511668181268</c:v>
                </c:pt>
                <c:pt idx="51">
                  <c:v>5.3173511668181268</c:v>
                </c:pt>
                <c:pt idx="52">
                  <c:v>5.3173511668181268</c:v>
                </c:pt>
                <c:pt idx="53">
                  <c:v>5.3173511668181268</c:v>
                </c:pt>
                <c:pt idx="54">
                  <c:v>5.3173511668181268</c:v>
                </c:pt>
                <c:pt idx="55">
                  <c:v>5.3173511668181268</c:v>
                </c:pt>
                <c:pt idx="56">
                  <c:v>5.3173511668181268</c:v>
                </c:pt>
                <c:pt idx="57">
                  <c:v>5.3173511668181268</c:v>
                </c:pt>
                <c:pt idx="58">
                  <c:v>5.3173511668181268</c:v>
                </c:pt>
                <c:pt idx="59">
                  <c:v>5.3173511668181268</c:v>
                </c:pt>
                <c:pt idx="60">
                  <c:v>5.3173511668181268</c:v>
                </c:pt>
                <c:pt idx="61">
                  <c:v>5.3173511668181268</c:v>
                </c:pt>
                <c:pt idx="62">
                  <c:v>5.3173511668181268</c:v>
                </c:pt>
                <c:pt idx="63">
                  <c:v>5.3173511668181268</c:v>
                </c:pt>
                <c:pt idx="64">
                  <c:v>5.3173511668181268</c:v>
                </c:pt>
                <c:pt idx="65">
                  <c:v>5.3173511668181268</c:v>
                </c:pt>
                <c:pt idx="66">
                  <c:v>5.3173511668181268</c:v>
                </c:pt>
                <c:pt idx="67">
                  <c:v>5.3173511668181268</c:v>
                </c:pt>
                <c:pt idx="68">
                  <c:v>5.3173511668181268</c:v>
                </c:pt>
                <c:pt idx="69">
                  <c:v>5.3173511668181268</c:v>
                </c:pt>
                <c:pt idx="70">
                  <c:v>5.3173511668181268</c:v>
                </c:pt>
                <c:pt idx="71">
                  <c:v>5.3173511668181268</c:v>
                </c:pt>
                <c:pt idx="72">
                  <c:v>5.3173511668181268</c:v>
                </c:pt>
                <c:pt idx="73">
                  <c:v>5.3173511668181268</c:v>
                </c:pt>
                <c:pt idx="74">
                  <c:v>5.3173511668181268</c:v>
                </c:pt>
                <c:pt idx="75">
                  <c:v>5.3173511668181268</c:v>
                </c:pt>
                <c:pt idx="76">
                  <c:v>5.3173511668181268</c:v>
                </c:pt>
                <c:pt idx="77">
                  <c:v>5.3173511668181268</c:v>
                </c:pt>
                <c:pt idx="78">
                  <c:v>5.3173511668181268</c:v>
                </c:pt>
                <c:pt idx="79">
                  <c:v>5.3173511668181268</c:v>
                </c:pt>
                <c:pt idx="80">
                  <c:v>5.3173511668181268</c:v>
                </c:pt>
                <c:pt idx="81">
                  <c:v>5.3173511668181268</c:v>
                </c:pt>
                <c:pt idx="82">
                  <c:v>5.3173511668181268</c:v>
                </c:pt>
                <c:pt idx="83">
                  <c:v>5.3173511668181268</c:v>
                </c:pt>
                <c:pt idx="84">
                  <c:v>5.3173511668181268</c:v>
                </c:pt>
                <c:pt idx="85">
                  <c:v>5.3173511668181268</c:v>
                </c:pt>
                <c:pt idx="86">
                  <c:v>5.3173511668181268</c:v>
                </c:pt>
                <c:pt idx="87">
                  <c:v>5.3173511668181268</c:v>
                </c:pt>
                <c:pt idx="88">
                  <c:v>5.3173511668181268</c:v>
                </c:pt>
                <c:pt idx="89">
                  <c:v>5.3173511668181268</c:v>
                </c:pt>
                <c:pt idx="90">
                  <c:v>5.3173511668181268</c:v>
                </c:pt>
                <c:pt idx="91">
                  <c:v>5.3173511668181268</c:v>
                </c:pt>
                <c:pt idx="92">
                  <c:v>5.3173511668181268</c:v>
                </c:pt>
                <c:pt idx="93">
                  <c:v>5.3173511668181268</c:v>
                </c:pt>
                <c:pt idx="94">
                  <c:v>5.3173511668181268</c:v>
                </c:pt>
                <c:pt idx="95">
                  <c:v>5.3173511668181268</c:v>
                </c:pt>
                <c:pt idx="96">
                  <c:v>5.3173511668181268</c:v>
                </c:pt>
                <c:pt idx="97">
                  <c:v>5.3173511668181268</c:v>
                </c:pt>
                <c:pt idx="98">
                  <c:v>5.3173511668181268</c:v>
                </c:pt>
                <c:pt idx="99">
                  <c:v>5.3173511668181268</c:v>
                </c:pt>
                <c:pt idx="100">
                  <c:v>5.3173511668181268</c:v>
                </c:pt>
                <c:pt idx="101">
                  <c:v>5.3173511668181268</c:v>
                </c:pt>
                <c:pt idx="102">
                  <c:v>5.3173511668181268</c:v>
                </c:pt>
                <c:pt idx="103">
                  <c:v>5.3173511668181268</c:v>
                </c:pt>
                <c:pt idx="104">
                  <c:v>5.3173511668181268</c:v>
                </c:pt>
                <c:pt idx="105">
                  <c:v>5.3173511668181268</c:v>
                </c:pt>
                <c:pt idx="106">
                  <c:v>5.3173511668181268</c:v>
                </c:pt>
                <c:pt idx="107">
                  <c:v>5.3173511668181268</c:v>
                </c:pt>
                <c:pt idx="108">
                  <c:v>5.3173511668181268</c:v>
                </c:pt>
                <c:pt idx="109">
                  <c:v>5.3173511668181268</c:v>
                </c:pt>
                <c:pt idx="110">
                  <c:v>5.3173511668181268</c:v>
                </c:pt>
                <c:pt idx="111">
                  <c:v>5.3173511668181268</c:v>
                </c:pt>
                <c:pt idx="112">
                  <c:v>5.3173511668181268</c:v>
                </c:pt>
                <c:pt idx="113">
                  <c:v>5.3173511668181268</c:v>
                </c:pt>
                <c:pt idx="114">
                  <c:v>5.3173511668181268</c:v>
                </c:pt>
                <c:pt idx="115">
                  <c:v>5.3173511668181268</c:v>
                </c:pt>
                <c:pt idx="116">
                  <c:v>5.3173511668181268</c:v>
                </c:pt>
                <c:pt idx="117">
                  <c:v>5.3173511668181268</c:v>
                </c:pt>
                <c:pt idx="118">
                  <c:v>5.3173511668181268</c:v>
                </c:pt>
                <c:pt idx="119">
                  <c:v>5.3173511668181268</c:v>
                </c:pt>
                <c:pt idx="120">
                  <c:v>5.3173511668181268</c:v>
                </c:pt>
                <c:pt idx="121">
                  <c:v>5.3173511668181268</c:v>
                </c:pt>
                <c:pt idx="122">
                  <c:v>5.3173511668181268</c:v>
                </c:pt>
                <c:pt idx="123">
                  <c:v>5.3173511668181268</c:v>
                </c:pt>
                <c:pt idx="124">
                  <c:v>5.3173511668181268</c:v>
                </c:pt>
                <c:pt idx="125">
                  <c:v>5.3173511668181268</c:v>
                </c:pt>
                <c:pt idx="126">
                  <c:v>5.3173511668181268</c:v>
                </c:pt>
                <c:pt idx="127">
                  <c:v>5.3173511668181268</c:v>
                </c:pt>
                <c:pt idx="128">
                  <c:v>5.3173511668181268</c:v>
                </c:pt>
                <c:pt idx="129">
                  <c:v>5.3173511668181268</c:v>
                </c:pt>
                <c:pt idx="130">
                  <c:v>5.3173511668181268</c:v>
                </c:pt>
                <c:pt idx="131">
                  <c:v>5.3173511668181268</c:v>
                </c:pt>
                <c:pt idx="132">
                  <c:v>5.3173511668181268</c:v>
                </c:pt>
                <c:pt idx="133">
                  <c:v>5.3173511668181268</c:v>
                </c:pt>
                <c:pt idx="134">
                  <c:v>5.3173511668181268</c:v>
                </c:pt>
                <c:pt idx="135">
                  <c:v>5.3173511668181268</c:v>
                </c:pt>
                <c:pt idx="136">
                  <c:v>5.3173511668181268</c:v>
                </c:pt>
                <c:pt idx="137">
                  <c:v>5.3173511668181268</c:v>
                </c:pt>
                <c:pt idx="138">
                  <c:v>5.3173511668181268</c:v>
                </c:pt>
                <c:pt idx="139">
                  <c:v>5.3173511668181268</c:v>
                </c:pt>
                <c:pt idx="140">
                  <c:v>5.3173511668181268</c:v>
                </c:pt>
                <c:pt idx="141">
                  <c:v>5.3173511668181268</c:v>
                </c:pt>
                <c:pt idx="142">
                  <c:v>5.3173511668181268</c:v>
                </c:pt>
                <c:pt idx="143">
                  <c:v>5.3173511668181268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403-4A01-B224-AFA2076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5256"/>
        <c:axId val="231545648"/>
      </c:lineChart>
      <c:catAx>
        <c:axId val="23154525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648"/>
        <c:crossesAt val="-35"/>
        <c:auto val="1"/>
        <c:lblAlgn val="ctr"/>
        <c:lblOffset val="100"/>
        <c:tickLblSkip val="9"/>
        <c:tickMarkSkip val="9"/>
        <c:noMultiLvlLbl val="0"/>
      </c:catAx>
      <c:valAx>
        <c:axId val="231545648"/>
        <c:scaling>
          <c:orientation val="minMax"/>
          <c:max val="20"/>
          <c:min val="-25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Sand Material Mass Percent Error  </a:t>
                </a:r>
              </a:p>
            </c:rich>
          </c:tx>
          <c:layout>
            <c:manualLayout>
              <c:xMode val="edge"/>
              <c:yMode val="edge"/>
              <c:x val="8.6515211814481446E-4"/>
              <c:y val="0.270155453406456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256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2025
Sediment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372969935823812"/>
          <c:y val="4.3144980695139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22223120934166E-2"/>
          <c:y val="0.18270430324039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2AA-B5F0-0965DE019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2AA-B5F0-0965DE019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47-42AA-B5F0-0965DE019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47-42AA-B5F0-0965DE019D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47-42AA-B5F0-0965DE019D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47-42AA-B5F0-0965DE019D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47-42AA-B5F0-0965DE019D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47-42AA-B5F0-0965DE019D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47-42AA-B5F0-0965DE019D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47-42AA-B5F0-0965DE019D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47-42AA-B5F0-0965DE019D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47-42AA-B5F0-0965DE019D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47-42AA-B5F0-0965DE019D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47-42AA-B5F0-0965DE019D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47-42AA-B5F0-0965DE019D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47-42AA-B5F0-0965DE019D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47-42AA-B5F0-0965DE019D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47-42AA-B5F0-0965DE019D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47-42AA-B5F0-0965DE019D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47-42AA-B5F0-0965DE019D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47-42AA-B5F0-0965DE019D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47-42AA-B5F0-0965DE019D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47-42AA-B5F0-0965DE019D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47-42AA-B5F0-0965DE019D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47-42AA-B5F0-0965DE019D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47-42AA-B5F0-0965DE019D0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47-42AA-B5F0-0965DE019D0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47-42AA-B5F0-0965DE019D0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47-42AA-B5F0-0965DE019D0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47-42AA-B5F0-0965DE019D0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47-42AA-B5F0-0965DE019D0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47-42AA-B5F0-0965DE019D0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47-42AA-B5F0-0965DE019D0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47-42AA-B5F0-0965DE019D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47-42AA-B5F0-0965DE019D0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47-42AA-B5F0-0965DE019D0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947-42AA-B5F0-0965DE019D0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947-42AA-B5F0-0965DE019D0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947-42AA-B5F0-0965DE019D0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947-42AA-B5F0-0965DE019D0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947-42AA-B5F0-0965DE019D0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947-42AA-B5F0-0965DE019D0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947-42AA-B5F0-0965DE019D0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947-42AA-B5F0-0965DE019D0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947-42AA-B5F0-0965DE019D0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947-42AA-B5F0-0965DE019D0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1947-42AA-B5F0-0965DE019D0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1947-42AA-B5F0-0965DE019D0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1947-42AA-B5F0-0965DE019D0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1947-42AA-B5F0-0965DE019D0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1947-42AA-B5F0-0965DE019D0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1947-42AA-B5F0-0965DE019D05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1947-42AA-B5F0-0965DE019D05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1947-42AA-B5F0-0965DE019D05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1947-42AA-B5F0-0965DE019D05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1947-42AA-B5F0-0965DE019D05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1947-42AA-B5F0-0965DE019D05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1947-42AA-B5F0-0965DE019D05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1947-42AA-B5F0-0965DE019D0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1947-42AA-B5F0-0965DE019D05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1947-42AA-B5F0-0965DE019D05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1947-42AA-B5F0-0965DE019D05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1947-42AA-B5F0-0965DE019D05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1947-42AA-B5F0-0965DE019D05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1947-42AA-B5F0-0965DE019D05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1947-42AA-B5F0-0965DE019D05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1947-42AA-B5F0-0965DE019D05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1947-42AA-B5F0-0965DE019D05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1947-42AA-B5F0-0965DE019D05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1947-42AA-B5F0-0965DE019D05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1947-42AA-B5F0-0965DE019D0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1947-42AA-B5F0-0965DE019D05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1947-42AA-B5F0-0965DE019D05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1947-42AA-B5F0-0965DE019D05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1947-42AA-B5F0-0965DE019D05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Results!$X$4:$X$147</c:f>
              <c:numCache>
                <c:formatCode>0.00</c:formatCode>
                <c:ptCount val="144"/>
                <c:pt idx="0">
                  <c:v>-4.57413249211357</c:v>
                </c:pt>
                <c:pt idx="1">
                  <c:v>-4.6373365041617296</c:v>
                </c:pt>
                <c:pt idx="2">
                  <c:v>-3.4737620103473832</c:v>
                </c:pt>
                <c:pt idx="3">
                  <c:v>-3.4471853257431899</c:v>
                </c:pt>
                <c:pt idx="4">
                  <c:v>-2.8323918641090495</c:v>
                </c:pt>
                <c:pt idx="5">
                  <c:v>-3.015115566100607</c:v>
                </c:pt>
                <c:pt idx="6">
                  <c:v>-1.708889155416971</c:v>
                </c:pt>
                <c:pt idx="7">
                  <c:v>-3.1767593882307397</c:v>
                </c:pt>
                <c:pt idx="8">
                  <c:v>-2.4686246234240836</c:v>
                </c:pt>
                <c:pt idx="9">
                  <c:v>-5.6597091194968536</c:v>
                </c:pt>
                <c:pt idx="10">
                  <c:v>-6.1860443407234591</c:v>
                </c:pt>
                <c:pt idx="11">
                  <c:v>-4.6470982482863601</c:v>
                </c:pt>
                <c:pt idx="12">
                  <c:v>-1.8681085531524102</c:v>
                </c:pt>
                <c:pt idx="13">
                  <c:v>-1.6539176679928849</c:v>
                </c:pt>
                <c:pt idx="14">
                  <c:v>-1.318639328984168</c:v>
                </c:pt>
                <c:pt idx="15">
                  <c:v>-1.3488252253372806</c:v>
                </c:pt>
                <c:pt idx="16">
                  <c:v>-1.0141615129515054</c:v>
                </c:pt>
                <c:pt idx="17">
                  <c:v>-0.88068116902405824</c:v>
                </c:pt>
                <c:pt idx="18">
                  <c:v>-26.587301587301592</c:v>
                </c:pt>
                <c:pt idx="19">
                  <c:v>-13.023255813953474</c:v>
                </c:pt>
                <c:pt idx="20">
                  <c:v>-5.4998480704952977</c:v>
                </c:pt>
                <c:pt idx="21">
                  <c:v>-3.8052619886381671</c:v>
                </c:pt>
                <c:pt idx="22">
                  <c:v>-2.5667679513833397</c:v>
                </c:pt>
                <c:pt idx="23">
                  <c:v>-2.0908243441203953</c:v>
                </c:pt>
                <c:pt idx="24">
                  <c:v>-3.6280524372853757</c:v>
                </c:pt>
                <c:pt idx="25">
                  <c:v>-2.8329754342183646</c:v>
                </c:pt>
                <c:pt idx="26">
                  <c:v>-1.7608579578387826</c:v>
                </c:pt>
                <c:pt idx="27">
                  <c:v>-16.864608076009489</c:v>
                </c:pt>
                <c:pt idx="28">
                  <c:v>-5.3605313092979081</c:v>
                </c:pt>
                <c:pt idx="29">
                  <c:v>-2.334808484663518</c:v>
                </c:pt>
                <c:pt idx="30">
                  <c:v>-2.1242866201648827</c:v>
                </c:pt>
                <c:pt idx="31">
                  <c:v>-3.3128736229681968</c:v>
                </c:pt>
                <c:pt idx="32">
                  <c:v>-2.6374299370265337</c:v>
                </c:pt>
                <c:pt idx="33">
                  <c:v>-1.4445500661863293</c:v>
                </c:pt>
                <c:pt idx="34">
                  <c:v>-1.6251025600363955</c:v>
                </c:pt>
                <c:pt idx="35">
                  <c:v>-0.83194010944178054</c:v>
                </c:pt>
                <c:pt idx="36">
                  <c:v>-6.6041422430636985</c:v>
                </c:pt>
                <c:pt idx="37">
                  <c:v>-5.8962264150943442</c:v>
                </c:pt>
                <c:pt idx="38">
                  <c:v>-4.1907075614940759</c:v>
                </c:pt>
                <c:pt idx="39">
                  <c:v>-3.5060012634238782</c:v>
                </c:pt>
                <c:pt idx="40">
                  <c:v>-3.0847559149445978</c:v>
                </c:pt>
                <c:pt idx="41">
                  <c:v>-1.8518518518518403</c:v>
                </c:pt>
                <c:pt idx="42">
                  <c:v>-2.0571596176322862</c:v>
                </c:pt>
                <c:pt idx="43">
                  <c:v>-1.4720584686454981</c:v>
                </c:pt>
                <c:pt idx="44">
                  <c:v>-1.6490846194936439</c:v>
                </c:pt>
                <c:pt idx="45">
                  <c:v>-4.4435705859221493</c:v>
                </c:pt>
                <c:pt idx="46">
                  <c:v>-1.0884997633696216</c:v>
                </c:pt>
                <c:pt idx="47">
                  <c:v>-2.5287356321839058</c:v>
                </c:pt>
                <c:pt idx="48">
                  <c:v>0.38927746305027477</c:v>
                </c:pt>
                <c:pt idx="49">
                  <c:v>-2.1170361493908634</c:v>
                </c:pt>
                <c:pt idx="50">
                  <c:v>-1.3816673094056968</c:v>
                </c:pt>
                <c:pt idx="51">
                  <c:v>-6.9381987522440127</c:v>
                </c:pt>
                <c:pt idx="52">
                  <c:v>-28.904726129839336</c:v>
                </c:pt>
                <c:pt idx="53">
                  <c:v>-24.719418870705585</c:v>
                </c:pt>
                <c:pt idx="54">
                  <c:v>-2.783222265778122</c:v>
                </c:pt>
                <c:pt idx="55">
                  <c:v>-6.0371153394409269</c:v>
                </c:pt>
                <c:pt idx="56">
                  <c:v>-5.5572426358943261</c:v>
                </c:pt>
                <c:pt idx="57">
                  <c:v>-3.5062668570522155</c:v>
                </c:pt>
                <c:pt idx="58">
                  <c:v>-2.5325557242150727</c:v>
                </c:pt>
                <c:pt idx="59">
                  <c:v>-2.1967780588470189</c:v>
                </c:pt>
                <c:pt idx="60">
                  <c:v>2.0381871329441732</c:v>
                </c:pt>
                <c:pt idx="61">
                  <c:v>8.0614421748075991</c:v>
                </c:pt>
                <c:pt idx="62">
                  <c:v>0.73627271221391843</c:v>
                </c:pt>
                <c:pt idx="63">
                  <c:v>-14.876690533015131</c:v>
                </c:pt>
                <c:pt idx="64">
                  <c:v>-10.107126222636229</c:v>
                </c:pt>
                <c:pt idx="65">
                  <c:v>-3.8637055065409194</c:v>
                </c:pt>
                <c:pt idx="66">
                  <c:v>-4.0223144949126688</c:v>
                </c:pt>
                <c:pt idx="67">
                  <c:v>-2.9294885875751486</c:v>
                </c:pt>
                <c:pt idx="68">
                  <c:v>-1.5248531256188607</c:v>
                </c:pt>
                <c:pt idx="69">
                  <c:v>-0.92520174908457731</c:v>
                </c:pt>
                <c:pt idx="70">
                  <c:v>-0.67380103051922924</c:v>
                </c:pt>
                <c:pt idx="71">
                  <c:v>-0.87092139427402471</c:v>
                </c:pt>
                <c:pt idx="72">
                  <c:v>-10.424710424709142</c:v>
                </c:pt>
                <c:pt idx="73">
                  <c:v>-4.6403712296980579</c:v>
                </c:pt>
                <c:pt idx="74">
                  <c:v>-5.6517775752043686</c:v>
                </c:pt>
                <c:pt idx="75">
                  <c:v>-3.6277951734826313</c:v>
                </c:pt>
                <c:pt idx="76">
                  <c:v>-2.4385368778732741</c:v>
                </c:pt>
                <c:pt idx="77">
                  <c:v>-2.3055100491468834</c:v>
                </c:pt>
                <c:pt idx="78">
                  <c:v>-2.4186525919212598</c:v>
                </c:pt>
                <c:pt idx="79">
                  <c:v>-0.64478311840562519</c:v>
                </c:pt>
                <c:pt idx="80">
                  <c:v>-0.74105804240735274</c:v>
                </c:pt>
                <c:pt idx="81">
                  <c:v>-0.9116131589377765</c:v>
                </c:pt>
                <c:pt idx="82">
                  <c:v>-3.1802120141342849</c:v>
                </c:pt>
                <c:pt idx="83">
                  <c:v>-3.2208588957055286</c:v>
                </c:pt>
                <c:pt idx="84">
                  <c:v>-2.8291449344080966</c:v>
                </c:pt>
                <c:pt idx="85">
                  <c:v>-2.4789103164948352</c:v>
                </c:pt>
                <c:pt idx="86">
                  <c:v>-1.7130393147842746</c:v>
                </c:pt>
                <c:pt idx="87">
                  <c:v>-1.5292502986990473</c:v>
                </c:pt>
                <c:pt idx="88">
                  <c:v>-1.006514770259568</c:v>
                </c:pt>
                <c:pt idx="89">
                  <c:v>-1.1104510350500461</c:v>
                </c:pt>
                <c:pt idx="90">
                  <c:v>-8.2747853239656397</c:v>
                </c:pt>
                <c:pt idx="91">
                  <c:v>-9.9099099099099135</c:v>
                </c:pt>
                <c:pt idx="92">
                  <c:v>-12.01716738197424</c:v>
                </c:pt>
                <c:pt idx="93">
                  <c:v>-6.02158022972504</c:v>
                </c:pt>
                <c:pt idx="94">
                  <c:v>-4.019507905098842</c:v>
                </c:pt>
                <c:pt idx="95">
                  <c:v>-2.4510522597928825</c:v>
                </c:pt>
                <c:pt idx="96">
                  <c:v>-1.0273926967614739</c:v>
                </c:pt>
                <c:pt idx="97">
                  <c:v>-0.77869968527985645</c:v>
                </c:pt>
                <c:pt idx="98">
                  <c:v>-0.63426154650157451</c:v>
                </c:pt>
                <c:pt idx="99">
                  <c:v>-11.392405063291141</c:v>
                </c:pt>
                <c:pt idx="100">
                  <c:v>-9.4990548204158696</c:v>
                </c:pt>
                <c:pt idx="101">
                  <c:v>-4.9931704355744442</c:v>
                </c:pt>
                <c:pt idx="102">
                  <c:v>-2.0621827411167533</c:v>
                </c:pt>
                <c:pt idx="103">
                  <c:v>-1.6413058652254582</c:v>
                </c:pt>
                <c:pt idx="104">
                  <c:v>-1.1637982749656748</c:v>
                </c:pt>
                <c:pt idx="105">
                  <c:v>-0.66749028983833825</c:v>
                </c:pt>
                <c:pt idx="106">
                  <c:v>-0.42918750602791156</c:v>
                </c:pt>
                <c:pt idx="107">
                  <c:v>-0.14339088011151427</c:v>
                </c:pt>
                <c:pt idx="108">
                  <c:v>-19.78193146416773</c:v>
                </c:pt>
                <c:pt idx="109">
                  <c:v>-7.3331761377099198</c:v>
                </c:pt>
                <c:pt idx="110">
                  <c:v>-7.107137445063187</c:v>
                </c:pt>
                <c:pt idx="111">
                  <c:v>-3.2166149559926351</c:v>
                </c:pt>
                <c:pt idx="112">
                  <c:v>-2.7181402408583608</c:v>
                </c:pt>
                <c:pt idx="113">
                  <c:v>-2.3581135091925489</c:v>
                </c:pt>
                <c:pt idx="114">
                  <c:v>-1.0476368192361534</c:v>
                </c:pt>
                <c:pt idx="115">
                  <c:v>-1.1526672022559616</c:v>
                </c:pt>
                <c:pt idx="116">
                  <c:v>-0.83980804387560581</c:v>
                </c:pt>
                <c:pt idx="117">
                  <c:v>-4.5561665357417329</c:v>
                </c:pt>
                <c:pt idx="118">
                  <c:v>-9.6285781878399863</c:v>
                </c:pt>
                <c:pt idx="119">
                  <c:v>-4.1221374045804193</c:v>
                </c:pt>
                <c:pt idx="120">
                  <c:v>-5.0196227370553004</c:v>
                </c:pt>
                <c:pt idx="121">
                  <c:v>-4.6306284709736882</c:v>
                </c:pt>
                <c:pt idx="122">
                  <c:v>-40.734724311944966</c:v>
                </c:pt>
                <c:pt idx="123">
                  <c:v>12.225410163710205</c:v>
                </c:pt>
                <c:pt idx="124">
                  <c:v>-3.4084443908073907</c:v>
                </c:pt>
                <c:pt idx="125">
                  <c:v>-0.44959353773556937</c:v>
                </c:pt>
                <c:pt idx="126">
                  <c:v>-5.3090332805071219</c:v>
                </c:pt>
                <c:pt idx="127">
                  <c:v>-4.1481134286383892</c:v>
                </c:pt>
                <c:pt idx="128">
                  <c:v>-4.4218203920376791</c:v>
                </c:pt>
                <c:pt idx="129">
                  <c:v>-2.2999429766204109</c:v>
                </c:pt>
                <c:pt idx="130">
                  <c:v>-1.9936538346404944</c:v>
                </c:pt>
                <c:pt idx="131">
                  <c:v>-1.3086948996844763</c:v>
                </c:pt>
                <c:pt idx="132">
                  <c:v>-0.34255857040668625</c:v>
                </c:pt>
                <c:pt idx="133">
                  <c:v>-0.42302030290598069</c:v>
                </c:pt>
                <c:pt idx="134">
                  <c:v>-0.2939252590055646</c:v>
                </c:pt>
                <c:pt idx="135">
                  <c:v>-18.813427010148274</c:v>
                </c:pt>
                <c:pt idx="136">
                  <c:v>-14.097434690515387</c:v>
                </c:pt>
                <c:pt idx="137">
                  <c:v>-9.2991296381126869</c:v>
                </c:pt>
                <c:pt idx="138">
                  <c:v>-7.0917041637620013</c:v>
                </c:pt>
                <c:pt idx="139">
                  <c:v>-5.4586156582918148</c:v>
                </c:pt>
                <c:pt idx="140">
                  <c:v>-3.6911723568355308</c:v>
                </c:pt>
                <c:pt idx="141">
                  <c:v>-2.156233612713419</c:v>
                </c:pt>
                <c:pt idx="142">
                  <c:v>-1.7003847585949736</c:v>
                </c:pt>
                <c:pt idx="143">
                  <c:v>-1.880357505005827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947-42AA-B5F0-0965DE019D05}"/>
            </c:ext>
          </c:extLst>
        </c:ser>
        <c:ser>
          <c:idx val="1"/>
          <c:order val="1"/>
          <c:tx>
            <c:v>Median (-2.75%)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Results!$AK$4:$AK$147</c:f>
              <c:numCache>
                <c:formatCode>0.00</c:formatCode>
                <c:ptCount val="144"/>
                <c:pt idx="0">
                  <c:v>-2.7506812533182412</c:v>
                </c:pt>
                <c:pt idx="1">
                  <c:v>-2.7506812533182412</c:v>
                </c:pt>
                <c:pt idx="2">
                  <c:v>-2.7506812533182412</c:v>
                </c:pt>
                <c:pt idx="3">
                  <c:v>-2.7506812533182412</c:v>
                </c:pt>
                <c:pt idx="4">
                  <c:v>-2.7506812533182412</c:v>
                </c:pt>
                <c:pt idx="5">
                  <c:v>-2.7506812533182412</c:v>
                </c:pt>
                <c:pt idx="6">
                  <c:v>-2.7506812533182412</c:v>
                </c:pt>
                <c:pt idx="7">
                  <c:v>-2.7506812533182412</c:v>
                </c:pt>
                <c:pt idx="8">
                  <c:v>-2.7506812533182412</c:v>
                </c:pt>
                <c:pt idx="9">
                  <c:v>-2.7506812533182412</c:v>
                </c:pt>
                <c:pt idx="10">
                  <c:v>-2.7506812533182412</c:v>
                </c:pt>
                <c:pt idx="11">
                  <c:v>-2.7506812533182412</c:v>
                </c:pt>
                <c:pt idx="12">
                  <c:v>-2.7506812533182412</c:v>
                </c:pt>
                <c:pt idx="13">
                  <c:v>-2.7506812533182412</c:v>
                </c:pt>
                <c:pt idx="14">
                  <c:v>-2.7506812533182412</c:v>
                </c:pt>
                <c:pt idx="15">
                  <c:v>-2.7506812533182412</c:v>
                </c:pt>
                <c:pt idx="16">
                  <c:v>-2.7506812533182412</c:v>
                </c:pt>
                <c:pt idx="17">
                  <c:v>-2.7506812533182412</c:v>
                </c:pt>
                <c:pt idx="18">
                  <c:v>-2.7506812533182412</c:v>
                </c:pt>
                <c:pt idx="19">
                  <c:v>-2.7506812533182412</c:v>
                </c:pt>
                <c:pt idx="20">
                  <c:v>-2.7506812533182412</c:v>
                </c:pt>
                <c:pt idx="21">
                  <c:v>-2.7506812533182412</c:v>
                </c:pt>
                <c:pt idx="22">
                  <c:v>-2.7506812533182412</c:v>
                </c:pt>
                <c:pt idx="23">
                  <c:v>-2.7506812533182412</c:v>
                </c:pt>
                <c:pt idx="24">
                  <c:v>-2.7506812533182412</c:v>
                </c:pt>
                <c:pt idx="25">
                  <c:v>-2.7506812533182412</c:v>
                </c:pt>
                <c:pt idx="26">
                  <c:v>-2.7506812533182412</c:v>
                </c:pt>
                <c:pt idx="27">
                  <c:v>-2.7506812533182412</c:v>
                </c:pt>
                <c:pt idx="28">
                  <c:v>-2.7506812533182412</c:v>
                </c:pt>
                <c:pt idx="29">
                  <c:v>-2.7506812533182412</c:v>
                </c:pt>
                <c:pt idx="30">
                  <c:v>-2.7506812533182412</c:v>
                </c:pt>
                <c:pt idx="31">
                  <c:v>-2.7506812533182412</c:v>
                </c:pt>
                <c:pt idx="32">
                  <c:v>-2.7506812533182412</c:v>
                </c:pt>
                <c:pt idx="33">
                  <c:v>-2.7506812533182412</c:v>
                </c:pt>
                <c:pt idx="34">
                  <c:v>-2.7506812533182412</c:v>
                </c:pt>
                <c:pt idx="35">
                  <c:v>-2.7506812533182412</c:v>
                </c:pt>
                <c:pt idx="36">
                  <c:v>-2.7506812533182412</c:v>
                </c:pt>
                <c:pt idx="37">
                  <c:v>-2.7506812533182412</c:v>
                </c:pt>
                <c:pt idx="38">
                  <c:v>-2.7506812533182412</c:v>
                </c:pt>
                <c:pt idx="39">
                  <c:v>-2.7506812533182412</c:v>
                </c:pt>
                <c:pt idx="40">
                  <c:v>-2.7506812533182412</c:v>
                </c:pt>
                <c:pt idx="41">
                  <c:v>-2.7506812533182412</c:v>
                </c:pt>
                <c:pt idx="42">
                  <c:v>-2.7506812533182412</c:v>
                </c:pt>
                <c:pt idx="43">
                  <c:v>-2.7506812533182412</c:v>
                </c:pt>
                <c:pt idx="44">
                  <c:v>-2.7506812533182412</c:v>
                </c:pt>
                <c:pt idx="45">
                  <c:v>-2.7506812533182412</c:v>
                </c:pt>
                <c:pt idx="46">
                  <c:v>-2.7506812533182412</c:v>
                </c:pt>
                <c:pt idx="47">
                  <c:v>-2.7506812533182412</c:v>
                </c:pt>
                <c:pt idx="48">
                  <c:v>-2.7506812533182412</c:v>
                </c:pt>
                <c:pt idx="49">
                  <c:v>-2.7506812533182412</c:v>
                </c:pt>
                <c:pt idx="50">
                  <c:v>-2.7506812533182412</c:v>
                </c:pt>
                <c:pt idx="51">
                  <c:v>-2.7506812533182412</c:v>
                </c:pt>
                <c:pt idx="52">
                  <c:v>-2.7506812533182412</c:v>
                </c:pt>
                <c:pt idx="53">
                  <c:v>-2.7506812533182412</c:v>
                </c:pt>
                <c:pt idx="54">
                  <c:v>-2.7506812533182412</c:v>
                </c:pt>
                <c:pt idx="55">
                  <c:v>-2.7506812533182412</c:v>
                </c:pt>
                <c:pt idx="56">
                  <c:v>-2.7506812533182412</c:v>
                </c:pt>
                <c:pt idx="57">
                  <c:v>-2.7506812533182412</c:v>
                </c:pt>
                <c:pt idx="58">
                  <c:v>-2.7506812533182412</c:v>
                </c:pt>
                <c:pt idx="59">
                  <c:v>-2.7506812533182412</c:v>
                </c:pt>
                <c:pt idx="60">
                  <c:v>-2.7506812533182412</c:v>
                </c:pt>
                <c:pt idx="61">
                  <c:v>-2.7506812533182412</c:v>
                </c:pt>
                <c:pt idx="62">
                  <c:v>-2.7506812533182412</c:v>
                </c:pt>
                <c:pt idx="63">
                  <c:v>-2.7506812533182412</c:v>
                </c:pt>
                <c:pt idx="64">
                  <c:v>-2.7506812533182412</c:v>
                </c:pt>
                <c:pt idx="65">
                  <c:v>-2.7506812533182412</c:v>
                </c:pt>
                <c:pt idx="66">
                  <c:v>-2.7506812533182412</c:v>
                </c:pt>
                <c:pt idx="67">
                  <c:v>-2.7506812533182412</c:v>
                </c:pt>
                <c:pt idx="68">
                  <c:v>-2.7506812533182412</c:v>
                </c:pt>
                <c:pt idx="69">
                  <c:v>-2.7506812533182412</c:v>
                </c:pt>
                <c:pt idx="70">
                  <c:v>-2.7506812533182412</c:v>
                </c:pt>
                <c:pt idx="71">
                  <c:v>-2.7506812533182412</c:v>
                </c:pt>
                <c:pt idx="72">
                  <c:v>-2.7506812533182412</c:v>
                </c:pt>
                <c:pt idx="73">
                  <c:v>-2.7506812533182412</c:v>
                </c:pt>
                <c:pt idx="74">
                  <c:v>-2.7506812533182412</c:v>
                </c:pt>
                <c:pt idx="75">
                  <c:v>-2.7506812533182412</c:v>
                </c:pt>
                <c:pt idx="76">
                  <c:v>-2.7506812533182412</c:v>
                </c:pt>
                <c:pt idx="77">
                  <c:v>-2.7506812533182412</c:v>
                </c:pt>
                <c:pt idx="78">
                  <c:v>-2.7506812533182412</c:v>
                </c:pt>
                <c:pt idx="79">
                  <c:v>-2.7506812533182412</c:v>
                </c:pt>
                <c:pt idx="80">
                  <c:v>-2.7506812533182412</c:v>
                </c:pt>
                <c:pt idx="81">
                  <c:v>-2.7506812533182412</c:v>
                </c:pt>
                <c:pt idx="82">
                  <c:v>-2.7506812533182412</c:v>
                </c:pt>
                <c:pt idx="83">
                  <c:v>-2.7506812533182412</c:v>
                </c:pt>
                <c:pt idx="84">
                  <c:v>-2.7506812533182412</c:v>
                </c:pt>
                <c:pt idx="85">
                  <c:v>-2.7506812533182412</c:v>
                </c:pt>
                <c:pt idx="86">
                  <c:v>-2.7506812533182412</c:v>
                </c:pt>
                <c:pt idx="87">
                  <c:v>-2.7506812533182412</c:v>
                </c:pt>
                <c:pt idx="88">
                  <c:v>-2.7506812533182412</c:v>
                </c:pt>
                <c:pt idx="89">
                  <c:v>-2.7506812533182412</c:v>
                </c:pt>
                <c:pt idx="90">
                  <c:v>-2.7506812533182412</c:v>
                </c:pt>
                <c:pt idx="91">
                  <c:v>-2.7506812533182412</c:v>
                </c:pt>
                <c:pt idx="92">
                  <c:v>-2.7506812533182412</c:v>
                </c:pt>
                <c:pt idx="93">
                  <c:v>-2.7506812533182412</c:v>
                </c:pt>
                <c:pt idx="94">
                  <c:v>-2.7506812533182412</c:v>
                </c:pt>
                <c:pt idx="95">
                  <c:v>-2.7506812533182412</c:v>
                </c:pt>
                <c:pt idx="96">
                  <c:v>-2.7506812533182412</c:v>
                </c:pt>
                <c:pt idx="97">
                  <c:v>-2.7506812533182412</c:v>
                </c:pt>
                <c:pt idx="98">
                  <c:v>-2.7506812533182412</c:v>
                </c:pt>
                <c:pt idx="99">
                  <c:v>-2.7506812533182412</c:v>
                </c:pt>
                <c:pt idx="100">
                  <c:v>-2.7506812533182412</c:v>
                </c:pt>
                <c:pt idx="101">
                  <c:v>-2.7506812533182412</c:v>
                </c:pt>
                <c:pt idx="102">
                  <c:v>-2.7506812533182412</c:v>
                </c:pt>
                <c:pt idx="103">
                  <c:v>-2.7506812533182412</c:v>
                </c:pt>
                <c:pt idx="104">
                  <c:v>-2.7506812533182412</c:v>
                </c:pt>
                <c:pt idx="105">
                  <c:v>-2.7506812533182412</c:v>
                </c:pt>
                <c:pt idx="106">
                  <c:v>-2.7506812533182412</c:v>
                </c:pt>
                <c:pt idx="107">
                  <c:v>-2.7506812533182412</c:v>
                </c:pt>
                <c:pt idx="108">
                  <c:v>-2.7506812533182412</c:v>
                </c:pt>
                <c:pt idx="109">
                  <c:v>-2.7506812533182412</c:v>
                </c:pt>
                <c:pt idx="110">
                  <c:v>-2.7506812533182412</c:v>
                </c:pt>
                <c:pt idx="111">
                  <c:v>-2.7506812533182412</c:v>
                </c:pt>
                <c:pt idx="112">
                  <c:v>-2.7506812533182412</c:v>
                </c:pt>
                <c:pt idx="113">
                  <c:v>-2.7506812533182412</c:v>
                </c:pt>
                <c:pt idx="114">
                  <c:v>-2.7506812533182412</c:v>
                </c:pt>
                <c:pt idx="115">
                  <c:v>-2.7506812533182412</c:v>
                </c:pt>
                <c:pt idx="116">
                  <c:v>-2.7506812533182412</c:v>
                </c:pt>
                <c:pt idx="117">
                  <c:v>-2.7506812533182412</c:v>
                </c:pt>
                <c:pt idx="118">
                  <c:v>-2.7506812533182412</c:v>
                </c:pt>
                <c:pt idx="119">
                  <c:v>-2.7506812533182412</c:v>
                </c:pt>
                <c:pt idx="120">
                  <c:v>-2.7506812533182412</c:v>
                </c:pt>
                <c:pt idx="121">
                  <c:v>-2.7506812533182412</c:v>
                </c:pt>
                <c:pt idx="122">
                  <c:v>-2.7506812533182412</c:v>
                </c:pt>
                <c:pt idx="123">
                  <c:v>-2.7506812533182412</c:v>
                </c:pt>
                <c:pt idx="124">
                  <c:v>-2.7506812533182412</c:v>
                </c:pt>
                <c:pt idx="125">
                  <c:v>-2.7506812533182412</c:v>
                </c:pt>
                <c:pt idx="126">
                  <c:v>-2.7506812533182412</c:v>
                </c:pt>
                <c:pt idx="127">
                  <c:v>-2.7506812533182412</c:v>
                </c:pt>
                <c:pt idx="128">
                  <c:v>-2.7506812533182412</c:v>
                </c:pt>
                <c:pt idx="129">
                  <c:v>-2.7506812533182412</c:v>
                </c:pt>
                <c:pt idx="130">
                  <c:v>-2.7506812533182412</c:v>
                </c:pt>
                <c:pt idx="131">
                  <c:v>-2.7506812533182412</c:v>
                </c:pt>
                <c:pt idx="132">
                  <c:v>-2.7506812533182412</c:v>
                </c:pt>
                <c:pt idx="133">
                  <c:v>-2.7506812533182412</c:v>
                </c:pt>
                <c:pt idx="134">
                  <c:v>-2.7506812533182412</c:v>
                </c:pt>
                <c:pt idx="135">
                  <c:v>-2.7506812533182412</c:v>
                </c:pt>
                <c:pt idx="136">
                  <c:v>-2.7506812533182412</c:v>
                </c:pt>
                <c:pt idx="137">
                  <c:v>-2.7506812533182412</c:v>
                </c:pt>
                <c:pt idx="138">
                  <c:v>-2.7506812533182412</c:v>
                </c:pt>
                <c:pt idx="139">
                  <c:v>-2.7506812533182412</c:v>
                </c:pt>
                <c:pt idx="140">
                  <c:v>-2.7506812533182412</c:v>
                </c:pt>
                <c:pt idx="141">
                  <c:v>-2.7506812533182412</c:v>
                </c:pt>
                <c:pt idx="142">
                  <c:v>-2.7506812533182412</c:v>
                </c:pt>
                <c:pt idx="143">
                  <c:v>-2.7506812533182412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947-42AA-B5F0-0965DE019D05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Results!$AL$4:$AL$147</c:f>
              <c:numCache>
                <c:formatCode>0.00</c:formatCode>
                <c:ptCount val="144"/>
                <c:pt idx="0">
                  <c:v>-7.7506812533182412</c:v>
                </c:pt>
                <c:pt idx="1">
                  <c:v>-7.7506812533182412</c:v>
                </c:pt>
                <c:pt idx="2">
                  <c:v>-7.7506812533182412</c:v>
                </c:pt>
                <c:pt idx="3">
                  <c:v>-7.7506812533182412</c:v>
                </c:pt>
                <c:pt idx="4">
                  <c:v>-7.7506812533182412</c:v>
                </c:pt>
                <c:pt idx="5">
                  <c:v>-7.7506812533182412</c:v>
                </c:pt>
                <c:pt idx="6">
                  <c:v>-7.7506812533182412</c:v>
                </c:pt>
                <c:pt idx="7">
                  <c:v>-7.7506812533182412</c:v>
                </c:pt>
                <c:pt idx="8">
                  <c:v>-7.7506812533182412</c:v>
                </c:pt>
                <c:pt idx="9">
                  <c:v>-7.7506812533182412</c:v>
                </c:pt>
                <c:pt idx="10">
                  <c:v>-7.7506812533182412</c:v>
                </c:pt>
                <c:pt idx="11">
                  <c:v>-7.7506812533182412</c:v>
                </c:pt>
                <c:pt idx="12">
                  <c:v>-7.7506812533182412</c:v>
                </c:pt>
                <c:pt idx="13">
                  <c:v>-7.7506812533182412</c:v>
                </c:pt>
                <c:pt idx="14">
                  <c:v>-7.7506812533182412</c:v>
                </c:pt>
                <c:pt idx="15">
                  <c:v>-7.7506812533182412</c:v>
                </c:pt>
                <c:pt idx="16">
                  <c:v>-7.7506812533182412</c:v>
                </c:pt>
                <c:pt idx="17">
                  <c:v>-7.7506812533182412</c:v>
                </c:pt>
                <c:pt idx="18">
                  <c:v>-7.7506812533182412</c:v>
                </c:pt>
                <c:pt idx="19">
                  <c:v>-7.7506812533182412</c:v>
                </c:pt>
                <c:pt idx="20">
                  <c:v>-7.7506812533182412</c:v>
                </c:pt>
                <c:pt idx="21">
                  <c:v>-7.7506812533182412</c:v>
                </c:pt>
                <c:pt idx="22">
                  <c:v>-7.7506812533182412</c:v>
                </c:pt>
                <c:pt idx="23">
                  <c:v>-7.7506812533182412</c:v>
                </c:pt>
                <c:pt idx="24">
                  <c:v>-7.7506812533182412</c:v>
                </c:pt>
                <c:pt idx="25">
                  <c:v>-7.7506812533182412</c:v>
                </c:pt>
                <c:pt idx="26">
                  <c:v>-7.7506812533182412</c:v>
                </c:pt>
                <c:pt idx="27">
                  <c:v>-7.7506812533182412</c:v>
                </c:pt>
                <c:pt idx="28">
                  <c:v>-7.7506812533182412</c:v>
                </c:pt>
                <c:pt idx="29">
                  <c:v>-7.7506812533182412</c:v>
                </c:pt>
                <c:pt idx="30">
                  <c:v>-7.7506812533182412</c:v>
                </c:pt>
                <c:pt idx="31">
                  <c:v>-7.7506812533182412</c:v>
                </c:pt>
                <c:pt idx="32">
                  <c:v>-7.7506812533182412</c:v>
                </c:pt>
                <c:pt idx="33">
                  <c:v>-7.7506812533182412</c:v>
                </c:pt>
                <c:pt idx="34">
                  <c:v>-7.7506812533182412</c:v>
                </c:pt>
                <c:pt idx="35">
                  <c:v>-7.7506812533182412</c:v>
                </c:pt>
                <c:pt idx="36">
                  <c:v>-7.7506812533182412</c:v>
                </c:pt>
                <c:pt idx="37">
                  <c:v>-7.7506812533182412</c:v>
                </c:pt>
                <c:pt idx="38">
                  <c:v>-7.7506812533182412</c:v>
                </c:pt>
                <c:pt idx="39">
                  <c:v>-7.7506812533182412</c:v>
                </c:pt>
                <c:pt idx="40">
                  <c:v>-7.7506812533182412</c:v>
                </c:pt>
                <c:pt idx="41">
                  <c:v>-7.7506812533182412</c:v>
                </c:pt>
                <c:pt idx="42">
                  <c:v>-7.7506812533182412</c:v>
                </c:pt>
                <c:pt idx="43">
                  <c:v>-7.7506812533182412</c:v>
                </c:pt>
                <c:pt idx="44">
                  <c:v>-7.7506812533182412</c:v>
                </c:pt>
                <c:pt idx="45">
                  <c:v>-7.7506812533182412</c:v>
                </c:pt>
                <c:pt idx="46">
                  <c:v>-7.7506812533182412</c:v>
                </c:pt>
                <c:pt idx="47">
                  <c:v>-7.7506812533182412</c:v>
                </c:pt>
                <c:pt idx="48">
                  <c:v>-7.7506812533182412</c:v>
                </c:pt>
                <c:pt idx="49">
                  <c:v>-7.7506812533182412</c:v>
                </c:pt>
                <c:pt idx="50">
                  <c:v>-7.7506812533182412</c:v>
                </c:pt>
                <c:pt idx="51">
                  <c:v>-7.7506812533182412</c:v>
                </c:pt>
                <c:pt idx="52">
                  <c:v>-7.7506812533182412</c:v>
                </c:pt>
                <c:pt idx="53">
                  <c:v>-7.7506812533182412</c:v>
                </c:pt>
                <c:pt idx="54">
                  <c:v>-7.7506812533182412</c:v>
                </c:pt>
                <c:pt idx="55">
                  <c:v>-7.7506812533182412</c:v>
                </c:pt>
                <c:pt idx="56">
                  <c:v>-7.7506812533182412</c:v>
                </c:pt>
                <c:pt idx="57">
                  <c:v>-7.7506812533182412</c:v>
                </c:pt>
                <c:pt idx="58">
                  <c:v>-7.7506812533182412</c:v>
                </c:pt>
                <c:pt idx="59">
                  <c:v>-7.7506812533182412</c:v>
                </c:pt>
                <c:pt idx="60">
                  <c:v>-7.7506812533182412</c:v>
                </c:pt>
                <c:pt idx="61">
                  <c:v>-7.7506812533182412</c:v>
                </c:pt>
                <c:pt idx="62">
                  <c:v>-7.7506812533182412</c:v>
                </c:pt>
                <c:pt idx="63">
                  <c:v>-7.7506812533182412</c:v>
                </c:pt>
                <c:pt idx="64">
                  <c:v>-7.7506812533182412</c:v>
                </c:pt>
                <c:pt idx="65">
                  <c:v>-7.7506812533182412</c:v>
                </c:pt>
                <c:pt idx="66">
                  <c:v>-7.7506812533182412</c:v>
                </c:pt>
                <c:pt idx="67">
                  <c:v>-7.7506812533182412</c:v>
                </c:pt>
                <c:pt idx="68">
                  <c:v>-7.7506812533182412</c:v>
                </c:pt>
                <c:pt idx="69">
                  <c:v>-7.7506812533182412</c:v>
                </c:pt>
                <c:pt idx="70">
                  <c:v>-7.7506812533182412</c:v>
                </c:pt>
                <c:pt idx="71">
                  <c:v>-7.7506812533182412</c:v>
                </c:pt>
                <c:pt idx="72">
                  <c:v>-7.7506812533182412</c:v>
                </c:pt>
                <c:pt idx="73">
                  <c:v>-7.7506812533182412</c:v>
                </c:pt>
                <c:pt idx="74">
                  <c:v>-7.7506812533182412</c:v>
                </c:pt>
                <c:pt idx="75">
                  <c:v>-7.7506812533182412</c:v>
                </c:pt>
                <c:pt idx="76">
                  <c:v>-7.7506812533182412</c:v>
                </c:pt>
                <c:pt idx="77">
                  <c:v>-7.7506812533182412</c:v>
                </c:pt>
                <c:pt idx="78">
                  <c:v>-7.7506812533182412</c:v>
                </c:pt>
                <c:pt idx="79">
                  <c:v>-7.7506812533182412</c:v>
                </c:pt>
                <c:pt idx="80">
                  <c:v>-7.7506812533182412</c:v>
                </c:pt>
                <c:pt idx="81">
                  <c:v>-7.7506812533182412</c:v>
                </c:pt>
                <c:pt idx="82">
                  <c:v>-7.7506812533182412</c:v>
                </c:pt>
                <c:pt idx="83">
                  <c:v>-7.7506812533182412</c:v>
                </c:pt>
                <c:pt idx="84">
                  <c:v>-7.7506812533182412</c:v>
                </c:pt>
                <c:pt idx="85">
                  <c:v>-7.7506812533182412</c:v>
                </c:pt>
                <c:pt idx="86">
                  <c:v>-7.7506812533182412</c:v>
                </c:pt>
                <c:pt idx="87">
                  <c:v>-7.7506812533182412</c:v>
                </c:pt>
                <c:pt idx="88">
                  <c:v>-7.7506812533182412</c:v>
                </c:pt>
                <c:pt idx="89">
                  <c:v>-7.7506812533182412</c:v>
                </c:pt>
                <c:pt idx="90">
                  <c:v>-7.7506812533182412</c:v>
                </c:pt>
                <c:pt idx="91">
                  <c:v>-7.7506812533182412</c:v>
                </c:pt>
                <c:pt idx="92">
                  <c:v>-7.7506812533182412</c:v>
                </c:pt>
                <c:pt idx="93">
                  <c:v>-7.7506812533182412</c:v>
                </c:pt>
                <c:pt idx="94">
                  <c:v>-7.7506812533182412</c:v>
                </c:pt>
                <c:pt idx="95">
                  <c:v>-7.7506812533182412</c:v>
                </c:pt>
                <c:pt idx="96">
                  <c:v>-7.7506812533182412</c:v>
                </c:pt>
                <c:pt idx="97">
                  <c:v>-7.7506812533182412</c:v>
                </c:pt>
                <c:pt idx="98">
                  <c:v>-7.7506812533182412</c:v>
                </c:pt>
                <c:pt idx="99">
                  <c:v>-7.7506812533182412</c:v>
                </c:pt>
                <c:pt idx="100">
                  <c:v>-7.7506812533182412</c:v>
                </c:pt>
                <c:pt idx="101">
                  <c:v>-7.7506812533182412</c:v>
                </c:pt>
                <c:pt idx="102">
                  <c:v>-7.7506812533182412</c:v>
                </c:pt>
                <c:pt idx="103">
                  <c:v>-7.7506812533182412</c:v>
                </c:pt>
                <c:pt idx="104">
                  <c:v>-7.7506812533182412</c:v>
                </c:pt>
                <c:pt idx="105">
                  <c:v>-7.7506812533182412</c:v>
                </c:pt>
                <c:pt idx="106">
                  <c:v>-7.7506812533182412</c:v>
                </c:pt>
                <c:pt idx="107">
                  <c:v>-7.7506812533182412</c:v>
                </c:pt>
                <c:pt idx="108">
                  <c:v>-7.7506812533182412</c:v>
                </c:pt>
                <c:pt idx="109">
                  <c:v>-7.7506812533182412</c:v>
                </c:pt>
                <c:pt idx="110">
                  <c:v>-7.7506812533182412</c:v>
                </c:pt>
                <c:pt idx="111">
                  <c:v>-7.7506812533182412</c:v>
                </c:pt>
                <c:pt idx="112">
                  <c:v>-7.7506812533182412</c:v>
                </c:pt>
                <c:pt idx="113">
                  <c:v>-7.7506812533182412</c:v>
                </c:pt>
                <c:pt idx="114">
                  <c:v>-7.7506812533182412</c:v>
                </c:pt>
                <c:pt idx="115">
                  <c:v>-7.7506812533182412</c:v>
                </c:pt>
                <c:pt idx="116">
                  <c:v>-7.7506812533182412</c:v>
                </c:pt>
                <c:pt idx="117">
                  <c:v>-7.7506812533182412</c:v>
                </c:pt>
                <c:pt idx="118">
                  <c:v>-7.7506812533182412</c:v>
                </c:pt>
                <c:pt idx="119">
                  <c:v>-7.7506812533182412</c:v>
                </c:pt>
                <c:pt idx="120">
                  <c:v>-7.7506812533182412</c:v>
                </c:pt>
                <c:pt idx="121">
                  <c:v>-7.7506812533182412</c:v>
                </c:pt>
                <c:pt idx="122">
                  <c:v>-7.7506812533182412</c:v>
                </c:pt>
                <c:pt idx="123">
                  <c:v>-7.7506812533182412</c:v>
                </c:pt>
                <c:pt idx="124">
                  <c:v>-7.7506812533182412</c:v>
                </c:pt>
                <c:pt idx="125">
                  <c:v>-7.7506812533182412</c:v>
                </c:pt>
                <c:pt idx="126">
                  <c:v>-7.7506812533182412</c:v>
                </c:pt>
                <c:pt idx="127">
                  <c:v>-7.7506812533182412</c:v>
                </c:pt>
                <c:pt idx="128">
                  <c:v>-7.7506812533182412</c:v>
                </c:pt>
                <c:pt idx="129">
                  <c:v>-7.7506812533182412</c:v>
                </c:pt>
                <c:pt idx="130">
                  <c:v>-7.7506812533182412</c:v>
                </c:pt>
                <c:pt idx="131">
                  <c:v>-7.7506812533182412</c:v>
                </c:pt>
                <c:pt idx="132">
                  <c:v>-7.7506812533182412</c:v>
                </c:pt>
                <c:pt idx="133">
                  <c:v>-7.7506812533182412</c:v>
                </c:pt>
                <c:pt idx="134">
                  <c:v>-7.7506812533182412</c:v>
                </c:pt>
                <c:pt idx="135">
                  <c:v>-7.7506812533182412</c:v>
                </c:pt>
                <c:pt idx="136">
                  <c:v>-7.7506812533182412</c:v>
                </c:pt>
                <c:pt idx="137">
                  <c:v>-7.7506812533182412</c:v>
                </c:pt>
                <c:pt idx="138">
                  <c:v>-7.7506812533182412</c:v>
                </c:pt>
                <c:pt idx="139">
                  <c:v>-7.7506812533182412</c:v>
                </c:pt>
                <c:pt idx="140">
                  <c:v>-7.7506812533182412</c:v>
                </c:pt>
                <c:pt idx="141">
                  <c:v>-7.7506812533182412</c:v>
                </c:pt>
                <c:pt idx="142">
                  <c:v>-7.7506812533182412</c:v>
                </c:pt>
                <c:pt idx="143">
                  <c:v>-7.7506812533182412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947-42AA-B5F0-0965DE019D05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Results!$AM$4:$AM$147</c:f>
              <c:numCache>
                <c:formatCode>0.00</c:formatCode>
                <c:ptCount val="144"/>
                <c:pt idx="0">
                  <c:v>2.2493187466817588</c:v>
                </c:pt>
                <c:pt idx="1">
                  <c:v>2.2493187466817588</c:v>
                </c:pt>
                <c:pt idx="2">
                  <c:v>2.2493187466817588</c:v>
                </c:pt>
                <c:pt idx="3">
                  <c:v>2.2493187466817588</c:v>
                </c:pt>
                <c:pt idx="4">
                  <c:v>2.2493187466817588</c:v>
                </c:pt>
                <c:pt idx="5">
                  <c:v>2.2493187466817588</c:v>
                </c:pt>
                <c:pt idx="6">
                  <c:v>2.2493187466817588</c:v>
                </c:pt>
                <c:pt idx="7">
                  <c:v>2.2493187466817588</c:v>
                </c:pt>
                <c:pt idx="8">
                  <c:v>2.2493187466817588</c:v>
                </c:pt>
                <c:pt idx="9">
                  <c:v>2.2493187466817588</c:v>
                </c:pt>
                <c:pt idx="10">
                  <c:v>2.2493187466817588</c:v>
                </c:pt>
                <c:pt idx="11">
                  <c:v>2.2493187466817588</c:v>
                </c:pt>
                <c:pt idx="12">
                  <c:v>2.2493187466817588</c:v>
                </c:pt>
                <c:pt idx="13">
                  <c:v>2.2493187466817588</c:v>
                </c:pt>
                <c:pt idx="14">
                  <c:v>2.2493187466817588</c:v>
                </c:pt>
                <c:pt idx="15">
                  <c:v>2.2493187466817588</c:v>
                </c:pt>
                <c:pt idx="16">
                  <c:v>2.2493187466817588</c:v>
                </c:pt>
                <c:pt idx="17">
                  <c:v>2.2493187466817588</c:v>
                </c:pt>
                <c:pt idx="18">
                  <c:v>2.2493187466817588</c:v>
                </c:pt>
                <c:pt idx="19">
                  <c:v>2.2493187466817588</c:v>
                </c:pt>
                <c:pt idx="20">
                  <c:v>2.2493187466817588</c:v>
                </c:pt>
                <c:pt idx="21">
                  <c:v>2.2493187466817588</c:v>
                </c:pt>
                <c:pt idx="22">
                  <c:v>2.2493187466817588</c:v>
                </c:pt>
                <c:pt idx="23">
                  <c:v>2.2493187466817588</c:v>
                </c:pt>
                <c:pt idx="24">
                  <c:v>2.2493187466817588</c:v>
                </c:pt>
                <c:pt idx="25">
                  <c:v>2.2493187466817588</c:v>
                </c:pt>
                <c:pt idx="26">
                  <c:v>2.2493187466817588</c:v>
                </c:pt>
                <c:pt idx="27">
                  <c:v>2.2493187466817588</c:v>
                </c:pt>
                <c:pt idx="28">
                  <c:v>2.2493187466817588</c:v>
                </c:pt>
                <c:pt idx="29">
                  <c:v>2.2493187466817588</c:v>
                </c:pt>
                <c:pt idx="30">
                  <c:v>2.2493187466817588</c:v>
                </c:pt>
                <c:pt idx="31">
                  <c:v>2.2493187466817588</c:v>
                </c:pt>
                <c:pt idx="32">
                  <c:v>2.2493187466817588</c:v>
                </c:pt>
                <c:pt idx="33">
                  <c:v>2.2493187466817588</c:v>
                </c:pt>
                <c:pt idx="34">
                  <c:v>2.2493187466817588</c:v>
                </c:pt>
                <c:pt idx="35">
                  <c:v>2.2493187466817588</c:v>
                </c:pt>
                <c:pt idx="36">
                  <c:v>2.2493187466817588</c:v>
                </c:pt>
                <c:pt idx="37">
                  <c:v>2.2493187466817588</c:v>
                </c:pt>
                <c:pt idx="38">
                  <c:v>2.2493187466817588</c:v>
                </c:pt>
                <c:pt idx="39">
                  <c:v>2.2493187466817588</c:v>
                </c:pt>
                <c:pt idx="40">
                  <c:v>2.2493187466817588</c:v>
                </c:pt>
                <c:pt idx="41">
                  <c:v>2.2493187466817588</c:v>
                </c:pt>
                <c:pt idx="42">
                  <c:v>2.2493187466817588</c:v>
                </c:pt>
                <c:pt idx="43">
                  <c:v>2.2493187466817588</c:v>
                </c:pt>
                <c:pt idx="44">
                  <c:v>2.2493187466817588</c:v>
                </c:pt>
                <c:pt idx="45">
                  <c:v>2.2493187466817588</c:v>
                </c:pt>
                <c:pt idx="46">
                  <c:v>2.2493187466817588</c:v>
                </c:pt>
                <c:pt idx="47">
                  <c:v>2.2493187466817588</c:v>
                </c:pt>
                <c:pt idx="48">
                  <c:v>2.2493187466817588</c:v>
                </c:pt>
                <c:pt idx="49">
                  <c:v>2.2493187466817588</c:v>
                </c:pt>
                <c:pt idx="50">
                  <c:v>2.2493187466817588</c:v>
                </c:pt>
                <c:pt idx="51">
                  <c:v>2.2493187466817588</c:v>
                </c:pt>
                <c:pt idx="52">
                  <c:v>2.2493187466817588</c:v>
                </c:pt>
                <c:pt idx="53">
                  <c:v>2.2493187466817588</c:v>
                </c:pt>
                <c:pt idx="54">
                  <c:v>2.2493187466817588</c:v>
                </c:pt>
                <c:pt idx="55">
                  <c:v>2.2493187466817588</c:v>
                </c:pt>
                <c:pt idx="56">
                  <c:v>2.2493187466817588</c:v>
                </c:pt>
                <c:pt idx="57">
                  <c:v>2.2493187466817588</c:v>
                </c:pt>
                <c:pt idx="58">
                  <c:v>2.2493187466817588</c:v>
                </c:pt>
                <c:pt idx="59">
                  <c:v>2.2493187466817588</c:v>
                </c:pt>
                <c:pt idx="60">
                  <c:v>2.2493187466817588</c:v>
                </c:pt>
                <c:pt idx="61">
                  <c:v>2.2493187466817588</c:v>
                </c:pt>
                <c:pt idx="62">
                  <c:v>2.2493187466817588</c:v>
                </c:pt>
                <c:pt idx="63">
                  <c:v>2.2493187466817588</c:v>
                </c:pt>
                <c:pt idx="64">
                  <c:v>2.2493187466817588</c:v>
                </c:pt>
                <c:pt idx="65">
                  <c:v>2.2493187466817588</c:v>
                </c:pt>
                <c:pt idx="66">
                  <c:v>2.2493187466817588</c:v>
                </c:pt>
                <c:pt idx="67">
                  <c:v>2.2493187466817588</c:v>
                </c:pt>
                <c:pt idx="68">
                  <c:v>2.2493187466817588</c:v>
                </c:pt>
                <c:pt idx="69">
                  <c:v>2.2493187466817588</c:v>
                </c:pt>
                <c:pt idx="70">
                  <c:v>2.2493187466817588</c:v>
                </c:pt>
                <c:pt idx="71">
                  <c:v>2.2493187466817588</c:v>
                </c:pt>
                <c:pt idx="72">
                  <c:v>2.2493187466817588</c:v>
                </c:pt>
                <c:pt idx="73">
                  <c:v>2.2493187466817588</c:v>
                </c:pt>
                <c:pt idx="74">
                  <c:v>2.2493187466817588</c:v>
                </c:pt>
                <c:pt idx="75">
                  <c:v>2.2493187466817588</c:v>
                </c:pt>
                <c:pt idx="76">
                  <c:v>2.2493187466817588</c:v>
                </c:pt>
                <c:pt idx="77">
                  <c:v>2.2493187466817588</c:v>
                </c:pt>
                <c:pt idx="78">
                  <c:v>2.2493187466817588</c:v>
                </c:pt>
                <c:pt idx="79">
                  <c:v>2.2493187466817588</c:v>
                </c:pt>
                <c:pt idx="80">
                  <c:v>2.2493187466817588</c:v>
                </c:pt>
                <c:pt idx="81">
                  <c:v>2.2493187466817588</c:v>
                </c:pt>
                <c:pt idx="82">
                  <c:v>2.2493187466817588</c:v>
                </c:pt>
                <c:pt idx="83">
                  <c:v>2.2493187466817588</c:v>
                </c:pt>
                <c:pt idx="84">
                  <c:v>2.2493187466817588</c:v>
                </c:pt>
                <c:pt idx="85">
                  <c:v>2.2493187466817588</c:v>
                </c:pt>
                <c:pt idx="86">
                  <c:v>2.2493187466817588</c:v>
                </c:pt>
                <c:pt idx="87">
                  <c:v>2.2493187466817588</c:v>
                </c:pt>
                <c:pt idx="88">
                  <c:v>2.2493187466817588</c:v>
                </c:pt>
                <c:pt idx="89">
                  <c:v>2.2493187466817588</c:v>
                </c:pt>
                <c:pt idx="90">
                  <c:v>2.2493187466817588</c:v>
                </c:pt>
                <c:pt idx="91">
                  <c:v>2.2493187466817588</c:v>
                </c:pt>
                <c:pt idx="92">
                  <c:v>2.2493187466817588</c:v>
                </c:pt>
                <c:pt idx="93">
                  <c:v>2.2493187466817588</c:v>
                </c:pt>
                <c:pt idx="94">
                  <c:v>2.2493187466817588</c:v>
                </c:pt>
                <c:pt idx="95">
                  <c:v>2.2493187466817588</c:v>
                </c:pt>
                <c:pt idx="96">
                  <c:v>2.2493187466817588</c:v>
                </c:pt>
                <c:pt idx="97">
                  <c:v>2.2493187466817588</c:v>
                </c:pt>
                <c:pt idx="98">
                  <c:v>2.2493187466817588</c:v>
                </c:pt>
                <c:pt idx="99">
                  <c:v>2.2493187466817588</c:v>
                </c:pt>
                <c:pt idx="100">
                  <c:v>2.2493187466817588</c:v>
                </c:pt>
                <c:pt idx="101">
                  <c:v>2.2493187466817588</c:v>
                </c:pt>
                <c:pt idx="102">
                  <c:v>2.2493187466817588</c:v>
                </c:pt>
                <c:pt idx="103">
                  <c:v>2.2493187466817588</c:v>
                </c:pt>
                <c:pt idx="104">
                  <c:v>2.2493187466817588</c:v>
                </c:pt>
                <c:pt idx="105">
                  <c:v>2.2493187466817588</c:v>
                </c:pt>
                <c:pt idx="106">
                  <c:v>2.2493187466817588</c:v>
                </c:pt>
                <c:pt idx="107">
                  <c:v>2.2493187466817588</c:v>
                </c:pt>
                <c:pt idx="108">
                  <c:v>2.2493187466817588</c:v>
                </c:pt>
                <c:pt idx="109">
                  <c:v>2.2493187466817588</c:v>
                </c:pt>
                <c:pt idx="110">
                  <c:v>2.2493187466817588</c:v>
                </c:pt>
                <c:pt idx="111">
                  <c:v>2.2493187466817588</c:v>
                </c:pt>
                <c:pt idx="112">
                  <c:v>2.2493187466817588</c:v>
                </c:pt>
                <c:pt idx="113">
                  <c:v>2.2493187466817588</c:v>
                </c:pt>
                <c:pt idx="114">
                  <c:v>2.2493187466817588</c:v>
                </c:pt>
                <c:pt idx="115">
                  <c:v>2.2493187466817588</c:v>
                </c:pt>
                <c:pt idx="116">
                  <c:v>2.2493187466817588</c:v>
                </c:pt>
                <c:pt idx="117">
                  <c:v>2.2493187466817588</c:v>
                </c:pt>
                <c:pt idx="118">
                  <c:v>2.2493187466817588</c:v>
                </c:pt>
                <c:pt idx="119">
                  <c:v>2.2493187466817588</c:v>
                </c:pt>
                <c:pt idx="120">
                  <c:v>2.2493187466817588</c:v>
                </c:pt>
                <c:pt idx="121">
                  <c:v>2.2493187466817588</c:v>
                </c:pt>
                <c:pt idx="122">
                  <c:v>2.2493187466817588</c:v>
                </c:pt>
                <c:pt idx="123">
                  <c:v>2.2493187466817588</c:v>
                </c:pt>
                <c:pt idx="124">
                  <c:v>2.2493187466817588</c:v>
                </c:pt>
                <c:pt idx="125">
                  <c:v>2.2493187466817588</c:v>
                </c:pt>
                <c:pt idx="126">
                  <c:v>2.2493187466817588</c:v>
                </c:pt>
                <c:pt idx="127">
                  <c:v>2.2493187466817588</c:v>
                </c:pt>
                <c:pt idx="128">
                  <c:v>2.2493187466817588</c:v>
                </c:pt>
                <c:pt idx="129">
                  <c:v>2.2493187466817588</c:v>
                </c:pt>
                <c:pt idx="130">
                  <c:v>2.2493187466817588</c:v>
                </c:pt>
                <c:pt idx="131">
                  <c:v>2.2493187466817588</c:v>
                </c:pt>
                <c:pt idx="132">
                  <c:v>2.2493187466817588</c:v>
                </c:pt>
                <c:pt idx="133">
                  <c:v>2.2493187466817588</c:v>
                </c:pt>
                <c:pt idx="134">
                  <c:v>2.2493187466817588</c:v>
                </c:pt>
                <c:pt idx="135">
                  <c:v>2.2493187466817588</c:v>
                </c:pt>
                <c:pt idx="136">
                  <c:v>2.2493187466817588</c:v>
                </c:pt>
                <c:pt idx="137">
                  <c:v>2.2493187466817588</c:v>
                </c:pt>
                <c:pt idx="138">
                  <c:v>2.2493187466817588</c:v>
                </c:pt>
                <c:pt idx="139">
                  <c:v>2.2493187466817588</c:v>
                </c:pt>
                <c:pt idx="140">
                  <c:v>2.2493187466817588</c:v>
                </c:pt>
                <c:pt idx="141">
                  <c:v>2.2493187466817588</c:v>
                </c:pt>
                <c:pt idx="142">
                  <c:v>2.2493187466817588</c:v>
                </c:pt>
                <c:pt idx="143">
                  <c:v>2.2493187466817588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947-42AA-B5F0-0965DE019D05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Results!$AN$4:$AN$147</c:f>
              <c:numCache>
                <c:formatCode>0.00</c:formatCode>
                <c:ptCount val="144"/>
                <c:pt idx="0">
                  <c:v>-10.611175270176549</c:v>
                </c:pt>
                <c:pt idx="1">
                  <c:v>-10.611175270176549</c:v>
                </c:pt>
                <c:pt idx="2">
                  <c:v>-10.611175270176549</c:v>
                </c:pt>
                <c:pt idx="3">
                  <c:v>-10.611175270176549</c:v>
                </c:pt>
                <c:pt idx="4">
                  <c:v>-10.611175270176549</c:v>
                </c:pt>
                <c:pt idx="5">
                  <c:v>-10.611175270176549</c:v>
                </c:pt>
                <c:pt idx="6">
                  <c:v>-10.611175270176549</c:v>
                </c:pt>
                <c:pt idx="7">
                  <c:v>-10.611175270176549</c:v>
                </c:pt>
                <c:pt idx="8">
                  <c:v>-10.611175270176549</c:v>
                </c:pt>
                <c:pt idx="9">
                  <c:v>-10.611175270176549</c:v>
                </c:pt>
                <c:pt idx="10">
                  <c:v>-10.611175270176549</c:v>
                </c:pt>
                <c:pt idx="11">
                  <c:v>-10.611175270176549</c:v>
                </c:pt>
                <c:pt idx="12">
                  <c:v>-10.611175270176549</c:v>
                </c:pt>
                <c:pt idx="13">
                  <c:v>-10.611175270176549</c:v>
                </c:pt>
                <c:pt idx="14">
                  <c:v>-10.611175270176549</c:v>
                </c:pt>
                <c:pt idx="15">
                  <c:v>-10.611175270176549</c:v>
                </c:pt>
                <c:pt idx="16">
                  <c:v>-10.611175270176549</c:v>
                </c:pt>
                <c:pt idx="17">
                  <c:v>-10.611175270176549</c:v>
                </c:pt>
                <c:pt idx="18">
                  <c:v>-10.611175270176549</c:v>
                </c:pt>
                <c:pt idx="19">
                  <c:v>-10.611175270176549</c:v>
                </c:pt>
                <c:pt idx="20">
                  <c:v>-10.611175270176549</c:v>
                </c:pt>
                <c:pt idx="21">
                  <c:v>-10.611175270176549</c:v>
                </c:pt>
                <c:pt idx="22">
                  <c:v>-10.611175270176549</c:v>
                </c:pt>
                <c:pt idx="23">
                  <c:v>-10.611175270176549</c:v>
                </c:pt>
                <c:pt idx="24">
                  <c:v>-10.611175270176549</c:v>
                </c:pt>
                <c:pt idx="25">
                  <c:v>-10.611175270176549</c:v>
                </c:pt>
                <c:pt idx="26">
                  <c:v>-10.611175270176549</c:v>
                </c:pt>
                <c:pt idx="27">
                  <c:v>-10.611175270176549</c:v>
                </c:pt>
                <c:pt idx="28">
                  <c:v>-10.611175270176549</c:v>
                </c:pt>
                <c:pt idx="29">
                  <c:v>-10.611175270176549</c:v>
                </c:pt>
                <c:pt idx="30">
                  <c:v>-10.611175270176549</c:v>
                </c:pt>
                <c:pt idx="31">
                  <c:v>-10.611175270176549</c:v>
                </c:pt>
                <c:pt idx="32">
                  <c:v>-10.611175270176549</c:v>
                </c:pt>
                <c:pt idx="33">
                  <c:v>-10.611175270176549</c:v>
                </c:pt>
                <c:pt idx="34">
                  <c:v>-10.611175270176549</c:v>
                </c:pt>
                <c:pt idx="35">
                  <c:v>-10.611175270176549</c:v>
                </c:pt>
                <c:pt idx="36">
                  <c:v>-10.611175270176549</c:v>
                </c:pt>
                <c:pt idx="37">
                  <c:v>-10.611175270176549</c:v>
                </c:pt>
                <c:pt idx="38">
                  <c:v>-10.611175270176549</c:v>
                </c:pt>
                <c:pt idx="39">
                  <c:v>-10.611175270176549</c:v>
                </c:pt>
                <c:pt idx="40">
                  <c:v>-10.611175270176549</c:v>
                </c:pt>
                <c:pt idx="41">
                  <c:v>-10.611175270176549</c:v>
                </c:pt>
                <c:pt idx="42">
                  <c:v>-10.611175270176549</c:v>
                </c:pt>
                <c:pt idx="43">
                  <c:v>-10.611175270176549</c:v>
                </c:pt>
                <c:pt idx="44">
                  <c:v>-10.611175270176549</c:v>
                </c:pt>
                <c:pt idx="45">
                  <c:v>-10.611175270176549</c:v>
                </c:pt>
                <c:pt idx="46">
                  <c:v>-10.611175270176549</c:v>
                </c:pt>
                <c:pt idx="47">
                  <c:v>-10.611175270176549</c:v>
                </c:pt>
                <c:pt idx="48">
                  <c:v>-10.611175270176549</c:v>
                </c:pt>
                <c:pt idx="49">
                  <c:v>-10.611175270176549</c:v>
                </c:pt>
                <c:pt idx="50">
                  <c:v>-10.611175270176549</c:v>
                </c:pt>
                <c:pt idx="51">
                  <c:v>-10.611175270176549</c:v>
                </c:pt>
                <c:pt idx="52">
                  <c:v>-10.611175270176549</c:v>
                </c:pt>
                <c:pt idx="53">
                  <c:v>-10.611175270176549</c:v>
                </c:pt>
                <c:pt idx="54">
                  <c:v>-10.611175270176549</c:v>
                </c:pt>
                <c:pt idx="55">
                  <c:v>-10.611175270176549</c:v>
                </c:pt>
                <c:pt idx="56">
                  <c:v>-10.611175270176549</c:v>
                </c:pt>
                <c:pt idx="57">
                  <c:v>-10.611175270176549</c:v>
                </c:pt>
                <c:pt idx="58">
                  <c:v>-10.611175270176549</c:v>
                </c:pt>
                <c:pt idx="59">
                  <c:v>-10.611175270176549</c:v>
                </c:pt>
                <c:pt idx="60">
                  <c:v>-10.611175270176549</c:v>
                </c:pt>
                <c:pt idx="61">
                  <c:v>-10.611175270176549</c:v>
                </c:pt>
                <c:pt idx="62">
                  <c:v>-10.611175270176549</c:v>
                </c:pt>
                <c:pt idx="63">
                  <c:v>-10.611175270176549</c:v>
                </c:pt>
                <c:pt idx="64">
                  <c:v>-10.611175270176549</c:v>
                </c:pt>
                <c:pt idx="65">
                  <c:v>-10.611175270176549</c:v>
                </c:pt>
                <c:pt idx="66">
                  <c:v>-10.611175270176549</c:v>
                </c:pt>
                <c:pt idx="67">
                  <c:v>-10.611175270176549</c:v>
                </c:pt>
                <c:pt idx="68">
                  <c:v>-10.611175270176549</c:v>
                </c:pt>
                <c:pt idx="69">
                  <c:v>-10.611175270176549</c:v>
                </c:pt>
                <c:pt idx="70">
                  <c:v>-10.611175270176549</c:v>
                </c:pt>
                <c:pt idx="71">
                  <c:v>-10.611175270176549</c:v>
                </c:pt>
                <c:pt idx="72">
                  <c:v>-10.611175270176549</c:v>
                </c:pt>
                <c:pt idx="73">
                  <c:v>-10.611175270176549</c:v>
                </c:pt>
                <c:pt idx="74">
                  <c:v>-10.611175270176549</c:v>
                </c:pt>
                <c:pt idx="75">
                  <c:v>-10.611175270176549</c:v>
                </c:pt>
                <c:pt idx="76">
                  <c:v>-10.611175270176549</c:v>
                </c:pt>
                <c:pt idx="77">
                  <c:v>-10.611175270176549</c:v>
                </c:pt>
                <c:pt idx="78">
                  <c:v>-10.611175270176549</c:v>
                </c:pt>
                <c:pt idx="79">
                  <c:v>-10.611175270176549</c:v>
                </c:pt>
                <c:pt idx="80">
                  <c:v>-10.611175270176549</c:v>
                </c:pt>
                <c:pt idx="81">
                  <c:v>-10.611175270176549</c:v>
                </c:pt>
                <c:pt idx="82">
                  <c:v>-10.611175270176549</c:v>
                </c:pt>
                <c:pt idx="83">
                  <c:v>-10.611175270176549</c:v>
                </c:pt>
                <c:pt idx="84">
                  <c:v>-10.611175270176549</c:v>
                </c:pt>
                <c:pt idx="85">
                  <c:v>-10.611175270176549</c:v>
                </c:pt>
                <c:pt idx="86">
                  <c:v>-10.611175270176549</c:v>
                </c:pt>
                <c:pt idx="87">
                  <c:v>-10.611175270176549</c:v>
                </c:pt>
                <c:pt idx="88">
                  <c:v>-10.611175270176549</c:v>
                </c:pt>
                <c:pt idx="89">
                  <c:v>-10.611175270176549</c:v>
                </c:pt>
                <c:pt idx="90">
                  <c:v>-10.611175270176549</c:v>
                </c:pt>
                <c:pt idx="91">
                  <c:v>-10.611175270176549</c:v>
                </c:pt>
                <c:pt idx="92">
                  <c:v>-10.611175270176549</c:v>
                </c:pt>
                <c:pt idx="93">
                  <c:v>-10.611175270176549</c:v>
                </c:pt>
                <c:pt idx="94">
                  <c:v>-10.611175270176549</c:v>
                </c:pt>
                <c:pt idx="95">
                  <c:v>-10.611175270176549</c:v>
                </c:pt>
                <c:pt idx="96">
                  <c:v>-10.611175270176549</c:v>
                </c:pt>
                <c:pt idx="97">
                  <c:v>-10.611175270176549</c:v>
                </c:pt>
                <c:pt idx="98">
                  <c:v>-10.611175270176549</c:v>
                </c:pt>
                <c:pt idx="99">
                  <c:v>-10.611175270176549</c:v>
                </c:pt>
                <c:pt idx="100">
                  <c:v>-10.611175270176549</c:v>
                </c:pt>
                <c:pt idx="101">
                  <c:v>-10.611175270176549</c:v>
                </c:pt>
                <c:pt idx="102">
                  <c:v>-10.611175270176549</c:v>
                </c:pt>
                <c:pt idx="103">
                  <c:v>-10.611175270176549</c:v>
                </c:pt>
                <c:pt idx="104">
                  <c:v>-10.611175270176549</c:v>
                </c:pt>
                <c:pt idx="105">
                  <c:v>-10.611175270176549</c:v>
                </c:pt>
                <c:pt idx="106">
                  <c:v>-10.611175270176549</c:v>
                </c:pt>
                <c:pt idx="107">
                  <c:v>-10.611175270176549</c:v>
                </c:pt>
                <c:pt idx="108">
                  <c:v>-10.611175270176549</c:v>
                </c:pt>
                <c:pt idx="109">
                  <c:v>-10.611175270176549</c:v>
                </c:pt>
                <c:pt idx="110">
                  <c:v>-10.611175270176549</c:v>
                </c:pt>
                <c:pt idx="111">
                  <c:v>-10.611175270176549</c:v>
                </c:pt>
                <c:pt idx="112">
                  <c:v>-10.611175270176549</c:v>
                </c:pt>
                <c:pt idx="113">
                  <c:v>-10.611175270176549</c:v>
                </c:pt>
                <c:pt idx="114">
                  <c:v>-10.611175270176549</c:v>
                </c:pt>
                <c:pt idx="115">
                  <c:v>-10.611175270176549</c:v>
                </c:pt>
                <c:pt idx="116">
                  <c:v>-10.611175270176549</c:v>
                </c:pt>
                <c:pt idx="117">
                  <c:v>-10.611175270176549</c:v>
                </c:pt>
                <c:pt idx="118">
                  <c:v>-10.611175270176549</c:v>
                </c:pt>
                <c:pt idx="119">
                  <c:v>-10.611175270176549</c:v>
                </c:pt>
                <c:pt idx="120">
                  <c:v>-10.611175270176549</c:v>
                </c:pt>
                <c:pt idx="121">
                  <c:v>-10.611175270176549</c:v>
                </c:pt>
                <c:pt idx="122">
                  <c:v>-10.611175270176549</c:v>
                </c:pt>
                <c:pt idx="123">
                  <c:v>-10.611175270176549</c:v>
                </c:pt>
                <c:pt idx="124">
                  <c:v>-10.611175270176549</c:v>
                </c:pt>
                <c:pt idx="125">
                  <c:v>-10.611175270176549</c:v>
                </c:pt>
                <c:pt idx="126">
                  <c:v>-10.611175270176549</c:v>
                </c:pt>
                <c:pt idx="127">
                  <c:v>-10.611175270176549</c:v>
                </c:pt>
                <c:pt idx="128">
                  <c:v>-10.611175270176549</c:v>
                </c:pt>
                <c:pt idx="129">
                  <c:v>-10.611175270176549</c:v>
                </c:pt>
                <c:pt idx="130">
                  <c:v>-10.611175270176549</c:v>
                </c:pt>
                <c:pt idx="131">
                  <c:v>-10.611175270176549</c:v>
                </c:pt>
                <c:pt idx="132">
                  <c:v>-10.611175270176549</c:v>
                </c:pt>
                <c:pt idx="133">
                  <c:v>-10.611175270176549</c:v>
                </c:pt>
                <c:pt idx="134">
                  <c:v>-10.611175270176549</c:v>
                </c:pt>
                <c:pt idx="135">
                  <c:v>-10.611175270176549</c:v>
                </c:pt>
                <c:pt idx="136">
                  <c:v>-10.611175270176549</c:v>
                </c:pt>
                <c:pt idx="137">
                  <c:v>-10.611175270176549</c:v>
                </c:pt>
                <c:pt idx="138">
                  <c:v>-10.611175270176549</c:v>
                </c:pt>
                <c:pt idx="139">
                  <c:v>-10.611175270176549</c:v>
                </c:pt>
                <c:pt idx="140">
                  <c:v>-10.611175270176549</c:v>
                </c:pt>
                <c:pt idx="141">
                  <c:v>-10.611175270176549</c:v>
                </c:pt>
                <c:pt idx="142">
                  <c:v>-10.611175270176549</c:v>
                </c:pt>
                <c:pt idx="143">
                  <c:v>-10.611175270176549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947-42AA-B5F0-0965DE019D05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4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5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Results!$AO$4:$AO$147</c:f>
              <c:numCache>
                <c:formatCode>0.00</c:formatCode>
                <c:ptCount val="144"/>
                <c:pt idx="0">
                  <c:v>5.1098127635400665</c:v>
                </c:pt>
                <c:pt idx="1">
                  <c:v>5.1098127635400665</c:v>
                </c:pt>
                <c:pt idx="2">
                  <c:v>5.1098127635400665</c:v>
                </c:pt>
                <c:pt idx="3">
                  <c:v>5.1098127635400665</c:v>
                </c:pt>
                <c:pt idx="4">
                  <c:v>5.1098127635400665</c:v>
                </c:pt>
                <c:pt idx="5">
                  <c:v>5.1098127635400665</c:v>
                </c:pt>
                <c:pt idx="6">
                  <c:v>5.1098127635400665</c:v>
                </c:pt>
                <c:pt idx="7">
                  <c:v>5.1098127635400665</c:v>
                </c:pt>
                <c:pt idx="8">
                  <c:v>5.1098127635400665</c:v>
                </c:pt>
                <c:pt idx="9">
                  <c:v>5.1098127635400665</c:v>
                </c:pt>
                <c:pt idx="10">
                  <c:v>5.1098127635400665</c:v>
                </c:pt>
                <c:pt idx="11">
                  <c:v>5.1098127635400665</c:v>
                </c:pt>
                <c:pt idx="12">
                  <c:v>5.1098127635400665</c:v>
                </c:pt>
                <c:pt idx="13">
                  <c:v>5.1098127635400665</c:v>
                </c:pt>
                <c:pt idx="14">
                  <c:v>5.1098127635400665</c:v>
                </c:pt>
                <c:pt idx="15">
                  <c:v>5.1098127635400665</c:v>
                </c:pt>
                <c:pt idx="16">
                  <c:v>5.1098127635400665</c:v>
                </c:pt>
                <c:pt idx="17">
                  <c:v>5.1098127635400665</c:v>
                </c:pt>
                <c:pt idx="18">
                  <c:v>5.1098127635400665</c:v>
                </c:pt>
                <c:pt idx="19">
                  <c:v>5.1098127635400665</c:v>
                </c:pt>
                <c:pt idx="20">
                  <c:v>5.1098127635400665</c:v>
                </c:pt>
                <c:pt idx="21">
                  <c:v>5.1098127635400665</c:v>
                </c:pt>
                <c:pt idx="22">
                  <c:v>5.1098127635400665</c:v>
                </c:pt>
                <c:pt idx="23">
                  <c:v>5.1098127635400665</c:v>
                </c:pt>
                <c:pt idx="24">
                  <c:v>5.1098127635400665</c:v>
                </c:pt>
                <c:pt idx="25">
                  <c:v>5.1098127635400665</c:v>
                </c:pt>
                <c:pt idx="26">
                  <c:v>5.1098127635400665</c:v>
                </c:pt>
                <c:pt idx="27">
                  <c:v>5.1098127635400665</c:v>
                </c:pt>
                <c:pt idx="28">
                  <c:v>5.1098127635400665</c:v>
                </c:pt>
                <c:pt idx="29">
                  <c:v>5.1098127635400665</c:v>
                </c:pt>
                <c:pt idx="30">
                  <c:v>5.1098127635400665</c:v>
                </c:pt>
                <c:pt idx="31">
                  <c:v>5.1098127635400665</c:v>
                </c:pt>
                <c:pt idx="32">
                  <c:v>5.1098127635400665</c:v>
                </c:pt>
                <c:pt idx="33">
                  <c:v>5.1098127635400665</c:v>
                </c:pt>
                <c:pt idx="34">
                  <c:v>5.1098127635400665</c:v>
                </c:pt>
                <c:pt idx="35">
                  <c:v>5.1098127635400665</c:v>
                </c:pt>
                <c:pt idx="36">
                  <c:v>5.1098127635400665</c:v>
                </c:pt>
                <c:pt idx="37">
                  <c:v>5.1098127635400665</c:v>
                </c:pt>
                <c:pt idx="38">
                  <c:v>5.1098127635400665</c:v>
                </c:pt>
                <c:pt idx="39">
                  <c:v>5.1098127635400665</c:v>
                </c:pt>
                <c:pt idx="40">
                  <c:v>5.1098127635400665</c:v>
                </c:pt>
                <c:pt idx="41">
                  <c:v>5.1098127635400665</c:v>
                </c:pt>
                <c:pt idx="42">
                  <c:v>5.1098127635400665</c:v>
                </c:pt>
                <c:pt idx="43">
                  <c:v>5.1098127635400665</c:v>
                </c:pt>
                <c:pt idx="44">
                  <c:v>5.1098127635400665</c:v>
                </c:pt>
                <c:pt idx="45">
                  <c:v>5.1098127635400665</c:v>
                </c:pt>
                <c:pt idx="46">
                  <c:v>5.1098127635400665</c:v>
                </c:pt>
                <c:pt idx="47">
                  <c:v>5.1098127635400665</c:v>
                </c:pt>
                <c:pt idx="48">
                  <c:v>5.1098127635400665</c:v>
                </c:pt>
                <c:pt idx="49">
                  <c:v>5.1098127635400665</c:v>
                </c:pt>
                <c:pt idx="50">
                  <c:v>5.1098127635400665</c:v>
                </c:pt>
                <c:pt idx="51">
                  <c:v>5.1098127635400665</c:v>
                </c:pt>
                <c:pt idx="52">
                  <c:v>5.1098127635400665</c:v>
                </c:pt>
                <c:pt idx="53">
                  <c:v>5.1098127635400665</c:v>
                </c:pt>
                <c:pt idx="54">
                  <c:v>5.1098127635400665</c:v>
                </c:pt>
                <c:pt idx="55">
                  <c:v>5.1098127635400665</c:v>
                </c:pt>
                <c:pt idx="56">
                  <c:v>5.1098127635400665</c:v>
                </c:pt>
                <c:pt idx="57">
                  <c:v>5.1098127635400665</c:v>
                </c:pt>
                <c:pt idx="58">
                  <c:v>5.1098127635400665</c:v>
                </c:pt>
                <c:pt idx="59">
                  <c:v>5.1098127635400665</c:v>
                </c:pt>
                <c:pt idx="60">
                  <c:v>5.1098127635400665</c:v>
                </c:pt>
                <c:pt idx="61">
                  <c:v>5.1098127635400665</c:v>
                </c:pt>
                <c:pt idx="62">
                  <c:v>5.1098127635400665</c:v>
                </c:pt>
                <c:pt idx="63">
                  <c:v>5.1098127635400665</c:v>
                </c:pt>
                <c:pt idx="64">
                  <c:v>5.1098127635400665</c:v>
                </c:pt>
                <c:pt idx="65">
                  <c:v>5.1098127635400665</c:v>
                </c:pt>
                <c:pt idx="66">
                  <c:v>5.1098127635400665</c:v>
                </c:pt>
                <c:pt idx="67">
                  <c:v>5.1098127635400665</c:v>
                </c:pt>
                <c:pt idx="68">
                  <c:v>5.1098127635400665</c:v>
                </c:pt>
                <c:pt idx="69">
                  <c:v>5.1098127635400665</c:v>
                </c:pt>
                <c:pt idx="70">
                  <c:v>5.1098127635400665</c:v>
                </c:pt>
                <c:pt idx="71">
                  <c:v>5.1098127635400665</c:v>
                </c:pt>
                <c:pt idx="72">
                  <c:v>5.1098127635400665</c:v>
                </c:pt>
                <c:pt idx="73">
                  <c:v>5.1098127635400665</c:v>
                </c:pt>
                <c:pt idx="74">
                  <c:v>5.1098127635400665</c:v>
                </c:pt>
                <c:pt idx="75">
                  <c:v>5.1098127635400665</c:v>
                </c:pt>
                <c:pt idx="76">
                  <c:v>5.1098127635400665</c:v>
                </c:pt>
                <c:pt idx="77">
                  <c:v>5.1098127635400665</c:v>
                </c:pt>
                <c:pt idx="78">
                  <c:v>5.1098127635400665</c:v>
                </c:pt>
                <c:pt idx="79">
                  <c:v>5.1098127635400665</c:v>
                </c:pt>
                <c:pt idx="80">
                  <c:v>5.1098127635400665</c:v>
                </c:pt>
                <c:pt idx="81">
                  <c:v>5.1098127635400665</c:v>
                </c:pt>
                <c:pt idx="82">
                  <c:v>5.1098127635400665</c:v>
                </c:pt>
                <c:pt idx="83">
                  <c:v>5.1098127635400665</c:v>
                </c:pt>
                <c:pt idx="84">
                  <c:v>5.1098127635400665</c:v>
                </c:pt>
                <c:pt idx="85">
                  <c:v>5.1098127635400665</c:v>
                </c:pt>
                <c:pt idx="86">
                  <c:v>5.1098127635400665</c:v>
                </c:pt>
                <c:pt idx="87">
                  <c:v>5.1098127635400665</c:v>
                </c:pt>
                <c:pt idx="88">
                  <c:v>5.1098127635400665</c:v>
                </c:pt>
                <c:pt idx="89">
                  <c:v>5.1098127635400665</c:v>
                </c:pt>
                <c:pt idx="90">
                  <c:v>5.1098127635400665</c:v>
                </c:pt>
                <c:pt idx="91">
                  <c:v>5.1098127635400665</c:v>
                </c:pt>
                <c:pt idx="92">
                  <c:v>5.1098127635400665</c:v>
                </c:pt>
                <c:pt idx="93">
                  <c:v>5.1098127635400665</c:v>
                </c:pt>
                <c:pt idx="94">
                  <c:v>5.1098127635400665</c:v>
                </c:pt>
                <c:pt idx="95">
                  <c:v>5.1098127635400665</c:v>
                </c:pt>
                <c:pt idx="96">
                  <c:v>5.1098127635400665</c:v>
                </c:pt>
                <c:pt idx="97">
                  <c:v>5.1098127635400665</c:v>
                </c:pt>
                <c:pt idx="98">
                  <c:v>5.1098127635400665</c:v>
                </c:pt>
                <c:pt idx="99">
                  <c:v>5.1098127635400665</c:v>
                </c:pt>
                <c:pt idx="100">
                  <c:v>5.1098127635400665</c:v>
                </c:pt>
                <c:pt idx="101">
                  <c:v>5.1098127635400665</c:v>
                </c:pt>
                <c:pt idx="102">
                  <c:v>5.1098127635400665</c:v>
                </c:pt>
                <c:pt idx="103">
                  <c:v>5.1098127635400665</c:v>
                </c:pt>
                <c:pt idx="104">
                  <c:v>5.1098127635400665</c:v>
                </c:pt>
                <c:pt idx="105">
                  <c:v>5.1098127635400665</c:v>
                </c:pt>
                <c:pt idx="106">
                  <c:v>5.1098127635400665</c:v>
                </c:pt>
                <c:pt idx="107">
                  <c:v>5.1098127635400665</c:v>
                </c:pt>
                <c:pt idx="108">
                  <c:v>5.1098127635400665</c:v>
                </c:pt>
                <c:pt idx="109">
                  <c:v>5.1098127635400665</c:v>
                </c:pt>
                <c:pt idx="110">
                  <c:v>5.1098127635400665</c:v>
                </c:pt>
                <c:pt idx="111">
                  <c:v>5.1098127635400665</c:v>
                </c:pt>
                <c:pt idx="112">
                  <c:v>5.1098127635400665</c:v>
                </c:pt>
                <c:pt idx="113">
                  <c:v>5.1098127635400665</c:v>
                </c:pt>
                <c:pt idx="114">
                  <c:v>5.1098127635400665</c:v>
                </c:pt>
                <c:pt idx="115">
                  <c:v>5.1098127635400665</c:v>
                </c:pt>
                <c:pt idx="116">
                  <c:v>5.1098127635400665</c:v>
                </c:pt>
                <c:pt idx="117">
                  <c:v>5.1098127635400665</c:v>
                </c:pt>
                <c:pt idx="118">
                  <c:v>5.1098127635400665</c:v>
                </c:pt>
                <c:pt idx="119">
                  <c:v>5.1098127635400665</c:v>
                </c:pt>
                <c:pt idx="120">
                  <c:v>5.1098127635400665</c:v>
                </c:pt>
                <c:pt idx="121">
                  <c:v>5.1098127635400665</c:v>
                </c:pt>
                <c:pt idx="122">
                  <c:v>5.1098127635400665</c:v>
                </c:pt>
                <c:pt idx="123">
                  <c:v>5.1098127635400665</c:v>
                </c:pt>
                <c:pt idx="124">
                  <c:v>5.1098127635400665</c:v>
                </c:pt>
                <c:pt idx="125">
                  <c:v>5.1098127635400665</c:v>
                </c:pt>
                <c:pt idx="126">
                  <c:v>5.1098127635400665</c:v>
                </c:pt>
                <c:pt idx="127">
                  <c:v>5.1098127635400665</c:v>
                </c:pt>
                <c:pt idx="128">
                  <c:v>5.1098127635400665</c:v>
                </c:pt>
                <c:pt idx="129">
                  <c:v>5.1098127635400665</c:v>
                </c:pt>
                <c:pt idx="130">
                  <c:v>5.1098127635400665</c:v>
                </c:pt>
                <c:pt idx="131">
                  <c:v>5.1098127635400665</c:v>
                </c:pt>
                <c:pt idx="132">
                  <c:v>5.1098127635400665</c:v>
                </c:pt>
                <c:pt idx="133">
                  <c:v>5.1098127635400665</c:v>
                </c:pt>
                <c:pt idx="134">
                  <c:v>5.1098127635400665</c:v>
                </c:pt>
                <c:pt idx="135">
                  <c:v>5.1098127635400665</c:v>
                </c:pt>
                <c:pt idx="136">
                  <c:v>5.1098127635400665</c:v>
                </c:pt>
                <c:pt idx="137">
                  <c:v>5.1098127635400665</c:v>
                </c:pt>
                <c:pt idx="138">
                  <c:v>5.1098127635400665</c:v>
                </c:pt>
                <c:pt idx="139">
                  <c:v>5.1098127635400665</c:v>
                </c:pt>
                <c:pt idx="140">
                  <c:v>5.1098127635400665</c:v>
                </c:pt>
                <c:pt idx="141">
                  <c:v>5.1098127635400665</c:v>
                </c:pt>
                <c:pt idx="142">
                  <c:v>5.1098127635400665</c:v>
                </c:pt>
                <c:pt idx="143">
                  <c:v>5.1098127635400665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947-42AA-B5F0-0965DE0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89208"/>
        <c:axId val="232289600"/>
      </c:lineChart>
      <c:catAx>
        <c:axId val="2322892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600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89600"/>
        <c:scaling>
          <c:orientation val="minMax"/>
          <c:max val="1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Mass Percent Error  </a:t>
                </a:r>
              </a:p>
            </c:rich>
          </c:tx>
          <c:layout>
            <c:manualLayout>
              <c:xMode val="edge"/>
              <c:yMode val="edge"/>
              <c:x val="4.4232583035201849E-3"/>
              <c:y val="0.29037503639508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208"/>
        <c:crosses val="autoZero"/>
        <c:crossBetween val="between"/>
        <c:minorUnit val="5"/>
      </c:valAx>
      <c:spPr>
        <a:solidFill>
          <a:srgbClr val="FFFFFF">
            <a:alpha val="91000"/>
          </a:srgb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2025
Suspended Sediment Concentration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2593916843136127"/>
          <c:y val="2.2194609155972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827079934747145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B-4E3F-A64B-E66476BB2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B-4E3F-A64B-E66476BB2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DB-4E3F-A64B-E66476BB2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DB-4E3F-A64B-E66476BB2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DB-4E3F-A64B-E66476BB280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DB-4E3F-A64B-E66476BB280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DB-4E3F-A64B-E66476BB2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DB-4E3F-A64B-E66476BB2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DB-4E3F-A64B-E66476BB28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DB-4E3F-A64B-E66476BB280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DB-4E3F-A64B-E66476BB280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DB-4E3F-A64B-E66476BB28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DB-4E3F-A64B-E66476BB28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3DB-4E3F-A64B-E66476BB28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3DB-4E3F-A64B-E66476BB28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3DB-4E3F-A64B-E66476BB28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3DB-4E3F-A64B-E66476BB28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3DB-4E3F-A64B-E66476BB28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3DB-4E3F-A64B-E66476BB28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3DB-4E3F-A64B-E66476BB28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3DB-4E3F-A64B-E66476BB28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3DB-4E3F-A64B-E66476BB28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3DB-4E3F-A64B-E66476BB28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3DB-4E3F-A64B-E66476BB28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3DB-4E3F-A64B-E66476BB28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3DB-4E3F-A64B-E66476BB28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3DB-4E3F-A64B-E66476BB28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3DB-4E3F-A64B-E66476BB28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3DB-4E3F-A64B-E66476BB28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3DB-4E3F-A64B-E66476BB280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3DB-4E3F-A64B-E66476BB280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3DB-4E3F-A64B-E66476BB280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3DB-4E3F-A64B-E66476BB280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3DB-4E3F-A64B-E66476BB280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3DB-4E3F-A64B-E66476BB280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3DB-4E3F-A64B-E66476BB280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3DB-4E3F-A64B-E66476BB280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3DB-4E3F-A64B-E66476BB280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3DB-4E3F-A64B-E66476BB280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3DB-4E3F-A64B-E66476BB280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3DB-4E3F-A64B-E66476BB280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3DB-4E3F-A64B-E66476BB280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3DB-4E3F-A64B-E66476BB280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3DB-4E3F-A64B-E66476BB280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3DB-4E3F-A64B-E66476BB280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3DB-4E3F-A64B-E66476BB280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3DB-4E3F-A64B-E66476BB280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3DB-4E3F-A64B-E66476BB280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3DB-4E3F-A64B-E66476BB2808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3DB-4E3F-A64B-E66476BB2808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3DB-4E3F-A64B-E66476BB2808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3DB-4E3F-A64B-E66476BB2808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B3DB-4E3F-A64B-E66476BB2808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B3DB-4E3F-A64B-E66476BB2808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B3DB-4E3F-A64B-E66476BB280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B3DB-4E3F-A64B-E66476BB2808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B3DB-4E3F-A64B-E66476BB2808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B3DB-4E3F-A64B-E66476BB2808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B3DB-4E3F-A64B-E66476BB2808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B3DB-4E3F-A64B-E66476BB2808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B3DB-4E3F-A64B-E66476BB2808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B3DB-4E3F-A64B-E66476BB2808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B3DB-4E3F-A64B-E66476BB280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B3DB-4E3F-A64B-E66476BB2808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B3DB-4E3F-A64B-E66476BB2808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B3DB-4E3F-A64B-E66476BB2808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B3DB-4E3F-A64B-E66476BB2808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B3DB-4E3F-A64B-E66476BB2808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B3DB-4E3F-A64B-E66476BB280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B3DB-4E3F-A64B-E66476BB2808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B3DB-4E3F-A64B-E66476BB2808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B3DB-4E3F-A64B-E66476BB2808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B3DB-4E3F-A64B-E66476BB2808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B3DB-4E3F-A64B-E66476BB280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B3DB-4E3F-A64B-E66476BB2808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B3DB-4E3F-A64B-E66476BB2808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B3DB-4E3F-A64B-E66476BB2808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B3DB-4E3F-A64B-E66476BB2808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Results!$Y$4:$Y$147</c:f>
              <c:numCache>
                <c:formatCode>0.00</c:formatCode>
                <c:ptCount val="144"/>
                <c:pt idx="0">
                  <c:v>-4.7793874182754132</c:v>
                </c:pt>
                <c:pt idx="1">
                  <c:v>-4.3765905564702017</c:v>
                </c:pt>
                <c:pt idx="2">
                  <c:v>-3.4526971427714002</c:v>
                </c:pt>
                <c:pt idx="3">
                  <c:v>-3.424593683214574</c:v>
                </c:pt>
                <c:pt idx="4">
                  <c:v>-2.7491573036175709</c:v>
                </c:pt>
                <c:pt idx="5">
                  <c:v>-2.9546422039427842</c:v>
                </c:pt>
                <c:pt idx="6">
                  <c:v>-1.6789534984979835</c:v>
                </c:pt>
                <c:pt idx="7">
                  <c:v>-3.1306459370646342</c:v>
                </c:pt>
                <c:pt idx="8">
                  <c:v>-2.4538995295316948</c:v>
                </c:pt>
                <c:pt idx="9">
                  <c:v>-5.2061923703616015</c:v>
                </c:pt>
                <c:pt idx="10">
                  <c:v>-6.1199560282025978</c:v>
                </c:pt>
                <c:pt idx="11">
                  <c:v>-4.7490061808813477</c:v>
                </c:pt>
                <c:pt idx="12">
                  <c:v>-1.9052715613840563</c:v>
                </c:pt>
                <c:pt idx="13">
                  <c:v>-1.6505932544294812</c:v>
                </c:pt>
                <c:pt idx="14">
                  <c:v>-1.2987047359906148</c:v>
                </c:pt>
                <c:pt idx="15">
                  <c:v>-1.3258631889010701</c:v>
                </c:pt>
                <c:pt idx="16">
                  <c:v>1.3796130351898495</c:v>
                </c:pt>
                <c:pt idx="17">
                  <c:v>-0.86686686990226236</c:v>
                </c:pt>
                <c:pt idx="18">
                  <c:v>-27.276362291383137</c:v>
                </c:pt>
                <c:pt idx="19">
                  <c:v>-12.72336959527845</c:v>
                </c:pt>
                <c:pt idx="20">
                  <c:v>-5.6102953433517122</c:v>
                </c:pt>
                <c:pt idx="21">
                  <c:v>-3.7380140472533441</c:v>
                </c:pt>
                <c:pt idx="22">
                  <c:v>-2.5357039902834293</c:v>
                </c:pt>
                <c:pt idx="23">
                  <c:v>-2.0683961803999007</c:v>
                </c:pt>
                <c:pt idx="24">
                  <c:v>-3.6049584579778569</c:v>
                </c:pt>
                <c:pt idx="25">
                  <c:v>-2.828602405096901</c:v>
                </c:pt>
                <c:pt idx="26">
                  <c:v>-1.7317666785826076</c:v>
                </c:pt>
                <c:pt idx="27">
                  <c:v>-16.869117950600355</c:v>
                </c:pt>
                <c:pt idx="28">
                  <c:v>-5.6646969712364355</c:v>
                </c:pt>
                <c:pt idx="29">
                  <c:v>-2.4642675106360916</c:v>
                </c:pt>
                <c:pt idx="30">
                  <c:v>-2.1111908794771503</c:v>
                </c:pt>
                <c:pt idx="31">
                  <c:v>-3.3261801628128631</c:v>
                </c:pt>
                <c:pt idx="32">
                  <c:v>-2.5937293763244562</c:v>
                </c:pt>
                <c:pt idx="33">
                  <c:v>-1.4226718449895033</c:v>
                </c:pt>
                <c:pt idx="34">
                  <c:v>-1.5900329424215462</c:v>
                </c:pt>
                <c:pt idx="35">
                  <c:v>-0.7757138291791158</c:v>
                </c:pt>
                <c:pt idx="36">
                  <c:v>-6.57516442016356</c:v>
                </c:pt>
                <c:pt idx="37">
                  <c:v>-5.8730199427918013</c:v>
                </c:pt>
                <c:pt idx="38">
                  <c:v>-4.1665533577355864</c:v>
                </c:pt>
                <c:pt idx="39">
                  <c:v>-3.4773128853777866</c:v>
                </c:pt>
                <c:pt idx="40">
                  <c:v>-3.0628736996803534</c:v>
                </c:pt>
                <c:pt idx="41">
                  <c:v>-1.8033743295382751</c:v>
                </c:pt>
                <c:pt idx="42">
                  <c:v>-2.0264747304201967</c:v>
                </c:pt>
                <c:pt idx="43">
                  <c:v>-1.4562448942078203</c:v>
                </c:pt>
                <c:pt idx="44">
                  <c:v>-1.6201448788025232</c:v>
                </c:pt>
                <c:pt idx="45">
                  <c:v>-5.1689146787330777</c:v>
                </c:pt>
                <c:pt idx="46">
                  <c:v>-0.66747123845428757</c:v>
                </c:pt>
                <c:pt idx="47">
                  <c:v>-2.8177301814609597</c:v>
                </c:pt>
                <c:pt idx="48">
                  <c:v>0.39887357638386001</c:v>
                </c:pt>
                <c:pt idx="49">
                  <c:v>-2.0663272128813457</c:v>
                </c:pt>
                <c:pt idx="50">
                  <c:v>-1.3408724117558042</c:v>
                </c:pt>
                <c:pt idx="51">
                  <c:v>-8.249633669379925</c:v>
                </c:pt>
                <c:pt idx="52">
                  <c:v>-4.7293647657990201</c:v>
                </c:pt>
                <c:pt idx="53">
                  <c:v>-15.048921202077132</c:v>
                </c:pt>
                <c:pt idx="54">
                  <c:v>-3.5647729350939996</c:v>
                </c:pt>
                <c:pt idx="55">
                  <c:v>-5.5235740378285589</c:v>
                </c:pt>
                <c:pt idx="56">
                  <c:v>-5.7309442101365935</c:v>
                </c:pt>
                <c:pt idx="57">
                  <c:v>-3.4296450162148071</c:v>
                </c:pt>
                <c:pt idx="58">
                  <c:v>-2.5103491777177855</c:v>
                </c:pt>
                <c:pt idx="59">
                  <c:v>-2.1759052200889082</c:v>
                </c:pt>
                <c:pt idx="60">
                  <c:v>2.1822135413646073</c:v>
                </c:pt>
                <c:pt idx="61">
                  <c:v>8.1656911650705251</c:v>
                </c:pt>
                <c:pt idx="62">
                  <c:v>0.83107430162172069</c:v>
                </c:pt>
                <c:pt idx="63">
                  <c:v>-14.733298868469683</c:v>
                </c:pt>
                <c:pt idx="64">
                  <c:v>-10.500464040695807</c:v>
                </c:pt>
                <c:pt idx="65">
                  <c:v>-4.1999868182050921</c:v>
                </c:pt>
                <c:pt idx="66">
                  <c:v>-4.3491674125080753</c:v>
                </c:pt>
                <c:pt idx="67">
                  <c:v>-3.3477035179658192</c:v>
                </c:pt>
                <c:pt idx="68">
                  <c:v>-1.9416442681443473</c:v>
                </c:pt>
                <c:pt idx="69">
                  <c:v>-1.5579509863021368</c:v>
                </c:pt>
                <c:pt idx="70">
                  <c:v>-1.4001335644813011</c:v>
                </c:pt>
                <c:pt idx="71">
                  <c:v>-1.7111867768413083</c:v>
                </c:pt>
                <c:pt idx="72">
                  <c:v>-10.339004828941697</c:v>
                </c:pt>
                <c:pt idx="73">
                  <c:v>-4.5731868835555236</c:v>
                </c:pt>
                <c:pt idx="74">
                  <c:v>-5.5732326135161427</c:v>
                </c:pt>
                <c:pt idx="75">
                  <c:v>-3.5116462427225352</c:v>
                </c:pt>
                <c:pt idx="76">
                  <c:v>-2.3277892846383255</c:v>
                </c:pt>
                <c:pt idx="77">
                  <c:v>-2.1794064164932268</c:v>
                </c:pt>
                <c:pt idx="78">
                  <c:v>-2.1639571282808983</c:v>
                </c:pt>
                <c:pt idx="79">
                  <c:v>-0.3205849388438321</c:v>
                </c:pt>
                <c:pt idx="80">
                  <c:v>-0.37043579210498806</c:v>
                </c:pt>
                <c:pt idx="81">
                  <c:v>-0.96583311993025334</c:v>
                </c:pt>
                <c:pt idx="82">
                  <c:v>-3.1542856243962434</c:v>
                </c:pt>
                <c:pt idx="83">
                  <c:v>-3.3632268827090215</c:v>
                </c:pt>
                <c:pt idx="84">
                  <c:v>-2.8724873884728384</c:v>
                </c:pt>
                <c:pt idx="85">
                  <c:v>-2.8780291938929361</c:v>
                </c:pt>
                <c:pt idx="86">
                  <c:v>-1.8988976107167777</c:v>
                </c:pt>
                <c:pt idx="87">
                  <c:v>-1.524316766390204</c:v>
                </c:pt>
                <c:pt idx="88">
                  <c:v>-0.94958644223568422</c:v>
                </c:pt>
                <c:pt idx="89">
                  <c:v>-1.065676363152495</c:v>
                </c:pt>
                <c:pt idx="90">
                  <c:v>-8.2509721256406419</c:v>
                </c:pt>
                <c:pt idx="91">
                  <c:v>-9.9000594479331951</c:v>
                </c:pt>
                <c:pt idx="92">
                  <c:v>-11.760484361602542</c:v>
                </c:pt>
                <c:pt idx="93">
                  <c:v>-6.0033386383999421</c:v>
                </c:pt>
                <c:pt idx="94">
                  <c:v>-4.3823452583736584</c:v>
                </c:pt>
                <c:pt idx="95">
                  <c:v>-2.2647411525045453</c:v>
                </c:pt>
                <c:pt idx="96">
                  <c:v>-1.3657089876173087</c:v>
                </c:pt>
                <c:pt idx="97">
                  <c:v>-1.1001054899245946</c:v>
                </c:pt>
                <c:pt idx="98">
                  <c:v>-1.055809387845857</c:v>
                </c:pt>
                <c:pt idx="99">
                  <c:v>-11.440604779917377</c:v>
                </c:pt>
                <c:pt idx="100">
                  <c:v>-9.5253655074951169</c:v>
                </c:pt>
                <c:pt idx="101">
                  <c:v>-5.0436169699016062</c:v>
                </c:pt>
                <c:pt idx="102">
                  <c:v>-2.122651260802296</c:v>
                </c:pt>
                <c:pt idx="103">
                  <c:v>-1.7082177071825102</c:v>
                </c:pt>
                <c:pt idx="104">
                  <c:v>-1.2711107529149759</c:v>
                </c:pt>
                <c:pt idx="105">
                  <c:v>-1.0040691202150205</c:v>
                </c:pt>
                <c:pt idx="106">
                  <c:v>-0.85995206211404973</c:v>
                </c:pt>
                <c:pt idx="107">
                  <c:v>-0.63748846191017972</c:v>
                </c:pt>
                <c:pt idx="108">
                  <c:v>-19.786595321205727</c:v>
                </c:pt>
                <c:pt idx="109">
                  <c:v>-7.3531676313962802</c:v>
                </c:pt>
                <c:pt idx="110">
                  <c:v>-7.1198231199419846</c:v>
                </c:pt>
                <c:pt idx="111">
                  <c:v>-3.2894855512997401</c:v>
                </c:pt>
                <c:pt idx="112">
                  <c:v>-2.8338365487268535</c:v>
                </c:pt>
                <c:pt idx="113">
                  <c:v>-2.4884707096215766</c:v>
                </c:pt>
                <c:pt idx="114">
                  <c:v>-1.4024382519528464</c:v>
                </c:pt>
                <c:pt idx="115">
                  <c:v>-1.5600783214068572</c:v>
                </c:pt>
                <c:pt idx="116">
                  <c:v>-1.3067491301106546</c:v>
                </c:pt>
                <c:pt idx="117">
                  <c:v>-3.8701887464751219</c:v>
                </c:pt>
                <c:pt idx="118">
                  <c:v>-9.0000312193377319</c:v>
                </c:pt>
                <c:pt idx="119">
                  <c:v>-3.390937898237937</c:v>
                </c:pt>
                <c:pt idx="120">
                  <c:v>-4.2869279989013425</c:v>
                </c:pt>
                <c:pt idx="121">
                  <c:v>-3.9475254400781425</c:v>
                </c:pt>
                <c:pt idx="122">
                  <c:v>-40.310543118174387</c:v>
                </c:pt>
                <c:pt idx="123">
                  <c:v>12.944568595626491</c:v>
                </c:pt>
                <c:pt idx="124">
                  <c:v>-2.819784334849309</c:v>
                </c:pt>
                <c:pt idx="125">
                  <c:v>7.4831325743013793E-2</c:v>
                </c:pt>
                <c:pt idx="126">
                  <c:v>-5.2274634307419321</c:v>
                </c:pt>
                <c:pt idx="127">
                  <c:v>-4.1108653085330484</c:v>
                </c:pt>
                <c:pt idx="128">
                  <c:v>-4.3449499780378833</c:v>
                </c:pt>
                <c:pt idx="129">
                  <c:v>-2.2554328341085705</c:v>
                </c:pt>
                <c:pt idx="130">
                  <c:v>-1.974366348182506</c:v>
                </c:pt>
                <c:pt idx="131">
                  <c:v>-1.3457479481697681</c:v>
                </c:pt>
                <c:pt idx="132">
                  <c:v>-0.56511006124656449</c:v>
                </c:pt>
                <c:pt idx="133">
                  <c:v>-0.75656132216584426</c:v>
                </c:pt>
                <c:pt idx="134">
                  <c:v>-0.68870053054007785</c:v>
                </c:pt>
                <c:pt idx="135">
                  <c:v>-18.685316681220606</c:v>
                </c:pt>
                <c:pt idx="136">
                  <c:v>-14.018521688016708</c:v>
                </c:pt>
                <c:pt idx="137">
                  <c:v>-9.2140991168259685</c:v>
                </c:pt>
                <c:pt idx="138">
                  <c:v>-7.0300064227611152</c:v>
                </c:pt>
                <c:pt idx="139">
                  <c:v>-5.3609491437005037</c:v>
                </c:pt>
                <c:pt idx="140">
                  <c:v>-3.5498830614047692</c:v>
                </c:pt>
                <c:pt idx="141">
                  <c:v>-1.9151488992336814</c:v>
                </c:pt>
                <c:pt idx="142">
                  <c:v>-1.2059100149894566</c:v>
                </c:pt>
                <c:pt idx="143">
                  <c:v>-1.582630037835524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DB-4E3F-A64B-E66476BB2808}"/>
            </c:ext>
          </c:extLst>
        </c:ser>
        <c:ser>
          <c:idx val="1"/>
          <c:order val="1"/>
          <c:tx>
            <c:v>Median (-2.82%)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Results!$AP$4:$AP$147</c:f>
              <c:numCache>
                <c:formatCode>0.00</c:formatCode>
                <c:ptCount val="144"/>
                <c:pt idx="0">
                  <c:v>-2.8241933699731048</c:v>
                </c:pt>
                <c:pt idx="1">
                  <c:v>-2.8241933699731048</c:v>
                </c:pt>
                <c:pt idx="2">
                  <c:v>-2.8241933699731048</c:v>
                </c:pt>
                <c:pt idx="3">
                  <c:v>-2.8241933699731048</c:v>
                </c:pt>
                <c:pt idx="4">
                  <c:v>-2.8241933699731048</c:v>
                </c:pt>
                <c:pt idx="5">
                  <c:v>-2.8241933699731048</c:v>
                </c:pt>
                <c:pt idx="6">
                  <c:v>-2.8241933699731048</c:v>
                </c:pt>
                <c:pt idx="7">
                  <c:v>-2.8241933699731048</c:v>
                </c:pt>
                <c:pt idx="8">
                  <c:v>-2.8241933699731048</c:v>
                </c:pt>
                <c:pt idx="9">
                  <c:v>-2.8241933699731048</c:v>
                </c:pt>
                <c:pt idx="10">
                  <c:v>-2.8241933699731048</c:v>
                </c:pt>
                <c:pt idx="11">
                  <c:v>-2.8241933699731048</c:v>
                </c:pt>
                <c:pt idx="12">
                  <c:v>-2.8241933699731048</c:v>
                </c:pt>
                <c:pt idx="13">
                  <c:v>-2.8241933699731048</c:v>
                </c:pt>
                <c:pt idx="14">
                  <c:v>-2.8241933699731048</c:v>
                </c:pt>
                <c:pt idx="15">
                  <c:v>-2.8241933699731048</c:v>
                </c:pt>
                <c:pt idx="16">
                  <c:v>-2.8241933699731048</c:v>
                </c:pt>
                <c:pt idx="17">
                  <c:v>-2.8241933699731048</c:v>
                </c:pt>
                <c:pt idx="18">
                  <c:v>-2.8241933699731048</c:v>
                </c:pt>
                <c:pt idx="19">
                  <c:v>-2.8241933699731048</c:v>
                </c:pt>
                <c:pt idx="20">
                  <c:v>-2.8241933699731048</c:v>
                </c:pt>
                <c:pt idx="21">
                  <c:v>-2.8241933699731048</c:v>
                </c:pt>
                <c:pt idx="22">
                  <c:v>-2.8241933699731048</c:v>
                </c:pt>
                <c:pt idx="23">
                  <c:v>-2.8241933699731048</c:v>
                </c:pt>
                <c:pt idx="24">
                  <c:v>-2.8241933699731048</c:v>
                </c:pt>
                <c:pt idx="25">
                  <c:v>-2.8241933699731048</c:v>
                </c:pt>
                <c:pt idx="26">
                  <c:v>-2.8241933699731048</c:v>
                </c:pt>
                <c:pt idx="27">
                  <c:v>-2.8241933699731048</c:v>
                </c:pt>
                <c:pt idx="28">
                  <c:v>-2.8241933699731048</c:v>
                </c:pt>
                <c:pt idx="29">
                  <c:v>-2.8241933699731048</c:v>
                </c:pt>
                <c:pt idx="30">
                  <c:v>-2.8241933699731048</c:v>
                </c:pt>
                <c:pt idx="31">
                  <c:v>-2.8241933699731048</c:v>
                </c:pt>
                <c:pt idx="32">
                  <c:v>-2.8241933699731048</c:v>
                </c:pt>
                <c:pt idx="33">
                  <c:v>-2.8241933699731048</c:v>
                </c:pt>
                <c:pt idx="34">
                  <c:v>-2.8241933699731048</c:v>
                </c:pt>
                <c:pt idx="35">
                  <c:v>-2.8241933699731048</c:v>
                </c:pt>
                <c:pt idx="36">
                  <c:v>-2.8241933699731048</c:v>
                </c:pt>
                <c:pt idx="37">
                  <c:v>-2.8241933699731048</c:v>
                </c:pt>
                <c:pt idx="38">
                  <c:v>-2.8241933699731048</c:v>
                </c:pt>
                <c:pt idx="39">
                  <c:v>-2.8241933699731048</c:v>
                </c:pt>
                <c:pt idx="40">
                  <c:v>-2.8241933699731048</c:v>
                </c:pt>
                <c:pt idx="41">
                  <c:v>-2.8241933699731048</c:v>
                </c:pt>
                <c:pt idx="42">
                  <c:v>-2.8241933699731048</c:v>
                </c:pt>
                <c:pt idx="43">
                  <c:v>-2.8241933699731048</c:v>
                </c:pt>
                <c:pt idx="44">
                  <c:v>-2.8241933699731048</c:v>
                </c:pt>
                <c:pt idx="45">
                  <c:v>-2.8241933699731048</c:v>
                </c:pt>
                <c:pt idx="46">
                  <c:v>-2.8241933699731048</c:v>
                </c:pt>
                <c:pt idx="47">
                  <c:v>-2.8241933699731048</c:v>
                </c:pt>
                <c:pt idx="48">
                  <c:v>-2.8241933699731048</c:v>
                </c:pt>
                <c:pt idx="49">
                  <c:v>-2.8241933699731048</c:v>
                </c:pt>
                <c:pt idx="50">
                  <c:v>-2.8241933699731048</c:v>
                </c:pt>
                <c:pt idx="51">
                  <c:v>-2.8241933699731048</c:v>
                </c:pt>
                <c:pt idx="52">
                  <c:v>-2.8241933699731048</c:v>
                </c:pt>
                <c:pt idx="53">
                  <c:v>-2.8241933699731048</c:v>
                </c:pt>
                <c:pt idx="54">
                  <c:v>-2.8241933699731048</c:v>
                </c:pt>
                <c:pt idx="55">
                  <c:v>-2.8241933699731048</c:v>
                </c:pt>
                <c:pt idx="56">
                  <c:v>-2.8241933699731048</c:v>
                </c:pt>
                <c:pt idx="57">
                  <c:v>-2.8241933699731048</c:v>
                </c:pt>
                <c:pt idx="58">
                  <c:v>-2.8241933699731048</c:v>
                </c:pt>
                <c:pt idx="59">
                  <c:v>-2.8241933699731048</c:v>
                </c:pt>
                <c:pt idx="60">
                  <c:v>-2.8241933699731048</c:v>
                </c:pt>
                <c:pt idx="61">
                  <c:v>-2.8241933699731048</c:v>
                </c:pt>
                <c:pt idx="62">
                  <c:v>-2.8241933699731048</c:v>
                </c:pt>
                <c:pt idx="63">
                  <c:v>-2.8241933699731048</c:v>
                </c:pt>
                <c:pt idx="64">
                  <c:v>-2.8241933699731048</c:v>
                </c:pt>
                <c:pt idx="65">
                  <c:v>-2.8241933699731048</c:v>
                </c:pt>
                <c:pt idx="66">
                  <c:v>-2.8241933699731048</c:v>
                </c:pt>
                <c:pt idx="67">
                  <c:v>-2.8241933699731048</c:v>
                </c:pt>
                <c:pt idx="68">
                  <c:v>-2.8241933699731048</c:v>
                </c:pt>
                <c:pt idx="69">
                  <c:v>-2.8241933699731048</c:v>
                </c:pt>
                <c:pt idx="70">
                  <c:v>-2.8241933699731048</c:v>
                </c:pt>
                <c:pt idx="71">
                  <c:v>-2.8241933699731048</c:v>
                </c:pt>
                <c:pt idx="72">
                  <c:v>-2.8241933699731048</c:v>
                </c:pt>
                <c:pt idx="73">
                  <c:v>-2.8241933699731048</c:v>
                </c:pt>
                <c:pt idx="74">
                  <c:v>-2.8241933699731048</c:v>
                </c:pt>
                <c:pt idx="75">
                  <c:v>-2.8241933699731048</c:v>
                </c:pt>
                <c:pt idx="76">
                  <c:v>-2.8241933699731048</c:v>
                </c:pt>
                <c:pt idx="77">
                  <c:v>-2.8241933699731048</c:v>
                </c:pt>
                <c:pt idx="78">
                  <c:v>-2.8241933699731048</c:v>
                </c:pt>
                <c:pt idx="79">
                  <c:v>-2.8241933699731048</c:v>
                </c:pt>
                <c:pt idx="80">
                  <c:v>-2.8241933699731048</c:v>
                </c:pt>
                <c:pt idx="81">
                  <c:v>-2.8241933699731048</c:v>
                </c:pt>
                <c:pt idx="82">
                  <c:v>-2.8241933699731048</c:v>
                </c:pt>
                <c:pt idx="83">
                  <c:v>-2.8241933699731048</c:v>
                </c:pt>
                <c:pt idx="84">
                  <c:v>-2.8241933699731048</c:v>
                </c:pt>
                <c:pt idx="85">
                  <c:v>-2.8241933699731048</c:v>
                </c:pt>
                <c:pt idx="86">
                  <c:v>-2.8241933699731048</c:v>
                </c:pt>
                <c:pt idx="87">
                  <c:v>-2.8241933699731048</c:v>
                </c:pt>
                <c:pt idx="88">
                  <c:v>-2.8241933699731048</c:v>
                </c:pt>
                <c:pt idx="89">
                  <c:v>-2.8241933699731048</c:v>
                </c:pt>
                <c:pt idx="90">
                  <c:v>-2.8241933699731048</c:v>
                </c:pt>
                <c:pt idx="91">
                  <c:v>-2.8241933699731048</c:v>
                </c:pt>
                <c:pt idx="92">
                  <c:v>-2.8241933699731048</c:v>
                </c:pt>
                <c:pt idx="93">
                  <c:v>-2.8241933699731048</c:v>
                </c:pt>
                <c:pt idx="94">
                  <c:v>-2.8241933699731048</c:v>
                </c:pt>
                <c:pt idx="95">
                  <c:v>-2.8241933699731048</c:v>
                </c:pt>
                <c:pt idx="96">
                  <c:v>-2.8241933699731048</c:v>
                </c:pt>
                <c:pt idx="97">
                  <c:v>-2.8241933699731048</c:v>
                </c:pt>
                <c:pt idx="98">
                  <c:v>-2.8241933699731048</c:v>
                </c:pt>
                <c:pt idx="99">
                  <c:v>-2.8241933699731048</c:v>
                </c:pt>
                <c:pt idx="100">
                  <c:v>-2.8241933699731048</c:v>
                </c:pt>
                <c:pt idx="101">
                  <c:v>-2.8241933699731048</c:v>
                </c:pt>
                <c:pt idx="102">
                  <c:v>-2.8241933699731048</c:v>
                </c:pt>
                <c:pt idx="103">
                  <c:v>-2.8241933699731048</c:v>
                </c:pt>
                <c:pt idx="104">
                  <c:v>-2.8241933699731048</c:v>
                </c:pt>
                <c:pt idx="105">
                  <c:v>-2.8241933699731048</c:v>
                </c:pt>
                <c:pt idx="106">
                  <c:v>-2.8241933699731048</c:v>
                </c:pt>
                <c:pt idx="107">
                  <c:v>-2.8241933699731048</c:v>
                </c:pt>
                <c:pt idx="108">
                  <c:v>-2.8241933699731048</c:v>
                </c:pt>
                <c:pt idx="109">
                  <c:v>-2.8241933699731048</c:v>
                </c:pt>
                <c:pt idx="110">
                  <c:v>-2.8241933699731048</c:v>
                </c:pt>
                <c:pt idx="111">
                  <c:v>-2.8241933699731048</c:v>
                </c:pt>
                <c:pt idx="112">
                  <c:v>-2.8241933699731048</c:v>
                </c:pt>
                <c:pt idx="113">
                  <c:v>-2.8241933699731048</c:v>
                </c:pt>
                <c:pt idx="114">
                  <c:v>-2.8241933699731048</c:v>
                </c:pt>
                <c:pt idx="115">
                  <c:v>-2.8241933699731048</c:v>
                </c:pt>
                <c:pt idx="116">
                  <c:v>-2.8241933699731048</c:v>
                </c:pt>
                <c:pt idx="117">
                  <c:v>-2.8241933699731048</c:v>
                </c:pt>
                <c:pt idx="118">
                  <c:v>-2.8241933699731048</c:v>
                </c:pt>
                <c:pt idx="119">
                  <c:v>-2.8241933699731048</c:v>
                </c:pt>
                <c:pt idx="120">
                  <c:v>-2.8241933699731048</c:v>
                </c:pt>
                <c:pt idx="121">
                  <c:v>-2.8241933699731048</c:v>
                </c:pt>
                <c:pt idx="122">
                  <c:v>-2.8241933699731048</c:v>
                </c:pt>
                <c:pt idx="123">
                  <c:v>-2.8241933699731048</c:v>
                </c:pt>
                <c:pt idx="124">
                  <c:v>-2.8241933699731048</c:v>
                </c:pt>
                <c:pt idx="125">
                  <c:v>-2.8241933699731048</c:v>
                </c:pt>
                <c:pt idx="126">
                  <c:v>-2.8241933699731048</c:v>
                </c:pt>
                <c:pt idx="127">
                  <c:v>-2.8241933699731048</c:v>
                </c:pt>
                <c:pt idx="128">
                  <c:v>-2.8241933699731048</c:v>
                </c:pt>
                <c:pt idx="129">
                  <c:v>-2.8241933699731048</c:v>
                </c:pt>
                <c:pt idx="130">
                  <c:v>-2.8241933699731048</c:v>
                </c:pt>
                <c:pt idx="131">
                  <c:v>-2.8241933699731048</c:v>
                </c:pt>
                <c:pt idx="132">
                  <c:v>-2.8241933699731048</c:v>
                </c:pt>
                <c:pt idx="133">
                  <c:v>-2.8241933699731048</c:v>
                </c:pt>
                <c:pt idx="134">
                  <c:v>-2.8241933699731048</c:v>
                </c:pt>
                <c:pt idx="135">
                  <c:v>-2.8241933699731048</c:v>
                </c:pt>
                <c:pt idx="136">
                  <c:v>-2.8241933699731048</c:v>
                </c:pt>
                <c:pt idx="137">
                  <c:v>-2.8241933699731048</c:v>
                </c:pt>
                <c:pt idx="138">
                  <c:v>-2.8241933699731048</c:v>
                </c:pt>
                <c:pt idx="139">
                  <c:v>-2.8241933699731048</c:v>
                </c:pt>
                <c:pt idx="140">
                  <c:v>-2.8241933699731048</c:v>
                </c:pt>
                <c:pt idx="141">
                  <c:v>-2.8241933699731048</c:v>
                </c:pt>
                <c:pt idx="142">
                  <c:v>-2.8241933699731048</c:v>
                </c:pt>
                <c:pt idx="143">
                  <c:v>-2.8241933699731048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DB-4E3F-A64B-E66476BB2808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Results!$AQ$4:$AQ$147</c:f>
              <c:numCache>
                <c:formatCode>0.00</c:formatCode>
                <c:ptCount val="144"/>
                <c:pt idx="0">
                  <c:v>-7.8241933699731048</c:v>
                </c:pt>
                <c:pt idx="1">
                  <c:v>-7.8241933699731048</c:v>
                </c:pt>
                <c:pt idx="2">
                  <c:v>-7.8241933699731048</c:v>
                </c:pt>
                <c:pt idx="3">
                  <c:v>-7.8241933699731048</c:v>
                </c:pt>
                <c:pt idx="4">
                  <c:v>-7.8241933699731048</c:v>
                </c:pt>
                <c:pt idx="5">
                  <c:v>-7.8241933699731048</c:v>
                </c:pt>
                <c:pt idx="6">
                  <c:v>-7.8241933699731048</c:v>
                </c:pt>
                <c:pt idx="7">
                  <c:v>-7.8241933699731048</c:v>
                </c:pt>
                <c:pt idx="8">
                  <c:v>-7.8241933699731048</c:v>
                </c:pt>
                <c:pt idx="9">
                  <c:v>-7.8241933699731048</c:v>
                </c:pt>
                <c:pt idx="10">
                  <c:v>-7.8241933699731048</c:v>
                </c:pt>
                <c:pt idx="11">
                  <c:v>-7.8241933699731048</c:v>
                </c:pt>
                <c:pt idx="12">
                  <c:v>-7.8241933699731048</c:v>
                </c:pt>
                <c:pt idx="13">
                  <c:v>-7.8241933699731048</c:v>
                </c:pt>
                <c:pt idx="14">
                  <c:v>-7.8241933699731048</c:v>
                </c:pt>
                <c:pt idx="15">
                  <c:v>-7.8241933699731048</c:v>
                </c:pt>
                <c:pt idx="16">
                  <c:v>-7.8241933699731048</c:v>
                </c:pt>
                <c:pt idx="17">
                  <c:v>-7.8241933699731048</c:v>
                </c:pt>
                <c:pt idx="18">
                  <c:v>-7.8241933699731048</c:v>
                </c:pt>
                <c:pt idx="19">
                  <c:v>-7.8241933699731048</c:v>
                </c:pt>
                <c:pt idx="20">
                  <c:v>-7.8241933699731048</c:v>
                </c:pt>
                <c:pt idx="21">
                  <c:v>-7.8241933699731048</c:v>
                </c:pt>
                <c:pt idx="22">
                  <c:v>-7.8241933699731048</c:v>
                </c:pt>
                <c:pt idx="23">
                  <c:v>-7.8241933699731048</c:v>
                </c:pt>
                <c:pt idx="24">
                  <c:v>-7.8241933699731048</c:v>
                </c:pt>
                <c:pt idx="25">
                  <c:v>-7.8241933699731048</c:v>
                </c:pt>
                <c:pt idx="26">
                  <c:v>-7.8241933699731048</c:v>
                </c:pt>
                <c:pt idx="27">
                  <c:v>-7.8241933699731048</c:v>
                </c:pt>
                <c:pt idx="28">
                  <c:v>-7.8241933699731048</c:v>
                </c:pt>
                <c:pt idx="29">
                  <c:v>-7.8241933699731048</c:v>
                </c:pt>
                <c:pt idx="30">
                  <c:v>-7.8241933699731048</c:v>
                </c:pt>
                <c:pt idx="31">
                  <c:v>-7.8241933699731048</c:v>
                </c:pt>
                <c:pt idx="32">
                  <c:v>-7.8241933699731048</c:v>
                </c:pt>
                <c:pt idx="33">
                  <c:v>-7.8241933699731048</c:v>
                </c:pt>
                <c:pt idx="34">
                  <c:v>-7.8241933699731048</c:v>
                </c:pt>
                <c:pt idx="35">
                  <c:v>-7.8241933699731048</c:v>
                </c:pt>
                <c:pt idx="36">
                  <c:v>-7.8241933699731048</c:v>
                </c:pt>
                <c:pt idx="37">
                  <c:v>-7.8241933699731048</c:v>
                </c:pt>
                <c:pt idx="38">
                  <c:v>-7.8241933699731048</c:v>
                </c:pt>
                <c:pt idx="39">
                  <c:v>-7.8241933699731048</c:v>
                </c:pt>
                <c:pt idx="40">
                  <c:v>-7.8241933699731048</c:v>
                </c:pt>
                <c:pt idx="41">
                  <c:v>-7.8241933699731048</c:v>
                </c:pt>
                <c:pt idx="42">
                  <c:v>-7.8241933699731048</c:v>
                </c:pt>
                <c:pt idx="43">
                  <c:v>-7.8241933699731048</c:v>
                </c:pt>
                <c:pt idx="44">
                  <c:v>-7.8241933699731048</c:v>
                </c:pt>
                <c:pt idx="45">
                  <c:v>-7.8241933699731048</c:v>
                </c:pt>
                <c:pt idx="46">
                  <c:v>-7.8241933699731048</c:v>
                </c:pt>
                <c:pt idx="47">
                  <c:v>-7.8241933699731048</c:v>
                </c:pt>
                <c:pt idx="48">
                  <c:v>-7.8241933699731048</c:v>
                </c:pt>
                <c:pt idx="49">
                  <c:v>-7.8241933699731048</c:v>
                </c:pt>
                <c:pt idx="50">
                  <c:v>-7.8241933699731048</c:v>
                </c:pt>
                <c:pt idx="51">
                  <c:v>-7.8241933699731048</c:v>
                </c:pt>
                <c:pt idx="52">
                  <c:v>-7.8241933699731048</c:v>
                </c:pt>
                <c:pt idx="53">
                  <c:v>-7.8241933699731048</c:v>
                </c:pt>
                <c:pt idx="54">
                  <c:v>-7.8241933699731048</c:v>
                </c:pt>
                <c:pt idx="55">
                  <c:v>-7.8241933699731048</c:v>
                </c:pt>
                <c:pt idx="56">
                  <c:v>-7.8241933699731048</c:v>
                </c:pt>
                <c:pt idx="57">
                  <c:v>-7.8241933699731048</c:v>
                </c:pt>
                <c:pt idx="58">
                  <c:v>-7.8241933699731048</c:v>
                </c:pt>
                <c:pt idx="59">
                  <c:v>-7.8241933699731048</c:v>
                </c:pt>
                <c:pt idx="60">
                  <c:v>-7.8241933699731048</c:v>
                </c:pt>
                <c:pt idx="61">
                  <c:v>-7.8241933699731048</c:v>
                </c:pt>
                <c:pt idx="62">
                  <c:v>-7.8241933699731048</c:v>
                </c:pt>
                <c:pt idx="63">
                  <c:v>-7.8241933699731048</c:v>
                </c:pt>
                <c:pt idx="64">
                  <c:v>-7.8241933699731048</c:v>
                </c:pt>
                <c:pt idx="65">
                  <c:v>-7.8241933699731048</c:v>
                </c:pt>
                <c:pt idx="66">
                  <c:v>-7.8241933699731048</c:v>
                </c:pt>
                <c:pt idx="67">
                  <c:v>-7.8241933699731048</c:v>
                </c:pt>
                <c:pt idx="68">
                  <c:v>-7.8241933699731048</c:v>
                </c:pt>
                <c:pt idx="69">
                  <c:v>-7.8241933699731048</c:v>
                </c:pt>
                <c:pt idx="70">
                  <c:v>-7.8241933699731048</c:v>
                </c:pt>
                <c:pt idx="71">
                  <c:v>-7.8241933699731048</c:v>
                </c:pt>
                <c:pt idx="72">
                  <c:v>-7.8241933699731048</c:v>
                </c:pt>
                <c:pt idx="73">
                  <c:v>-7.8241933699731048</c:v>
                </c:pt>
                <c:pt idx="74">
                  <c:v>-7.8241933699731048</c:v>
                </c:pt>
                <c:pt idx="75">
                  <c:v>-7.8241933699731048</c:v>
                </c:pt>
                <c:pt idx="76">
                  <c:v>-7.8241933699731048</c:v>
                </c:pt>
                <c:pt idx="77">
                  <c:v>-7.8241933699731048</c:v>
                </c:pt>
                <c:pt idx="78">
                  <c:v>-7.8241933699731048</c:v>
                </c:pt>
                <c:pt idx="79">
                  <c:v>-7.8241933699731048</c:v>
                </c:pt>
                <c:pt idx="80">
                  <c:v>-7.8241933699731048</c:v>
                </c:pt>
                <c:pt idx="81">
                  <c:v>-7.8241933699731048</c:v>
                </c:pt>
                <c:pt idx="82">
                  <c:v>-7.8241933699731048</c:v>
                </c:pt>
                <c:pt idx="83">
                  <c:v>-7.8241933699731048</c:v>
                </c:pt>
                <c:pt idx="84">
                  <c:v>-7.8241933699731048</c:v>
                </c:pt>
                <c:pt idx="85">
                  <c:v>-7.8241933699731048</c:v>
                </c:pt>
                <c:pt idx="86">
                  <c:v>-7.8241933699731048</c:v>
                </c:pt>
                <c:pt idx="87">
                  <c:v>-7.8241933699731048</c:v>
                </c:pt>
                <c:pt idx="88">
                  <c:v>-7.8241933699731048</c:v>
                </c:pt>
                <c:pt idx="89">
                  <c:v>-7.8241933699731048</c:v>
                </c:pt>
                <c:pt idx="90">
                  <c:v>-7.8241933699731048</c:v>
                </c:pt>
                <c:pt idx="91">
                  <c:v>-7.8241933699731048</c:v>
                </c:pt>
                <c:pt idx="92">
                  <c:v>-7.8241933699731048</c:v>
                </c:pt>
                <c:pt idx="93">
                  <c:v>-7.8241933699731048</c:v>
                </c:pt>
                <c:pt idx="94">
                  <c:v>-7.8241933699731048</c:v>
                </c:pt>
                <c:pt idx="95">
                  <c:v>-7.8241933699731048</c:v>
                </c:pt>
                <c:pt idx="96">
                  <c:v>-7.8241933699731048</c:v>
                </c:pt>
                <c:pt idx="97">
                  <c:v>-7.8241933699731048</c:v>
                </c:pt>
                <c:pt idx="98">
                  <c:v>-7.8241933699731048</c:v>
                </c:pt>
                <c:pt idx="99">
                  <c:v>-7.8241933699731048</c:v>
                </c:pt>
                <c:pt idx="100">
                  <c:v>-7.8241933699731048</c:v>
                </c:pt>
                <c:pt idx="101">
                  <c:v>-7.8241933699731048</c:v>
                </c:pt>
                <c:pt idx="102">
                  <c:v>-7.8241933699731048</c:v>
                </c:pt>
                <c:pt idx="103">
                  <c:v>-7.8241933699731048</c:v>
                </c:pt>
                <c:pt idx="104">
                  <c:v>-7.8241933699731048</c:v>
                </c:pt>
                <c:pt idx="105">
                  <c:v>-7.8241933699731048</c:v>
                </c:pt>
                <c:pt idx="106">
                  <c:v>-7.8241933699731048</c:v>
                </c:pt>
                <c:pt idx="107">
                  <c:v>-7.8241933699731048</c:v>
                </c:pt>
                <c:pt idx="108">
                  <c:v>-7.8241933699731048</c:v>
                </c:pt>
                <c:pt idx="109">
                  <c:v>-7.8241933699731048</c:v>
                </c:pt>
                <c:pt idx="110">
                  <c:v>-7.8241933699731048</c:v>
                </c:pt>
                <c:pt idx="111">
                  <c:v>-7.8241933699731048</c:v>
                </c:pt>
                <c:pt idx="112">
                  <c:v>-7.8241933699731048</c:v>
                </c:pt>
                <c:pt idx="113">
                  <c:v>-7.8241933699731048</c:v>
                </c:pt>
                <c:pt idx="114">
                  <c:v>-7.8241933699731048</c:v>
                </c:pt>
                <c:pt idx="115">
                  <c:v>-7.8241933699731048</c:v>
                </c:pt>
                <c:pt idx="116">
                  <c:v>-7.8241933699731048</c:v>
                </c:pt>
                <c:pt idx="117">
                  <c:v>-7.8241933699731048</c:v>
                </c:pt>
                <c:pt idx="118">
                  <c:v>-7.8241933699731048</c:v>
                </c:pt>
                <c:pt idx="119">
                  <c:v>-7.8241933699731048</c:v>
                </c:pt>
                <c:pt idx="120">
                  <c:v>-7.8241933699731048</c:v>
                </c:pt>
                <c:pt idx="121">
                  <c:v>-7.8241933699731048</c:v>
                </c:pt>
                <c:pt idx="122">
                  <c:v>-7.8241933699731048</c:v>
                </c:pt>
                <c:pt idx="123">
                  <c:v>-7.8241933699731048</c:v>
                </c:pt>
                <c:pt idx="124">
                  <c:v>-7.8241933699731048</c:v>
                </c:pt>
                <c:pt idx="125">
                  <c:v>-7.8241933699731048</c:v>
                </c:pt>
                <c:pt idx="126">
                  <c:v>-7.8241933699731048</c:v>
                </c:pt>
                <c:pt idx="127">
                  <c:v>-7.8241933699731048</c:v>
                </c:pt>
                <c:pt idx="128">
                  <c:v>-7.8241933699731048</c:v>
                </c:pt>
                <c:pt idx="129">
                  <c:v>-7.8241933699731048</c:v>
                </c:pt>
                <c:pt idx="130">
                  <c:v>-7.8241933699731048</c:v>
                </c:pt>
                <c:pt idx="131">
                  <c:v>-7.8241933699731048</c:v>
                </c:pt>
                <c:pt idx="132">
                  <c:v>-7.8241933699731048</c:v>
                </c:pt>
                <c:pt idx="133">
                  <c:v>-7.8241933699731048</c:v>
                </c:pt>
                <c:pt idx="134">
                  <c:v>-7.8241933699731048</c:v>
                </c:pt>
                <c:pt idx="135">
                  <c:v>-7.8241933699731048</c:v>
                </c:pt>
                <c:pt idx="136">
                  <c:v>-7.8241933699731048</c:v>
                </c:pt>
                <c:pt idx="137">
                  <c:v>-7.8241933699731048</c:v>
                </c:pt>
                <c:pt idx="138">
                  <c:v>-7.8241933699731048</c:v>
                </c:pt>
                <c:pt idx="139">
                  <c:v>-7.8241933699731048</c:v>
                </c:pt>
                <c:pt idx="140">
                  <c:v>-7.8241933699731048</c:v>
                </c:pt>
                <c:pt idx="141">
                  <c:v>-7.8241933699731048</c:v>
                </c:pt>
                <c:pt idx="142">
                  <c:v>-7.8241933699731048</c:v>
                </c:pt>
                <c:pt idx="143">
                  <c:v>-7.8241933699731048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DB-4E3F-A64B-E66476BB2808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Results!$AR$4:$AR$147</c:f>
              <c:numCache>
                <c:formatCode>0.00</c:formatCode>
                <c:ptCount val="144"/>
                <c:pt idx="0">
                  <c:v>2.1758066300268952</c:v>
                </c:pt>
                <c:pt idx="1">
                  <c:v>2.1758066300268952</c:v>
                </c:pt>
                <c:pt idx="2">
                  <c:v>2.1758066300268952</c:v>
                </c:pt>
                <c:pt idx="3">
                  <c:v>2.1758066300268952</c:v>
                </c:pt>
                <c:pt idx="4">
                  <c:v>2.1758066300268952</c:v>
                </c:pt>
                <c:pt idx="5">
                  <c:v>2.1758066300268952</c:v>
                </c:pt>
                <c:pt idx="6">
                  <c:v>2.1758066300268952</c:v>
                </c:pt>
                <c:pt idx="7">
                  <c:v>2.1758066300268952</c:v>
                </c:pt>
                <c:pt idx="8">
                  <c:v>2.1758066300268952</c:v>
                </c:pt>
                <c:pt idx="9">
                  <c:v>2.1758066300268952</c:v>
                </c:pt>
                <c:pt idx="10">
                  <c:v>2.1758066300268952</c:v>
                </c:pt>
                <c:pt idx="11">
                  <c:v>2.1758066300268952</c:v>
                </c:pt>
                <c:pt idx="12">
                  <c:v>2.1758066300268952</c:v>
                </c:pt>
                <c:pt idx="13">
                  <c:v>2.1758066300268952</c:v>
                </c:pt>
                <c:pt idx="14">
                  <c:v>2.1758066300268952</c:v>
                </c:pt>
                <c:pt idx="15">
                  <c:v>2.1758066300268952</c:v>
                </c:pt>
                <c:pt idx="16">
                  <c:v>2.1758066300268952</c:v>
                </c:pt>
                <c:pt idx="17">
                  <c:v>2.1758066300268952</c:v>
                </c:pt>
                <c:pt idx="18">
                  <c:v>2.1758066300268952</c:v>
                </c:pt>
                <c:pt idx="19">
                  <c:v>2.1758066300268952</c:v>
                </c:pt>
                <c:pt idx="20">
                  <c:v>2.1758066300268952</c:v>
                </c:pt>
                <c:pt idx="21">
                  <c:v>2.1758066300268952</c:v>
                </c:pt>
                <c:pt idx="22">
                  <c:v>2.1758066300268952</c:v>
                </c:pt>
                <c:pt idx="23">
                  <c:v>2.1758066300268952</c:v>
                </c:pt>
                <c:pt idx="24">
                  <c:v>2.1758066300268952</c:v>
                </c:pt>
                <c:pt idx="25">
                  <c:v>2.1758066300268952</c:v>
                </c:pt>
                <c:pt idx="26">
                  <c:v>2.1758066300268952</c:v>
                </c:pt>
                <c:pt idx="27">
                  <c:v>2.1758066300268952</c:v>
                </c:pt>
                <c:pt idx="28">
                  <c:v>2.1758066300268952</c:v>
                </c:pt>
                <c:pt idx="29">
                  <c:v>2.1758066300268952</c:v>
                </c:pt>
                <c:pt idx="30">
                  <c:v>2.1758066300268952</c:v>
                </c:pt>
                <c:pt idx="31">
                  <c:v>2.1758066300268952</c:v>
                </c:pt>
                <c:pt idx="32">
                  <c:v>2.1758066300268952</c:v>
                </c:pt>
                <c:pt idx="33">
                  <c:v>2.1758066300268952</c:v>
                </c:pt>
                <c:pt idx="34">
                  <c:v>2.1758066300268952</c:v>
                </c:pt>
                <c:pt idx="35">
                  <c:v>2.1758066300268952</c:v>
                </c:pt>
                <c:pt idx="36">
                  <c:v>2.1758066300268952</c:v>
                </c:pt>
                <c:pt idx="37">
                  <c:v>2.1758066300268952</c:v>
                </c:pt>
                <c:pt idx="38">
                  <c:v>2.1758066300268952</c:v>
                </c:pt>
                <c:pt idx="39">
                  <c:v>2.1758066300268952</c:v>
                </c:pt>
                <c:pt idx="40">
                  <c:v>2.1758066300268952</c:v>
                </c:pt>
                <c:pt idx="41">
                  <c:v>2.1758066300268952</c:v>
                </c:pt>
                <c:pt idx="42">
                  <c:v>2.1758066300268952</c:v>
                </c:pt>
                <c:pt idx="43">
                  <c:v>2.1758066300268952</c:v>
                </c:pt>
                <c:pt idx="44">
                  <c:v>2.1758066300268952</c:v>
                </c:pt>
                <c:pt idx="45">
                  <c:v>2.1758066300268952</c:v>
                </c:pt>
                <c:pt idx="46">
                  <c:v>2.1758066300268952</c:v>
                </c:pt>
                <c:pt idx="47">
                  <c:v>2.1758066300268952</c:v>
                </c:pt>
                <c:pt idx="48">
                  <c:v>2.1758066300268952</c:v>
                </c:pt>
                <c:pt idx="49">
                  <c:v>2.1758066300268952</c:v>
                </c:pt>
                <c:pt idx="50">
                  <c:v>2.1758066300268952</c:v>
                </c:pt>
                <c:pt idx="51">
                  <c:v>2.1758066300268952</c:v>
                </c:pt>
                <c:pt idx="52">
                  <c:v>2.1758066300268952</c:v>
                </c:pt>
                <c:pt idx="53">
                  <c:v>2.1758066300268952</c:v>
                </c:pt>
                <c:pt idx="54">
                  <c:v>2.1758066300268952</c:v>
                </c:pt>
                <c:pt idx="55">
                  <c:v>2.1758066300268952</c:v>
                </c:pt>
                <c:pt idx="56">
                  <c:v>2.1758066300268952</c:v>
                </c:pt>
                <c:pt idx="57">
                  <c:v>2.1758066300268952</c:v>
                </c:pt>
                <c:pt idx="58">
                  <c:v>2.1758066300268952</c:v>
                </c:pt>
                <c:pt idx="59">
                  <c:v>2.1758066300268952</c:v>
                </c:pt>
                <c:pt idx="60">
                  <c:v>2.1758066300268952</c:v>
                </c:pt>
                <c:pt idx="61">
                  <c:v>2.1758066300268952</c:v>
                </c:pt>
                <c:pt idx="62">
                  <c:v>2.1758066300268952</c:v>
                </c:pt>
                <c:pt idx="63">
                  <c:v>2.1758066300268952</c:v>
                </c:pt>
                <c:pt idx="64">
                  <c:v>2.1758066300268952</c:v>
                </c:pt>
                <c:pt idx="65">
                  <c:v>2.1758066300268952</c:v>
                </c:pt>
                <c:pt idx="66">
                  <c:v>2.1758066300268952</c:v>
                </c:pt>
                <c:pt idx="67">
                  <c:v>2.1758066300268952</c:v>
                </c:pt>
                <c:pt idx="68">
                  <c:v>2.1758066300268952</c:v>
                </c:pt>
                <c:pt idx="69">
                  <c:v>2.1758066300268952</c:v>
                </c:pt>
                <c:pt idx="70">
                  <c:v>2.1758066300268952</c:v>
                </c:pt>
                <c:pt idx="71">
                  <c:v>2.1758066300268952</c:v>
                </c:pt>
                <c:pt idx="72">
                  <c:v>2.1758066300268952</c:v>
                </c:pt>
                <c:pt idx="73">
                  <c:v>2.1758066300268952</c:v>
                </c:pt>
                <c:pt idx="74">
                  <c:v>2.1758066300268952</c:v>
                </c:pt>
                <c:pt idx="75">
                  <c:v>2.1758066300268952</c:v>
                </c:pt>
                <c:pt idx="76">
                  <c:v>2.1758066300268952</c:v>
                </c:pt>
                <c:pt idx="77">
                  <c:v>2.1758066300268952</c:v>
                </c:pt>
                <c:pt idx="78">
                  <c:v>2.1758066300268952</c:v>
                </c:pt>
                <c:pt idx="79">
                  <c:v>2.1758066300268952</c:v>
                </c:pt>
                <c:pt idx="80">
                  <c:v>2.1758066300268952</c:v>
                </c:pt>
                <c:pt idx="81">
                  <c:v>2.1758066300268952</c:v>
                </c:pt>
                <c:pt idx="82">
                  <c:v>2.1758066300268952</c:v>
                </c:pt>
                <c:pt idx="83">
                  <c:v>2.1758066300268952</c:v>
                </c:pt>
                <c:pt idx="84">
                  <c:v>2.1758066300268952</c:v>
                </c:pt>
                <c:pt idx="85">
                  <c:v>2.1758066300268952</c:v>
                </c:pt>
                <c:pt idx="86">
                  <c:v>2.1758066300268952</c:v>
                </c:pt>
                <c:pt idx="87">
                  <c:v>2.1758066300268952</c:v>
                </c:pt>
                <c:pt idx="88">
                  <c:v>2.1758066300268952</c:v>
                </c:pt>
                <c:pt idx="89">
                  <c:v>2.1758066300268952</c:v>
                </c:pt>
                <c:pt idx="90">
                  <c:v>2.1758066300268952</c:v>
                </c:pt>
                <c:pt idx="91">
                  <c:v>2.1758066300268952</c:v>
                </c:pt>
                <c:pt idx="92">
                  <c:v>2.1758066300268952</c:v>
                </c:pt>
                <c:pt idx="93">
                  <c:v>2.1758066300268952</c:v>
                </c:pt>
                <c:pt idx="94">
                  <c:v>2.1758066300268952</c:v>
                </c:pt>
                <c:pt idx="95">
                  <c:v>2.1758066300268952</c:v>
                </c:pt>
                <c:pt idx="96">
                  <c:v>2.1758066300268952</c:v>
                </c:pt>
                <c:pt idx="97">
                  <c:v>2.1758066300268952</c:v>
                </c:pt>
                <c:pt idx="98">
                  <c:v>2.1758066300268952</c:v>
                </c:pt>
                <c:pt idx="99">
                  <c:v>2.1758066300268952</c:v>
                </c:pt>
                <c:pt idx="100">
                  <c:v>2.1758066300268952</c:v>
                </c:pt>
                <c:pt idx="101">
                  <c:v>2.1758066300268952</c:v>
                </c:pt>
                <c:pt idx="102">
                  <c:v>2.1758066300268952</c:v>
                </c:pt>
                <c:pt idx="103">
                  <c:v>2.1758066300268952</c:v>
                </c:pt>
                <c:pt idx="104">
                  <c:v>2.1758066300268952</c:v>
                </c:pt>
                <c:pt idx="105">
                  <c:v>2.1758066300268952</c:v>
                </c:pt>
                <c:pt idx="106">
                  <c:v>2.1758066300268952</c:v>
                </c:pt>
                <c:pt idx="107">
                  <c:v>2.1758066300268952</c:v>
                </c:pt>
                <c:pt idx="108">
                  <c:v>2.1758066300268952</c:v>
                </c:pt>
                <c:pt idx="109">
                  <c:v>2.1758066300268952</c:v>
                </c:pt>
                <c:pt idx="110">
                  <c:v>2.1758066300268952</c:v>
                </c:pt>
                <c:pt idx="111">
                  <c:v>2.1758066300268952</c:v>
                </c:pt>
                <c:pt idx="112">
                  <c:v>2.1758066300268952</c:v>
                </c:pt>
                <c:pt idx="113">
                  <c:v>2.1758066300268952</c:v>
                </c:pt>
                <c:pt idx="114">
                  <c:v>2.1758066300268952</c:v>
                </c:pt>
                <c:pt idx="115">
                  <c:v>2.1758066300268952</c:v>
                </c:pt>
                <c:pt idx="116">
                  <c:v>2.1758066300268952</c:v>
                </c:pt>
                <c:pt idx="117">
                  <c:v>2.1758066300268952</c:v>
                </c:pt>
                <c:pt idx="118">
                  <c:v>2.1758066300268952</c:v>
                </c:pt>
                <c:pt idx="119">
                  <c:v>2.1758066300268952</c:v>
                </c:pt>
                <c:pt idx="120">
                  <c:v>2.1758066300268952</c:v>
                </c:pt>
                <c:pt idx="121">
                  <c:v>2.1758066300268952</c:v>
                </c:pt>
                <c:pt idx="122">
                  <c:v>2.1758066300268952</c:v>
                </c:pt>
                <c:pt idx="123">
                  <c:v>2.1758066300268952</c:v>
                </c:pt>
                <c:pt idx="124">
                  <c:v>2.1758066300268952</c:v>
                </c:pt>
                <c:pt idx="125">
                  <c:v>2.1758066300268952</c:v>
                </c:pt>
                <c:pt idx="126">
                  <c:v>2.1758066300268952</c:v>
                </c:pt>
                <c:pt idx="127">
                  <c:v>2.1758066300268952</c:v>
                </c:pt>
                <c:pt idx="128">
                  <c:v>2.1758066300268952</c:v>
                </c:pt>
                <c:pt idx="129">
                  <c:v>2.1758066300268952</c:v>
                </c:pt>
                <c:pt idx="130">
                  <c:v>2.1758066300268952</c:v>
                </c:pt>
                <c:pt idx="131">
                  <c:v>2.1758066300268952</c:v>
                </c:pt>
                <c:pt idx="132">
                  <c:v>2.1758066300268952</c:v>
                </c:pt>
                <c:pt idx="133">
                  <c:v>2.1758066300268952</c:v>
                </c:pt>
                <c:pt idx="134">
                  <c:v>2.1758066300268952</c:v>
                </c:pt>
                <c:pt idx="135">
                  <c:v>2.1758066300268952</c:v>
                </c:pt>
                <c:pt idx="136">
                  <c:v>2.1758066300268952</c:v>
                </c:pt>
                <c:pt idx="137">
                  <c:v>2.1758066300268952</c:v>
                </c:pt>
                <c:pt idx="138">
                  <c:v>2.1758066300268952</c:v>
                </c:pt>
                <c:pt idx="139">
                  <c:v>2.1758066300268952</c:v>
                </c:pt>
                <c:pt idx="140">
                  <c:v>2.1758066300268952</c:v>
                </c:pt>
                <c:pt idx="141">
                  <c:v>2.1758066300268952</c:v>
                </c:pt>
                <c:pt idx="142">
                  <c:v>2.1758066300268952</c:v>
                </c:pt>
                <c:pt idx="143">
                  <c:v>2.1758066300268952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DB-4E3F-A64B-E66476BB2808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Results!$AS$4:$AS$147</c:f>
              <c:numCache>
                <c:formatCode>0.00</c:formatCode>
                <c:ptCount val="144"/>
                <c:pt idx="0">
                  <c:v>-10.153850245120196</c:v>
                </c:pt>
                <c:pt idx="1">
                  <c:v>-10.153850245120196</c:v>
                </c:pt>
                <c:pt idx="2">
                  <c:v>-10.153850245120196</c:v>
                </c:pt>
                <c:pt idx="3">
                  <c:v>-10.153850245120196</c:v>
                </c:pt>
                <c:pt idx="4">
                  <c:v>-10.153850245120196</c:v>
                </c:pt>
                <c:pt idx="5">
                  <c:v>-10.153850245120196</c:v>
                </c:pt>
                <c:pt idx="6">
                  <c:v>-10.153850245120196</c:v>
                </c:pt>
                <c:pt idx="7">
                  <c:v>-10.153850245120196</c:v>
                </c:pt>
                <c:pt idx="8">
                  <c:v>-10.153850245120196</c:v>
                </c:pt>
                <c:pt idx="9">
                  <c:v>-10.153850245120196</c:v>
                </c:pt>
                <c:pt idx="10">
                  <c:v>-10.153850245120196</c:v>
                </c:pt>
                <c:pt idx="11">
                  <c:v>-10.153850245120196</c:v>
                </c:pt>
                <c:pt idx="12">
                  <c:v>-10.153850245120196</c:v>
                </c:pt>
                <c:pt idx="13">
                  <c:v>-10.153850245120196</c:v>
                </c:pt>
                <c:pt idx="14">
                  <c:v>-10.153850245120196</c:v>
                </c:pt>
                <c:pt idx="15">
                  <c:v>-10.153850245120196</c:v>
                </c:pt>
                <c:pt idx="16">
                  <c:v>-10.153850245120196</c:v>
                </c:pt>
                <c:pt idx="17">
                  <c:v>-10.153850245120196</c:v>
                </c:pt>
                <c:pt idx="18">
                  <c:v>-10.153850245120196</c:v>
                </c:pt>
                <c:pt idx="19">
                  <c:v>-10.153850245120196</c:v>
                </c:pt>
                <c:pt idx="20">
                  <c:v>-10.153850245120196</c:v>
                </c:pt>
                <c:pt idx="21">
                  <c:v>-10.153850245120196</c:v>
                </c:pt>
                <c:pt idx="22">
                  <c:v>-10.153850245120196</c:v>
                </c:pt>
                <c:pt idx="23">
                  <c:v>-10.153850245120196</c:v>
                </c:pt>
                <c:pt idx="24">
                  <c:v>-10.153850245120196</c:v>
                </c:pt>
                <c:pt idx="25">
                  <c:v>-10.153850245120196</c:v>
                </c:pt>
                <c:pt idx="26">
                  <c:v>-10.153850245120196</c:v>
                </c:pt>
                <c:pt idx="27">
                  <c:v>-10.153850245120196</c:v>
                </c:pt>
                <c:pt idx="28">
                  <c:v>-10.153850245120196</c:v>
                </c:pt>
                <c:pt idx="29">
                  <c:v>-10.153850245120196</c:v>
                </c:pt>
                <c:pt idx="30">
                  <c:v>-10.153850245120196</c:v>
                </c:pt>
                <c:pt idx="31">
                  <c:v>-10.153850245120196</c:v>
                </c:pt>
                <c:pt idx="32">
                  <c:v>-10.153850245120196</c:v>
                </c:pt>
                <c:pt idx="33">
                  <c:v>-10.153850245120196</c:v>
                </c:pt>
                <c:pt idx="34">
                  <c:v>-10.153850245120196</c:v>
                </c:pt>
                <c:pt idx="35">
                  <c:v>-10.153850245120196</c:v>
                </c:pt>
                <c:pt idx="36">
                  <c:v>-10.153850245120196</c:v>
                </c:pt>
                <c:pt idx="37">
                  <c:v>-10.153850245120196</c:v>
                </c:pt>
                <c:pt idx="38">
                  <c:v>-10.153850245120196</c:v>
                </c:pt>
                <c:pt idx="39">
                  <c:v>-10.153850245120196</c:v>
                </c:pt>
                <c:pt idx="40">
                  <c:v>-10.153850245120196</c:v>
                </c:pt>
                <c:pt idx="41">
                  <c:v>-10.153850245120196</c:v>
                </c:pt>
                <c:pt idx="42">
                  <c:v>-10.153850245120196</c:v>
                </c:pt>
                <c:pt idx="43">
                  <c:v>-10.153850245120196</c:v>
                </c:pt>
                <c:pt idx="44">
                  <c:v>-10.153850245120196</c:v>
                </c:pt>
                <c:pt idx="45">
                  <c:v>-10.153850245120196</c:v>
                </c:pt>
                <c:pt idx="46">
                  <c:v>-10.153850245120196</c:v>
                </c:pt>
                <c:pt idx="47">
                  <c:v>-10.153850245120196</c:v>
                </c:pt>
                <c:pt idx="48">
                  <c:v>-10.153850245120196</c:v>
                </c:pt>
                <c:pt idx="49">
                  <c:v>-10.153850245120196</c:v>
                </c:pt>
                <c:pt idx="50">
                  <c:v>-10.153850245120196</c:v>
                </c:pt>
                <c:pt idx="51">
                  <c:v>-10.153850245120196</c:v>
                </c:pt>
                <c:pt idx="52">
                  <c:v>-10.153850245120196</c:v>
                </c:pt>
                <c:pt idx="53">
                  <c:v>-10.153850245120196</c:v>
                </c:pt>
                <c:pt idx="54">
                  <c:v>-10.153850245120196</c:v>
                </c:pt>
                <c:pt idx="55">
                  <c:v>-10.153850245120196</c:v>
                </c:pt>
                <c:pt idx="56">
                  <c:v>-10.153850245120196</c:v>
                </c:pt>
                <c:pt idx="57">
                  <c:v>-10.153850245120196</c:v>
                </c:pt>
                <c:pt idx="58">
                  <c:v>-10.153850245120196</c:v>
                </c:pt>
                <c:pt idx="59">
                  <c:v>-10.153850245120196</c:v>
                </c:pt>
                <c:pt idx="60">
                  <c:v>-10.153850245120196</c:v>
                </c:pt>
                <c:pt idx="61">
                  <c:v>-10.153850245120196</c:v>
                </c:pt>
                <c:pt idx="62">
                  <c:v>-10.153850245120196</c:v>
                </c:pt>
                <c:pt idx="63">
                  <c:v>-10.153850245120196</c:v>
                </c:pt>
                <c:pt idx="64">
                  <c:v>-10.153850245120196</c:v>
                </c:pt>
                <c:pt idx="65">
                  <c:v>-10.153850245120196</c:v>
                </c:pt>
                <c:pt idx="66">
                  <c:v>-10.153850245120196</c:v>
                </c:pt>
                <c:pt idx="67">
                  <c:v>-10.153850245120196</c:v>
                </c:pt>
                <c:pt idx="68">
                  <c:v>-10.153850245120196</c:v>
                </c:pt>
                <c:pt idx="69">
                  <c:v>-10.153850245120196</c:v>
                </c:pt>
                <c:pt idx="70">
                  <c:v>-10.153850245120196</c:v>
                </c:pt>
                <c:pt idx="71">
                  <c:v>-10.153850245120196</c:v>
                </c:pt>
                <c:pt idx="72">
                  <c:v>-10.153850245120196</c:v>
                </c:pt>
                <c:pt idx="73">
                  <c:v>-10.153850245120196</c:v>
                </c:pt>
                <c:pt idx="74">
                  <c:v>-10.153850245120196</c:v>
                </c:pt>
                <c:pt idx="75">
                  <c:v>-10.153850245120196</c:v>
                </c:pt>
                <c:pt idx="76">
                  <c:v>-10.153850245120196</c:v>
                </c:pt>
                <c:pt idx="77">
                  <c:v>-10.153850245120196</c:v>
                </c:pt>
                <c:pt idx="78">
                  <c:v>-10.153850245120196</c:v>
                </c:pt>
                <c:pt idx="79">
                  <c:v>-10.153850245120196</c:v>
                </c:pt>
                <c:pt idx="80">
                  <c:v>-10.153850245120196</c:v>
                </c:pt>
                <c:pt idx="81">
                  <c:v>-10.153850245120196</c:v>
                </c:pt>
                <c:pt idx="82">
                  <c:v>-10.153850245120196</c:v>
                </c:pt>
                <c:pt idx="83">
                  <c:v>-10.153850245120196</c:v>
                </c:pt>
                <c:pt idx="84">
                  <c:v>-10.153850245120196</c:v>
                </c:pt>
                <c:pt idx="85">
                  <c:v>-10.153850245120196</c:v>
                </c:pt>
                <c:pt idx="86">
                  <c:v>-10.153850245120196</c:v>
                </c:pt>
                <c:pt idx="87">
                  <c:v>-10.153850245120196</c:v>
                </c:pt>
                <c:pt idx="88">
                  <c:v>-10.153850245120196</c:v>
                </c:pt>
                <c:pt idx="89">
                  <c:v>-10.153850245120196</c:v>
                </c:pt>
                <c:pt idx="90">
                  <c:v>-10.153850245120196</c:v>
                </c:pt>
                <c:pt idx="91">
                  <c:v>-10.153850245120196</c:v>
                </c:pt>
                <c:pt idx="92">
                  <c:v>-10.153850245120196</c:v>
                </c:pt>
                <c:pt idx="93">
                  <c:v>-10.153850245120196</c:v>
                </c:pt>
                <c:pt idx="94">
                  <c:v>-10.153850245120196</c:v>
                </c:pt>
                <c:pt idx="95">
                  <c:v>-10.153850245120196</c:v>
                </c:pt>
                <c:pt idx="96">
                  <c:v>-10.153850245120196</c:v>
                </c:pt>
                <c:pt idx="97">
                  <c:v>-10.153850245120196</c:v>
                </c:pt>
                <c:pt idx="98">
                  <c:v>-10.153850245120196</c:v>
                </c:pt>
                <c:pt idx="99">
                  <c:v>-10.153850245120196</c:v>
                </c:pt>
                <c:pt idx="100">
                  <c:v>-10.153850245120196</c:v>
                </c:pt>
                <c:pt idx="101">
                  <c:v>-10.153850245120196</c:v>
                </c:pt>
                <c:pt idx="102">
                  <c:v>-10.153850245120196</c:v>
                </c:pt>
                <c:pt idx="103">
                  <c:v>-10.153850245120196</c:v>
                </c:pt>
                <c:pt idx="104">
                  <c:v>-10.153850245120196</c:v>
                </c:pt>
                <c:pt idx="105">
                  <c:v>-10.153850245120196</c:v>
                </c:pt>
                <c:pt idx="106">
                  <c:v>-10.153850245120196</c:v>
                </c:pt>
                <c:pt idx="107">
                  <c:v>-10.153850245120196</c:v>
                </c:pt>
                <c:pt idx="108">
                  <c:v>-10.153850245120196</c:v>
                </c:pt>
                <c:pt idx="109">
                  <c:v>-10.153850245120196</c:v>
                </c:pt>
                <c:pt idx="110">
                  <c:v>-10.153850245120196</c:v>
                </c:pt>
                <c:pt idx="111">
                  <c:v>-10.153850245120196</c:v>
                </c:pt>
                <c:pt idx="112">
                  <c:v>-10.153850245120196</c:v>
                </c:pt>
                <c:pt idx="113">
                  <c:v>-10.153850245120196</c:v>
                </c:pt>
                <c:pt idx="114">
                  <c:v>-10.153850245120196</c:v>
                </c:pt>
                <c:pt idx="115">
                  <c:v>-10.153850245120196</c:v>
                </c:pt>
                <c:pt idx="116">
                  <c:v>-10.153850245120196</c:v>
                </c:pt>
                <c:pt idx="117">
                  <c:v>-10.153850245120196</c:v>
                </c:pt>
                <c:pt idx="118">
                  <c:v>-10.153850245120196</c:v>
                </c:pt>
                <c:pt idx="119">
                  <c:v>-10.153850245120196</c:v>
                </c:pt>
                <c:pt idx="120">
                  <c:v>-10.153850245120196</c:v>
                </c:pt>
                <c:pt idx="121">
                  <c:v>-10.153850245120196</c:v>
                </c:pt>
                <c:pt idx="122">
                  <c:v>-10.153850245120196</c:v>
                </c:pt>
                <c:pt idx="123">
                  <c:v>-10.153850245120196</c:v>
                </c:pt>
                <c:pt idx="124">
                  <c:v>-10.153850245120196</c:v>
                </c:pt>
                <c:pt idx="125">
                  <c:v>-10.153850245120196</c:v>
                </c:pt>
                <c:pt idx="126">
                  <c:v>-10.153850245120196</c:v>
                </c:pt>
                <c:pt idx="127">
                  <c:v>-10.153850245120196</c:v>
                </c:pt>
                <c:pt idx="128">
                  <c:v>-10.153850245120196</c:v>
                </c:pt>
                <c:pt idx="129">
                  <c:v>-10.153850245120196</c:v>
                </c:pt>
                <c:pt idx="130">
                  <c:v>-10.153850245120196</c:v>
                </c:pt>
                <c:pt idx="131">
                  <c:v>-10.153850245120196</c:v>
                </c:pt>
                <c:pt idx="132">
                  <c:v>-10.153850245120196</c:v>
                </c:pt>
                <c:pt idx="133">
                  <c:v>-10.153850245120196</c:v>
                </c:pt>
                <c:pt idx="134">
                  <c:v>-10.153850245120196</c:v>
                </c:pt>
                <c:pt idx="135">
                  <c:v>-10.153850245120196</c:v>
                </c:pt>
                <c:pt idx="136">
                  <c:v>-10.153850245120196</c:v>
                </c:pt>
                <c:pt idx="137">
                  <c:v>-10.153850245120196</c:v>
                </c:pt>
                <c:pt idx="138">
                  <c:v>-10.153850245120196</c:v>
                </c:pt>
                <c:pt idx="139">
                  <c:v>-10.153850245120196</c:v>
                </c:pt>
                <c:pt idx="140">
                  <c:v>-10.153850245120196</c:v>
                </c:pt>
                <c:pt idx="141">
                  <c:v>-10.153850245120196</c:v>
                </c:pt>
                <c:pt idx="142">
                  <c:v>-10.153850245120196</c:v>
                </c:pt>
                <c:pt idx="143">
                  <c:v>-10.153850245120196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DB-4E3F-A64B-E66476BB2808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Results!$AT$4:$AT$147</c:f>
              <c:numCache>
                <c:formatCode>0.00</c:formatCode>
                <c:ptCount val="144"/>
                <c:pt idx="0">
                  <c:v>4.505463505173986</c:v>
                </c:pt>
                <c:pt idx="1">
                  <c:v>4.505463505173986</c:v>
                </c:pt>
                <c:pt idx="2">
                  <c:v>4.505463505173986</c:v>
                </c:pt>
                <c:pt idx="3">
                  <c:v>4.505463505173986</c:v>
                </c:pt>
                <c:pt idx="4">
                  <c:v>4.505463505173986</c:v>
                </c:pt>
                <c:pt idx="5">
                  <c:v>4.505463505173986</c:v>
                </c:pt>
                <c:pt idx="6">
                  <c:v>4.505463505173986</c:v>
                </c:pt>
                <c:pt idx="7">
                  <c:v>4.505463505173986</c:v>
                </c:pt>
                <c:pt idx="8">
                  <c:v>4.505463505173986</c:v>
                </c:pt>
                <c:pt idx="9">
                  <c:v>4.505463505173986</c:v>
                </c:pt>
                <c:pt idx="10">
                  <c:v>4.505463505173986</c:v>
                </c:pt>
                <c:pt idx="11">
                  <c:v>4.505463505173986</c:v>
                </c:pt>
                <c:pt idx="12">
                  <c:v>4.505463505173986</c:v>
                </c:pt>
                <c:pt idx="13">
                  <c:v>4.505463505173986</c:v>
                </c:pt>
                <c:pt idx="14">
                  <c:v>4.505463505173986</c:v>
                </c:pt>
                <c:pt idx="15">
                  <c:v>4.505463505173986</c:v>
                </c:pt>
                <c:pt idx="16">
                  <c:v>4.505463505173986</c:v>
                </c:pt>
                <c:pt idx="17">
                  <c:v>4.505463505173986</c:v>
                </c:pt>
                <c:pt idx="18">
                  <c:v>4.505463505173986</c:v>
                </c:pt>
                <c:pt idx="19">
                  <c:v>4.505463505173986</c:v>
                </c:pt>
                <c:pt idx="20">
                  <c:v>4.505463505173986</c:v>
                </c:pt>
                <c:pt idx="21">
                  <c:v>4.505463505173986</c:v>
                </c:pt>
                <c:pt idx="22">
                  <c:v>4.505463505173986</c:v>
                </c:pt>
                <c:pt idx="23">
                  <c:v>4.505463505173986</c:v>
                </c:pt>
                <c:pt idx="24">
                  <c:v>4.505463505173986</c:v>
                </c:pt>
                <c:pt idx="25">
                  <c:v>4.505463505173986</c:v>
                </c:pt>
                <c:pt idx="26">
                  <c:v>4.505463505173986</c:v>
                </c:pt>
                <c:pt idx="27">
                  <c:v>4.505463505173986</c:v>
                </c:pt>
                <c:pt idx="28">
                  <c:v>4.505463505173986</c:v>
                </c:pt>
                <c:pt idx="29">
                  <c:v>4.505463505173986</c:v>
                </c:pt>
                <c:pt idx="30">
                  <c:v>4.505463505173986</c:v>
                </c:pt>
                <c:pt idx="31">
                  <c:v>4.505463505173986</c:v>
                </c:pt>
                <c:pt idx="32">
                  <c:v>4.505463505173986</c:v>
                </c:pt>
                <c:pt idx="33">
                  <c:v>4.505463505173986</c:v>
                </c:pt>
                <c:pt idx="34">
                  <c:v>4.505463505173986</c:v>
                </c:pt>
                <c:pt idx="35">
                  <c:v>4.505463505173986</c:v>
                </c:pt>
                <c:pt idx="36">
                  <c:v>4.505463505173986</c:v>
                </c:pt>
                <c:pt idx="37">
                  <c:v>4.505463505173986</c:v>
                </c:pt>
                <c:pt idx="38">
                  <c:v>4.505463505173986</c:v>
                </c:pt>
                <c:pt idx="39">
                  <c:v>4.505463505173986</c:v>
                </c:pt>
                <c:pt idx="40">
                  <c:v>4.505463505173986</c:v>
                </c:pt>
                <c:pt idx="41">
                  <c:v>4.505463505173986</c:v>
                </c:pt>
                <c:pt idx="42">
                  <c:v>4.505463505173986</c:v>
                </c:pt>
                <c:pt idx="43">
                  <c:v>4.505463505173986</c:v>
                </c:pt>
                <c:pt idx="44">
                  <c:v>4.505463505173986</c:v>
                </c:pt>
                <c:pt idx="45">
                  <c:v>4.505463505173986</c:v>
                </c:pt>
                <c:pt idx="46">
                  <c:v>4.505463505173986</c:v>
                </c:pt>
                <c:pt idx="47">
                  <c:v>4.505463505173986</c:v>
                </c:pt>
                <c:pt idx="48">
                  <c:v>4.505463505173986</c:v>
                </c:pt>
                <c:pt idx="49">
                  <c:v>4.505463505173986</c:v>
                </c:pt>
                <c:pt idx="50">
                  <c:v>4.505463505173986</c:v>
                </c:pt>
                <c:pt idx="51">
                  <c:v>4.505463505173986</c:v>
                </c:pt>
                <c:pt idx="52">
                  <c:v>4.505463505173986</c:v>
                </c:pt>
                <c:pt idx="53">
                  <c:v>4.505463505173986</c:v>
                </c:pt>
                <c:pt idx="54">
                  <c:v>4.505463505173986</c:v>
                </c:pt>
                <c:pt idx="55">
                  <c:v>4.505463505173986</c:v>
                </c:pt>
                <c:pt idx="56">
                  <c:v>4.505463505173986</c:v>
                </c:pt>
                <c:pt idx="57">
                  <c:v>4.505463505173986</c:v>
                </c:pt>
                <c:pt idx="58">
                  <c:v>4.505463505173986</c:v>
                </c:pt>
                <c:pt idx="59">
                  <c:v>4.505463505173986</c:v>
                </c:pt>
                <c:pt idx="60">
                  <c:v>4.505463505173986</c:v>
                </c:pt>
                <c:pt idx="61">
                  <c:v>4.505463505173986</c:v>
                </c:pt>
                <c:pt idx="62">
                  <c:v>4.505463505173986</c:v>
                </c:pt>
                <c:pt idx="63">
                  <c:v>4.505463505173986</c:v>
                </c:pt>
                <c:pt idx="64">
                  <c:v>4.505463505173986</c:v>
                </c:pt>
                <c:pt idx="65">
                  <c:v>4.505463505173986</c:v>
                </c:pt>
                <c:pt idx="66">
                  <c:v>4.505463505173986</c:v>
                </c:pt>
                <c:pt idx="67">
                  <c:v>4.505463505173986</c:v>
                </c:pt>
                <c:pt idx="68">
                  <c:v>4.505463505173986</c:v>
                </c:pt>
                <c:pt idx="69">
                  <c:v>4.505463505173986</c:v>
                </c:pt>
                <c:pt idx="70">
                  <c:v>4.505463505173986</c:v>
                </c:pt>
                <c:pt idx="71">
                  <c:v>4.505463505173986</c:v>
                </c:pt>
                <c:pt idx="72">
                  <c:v>4.505463505173986</c:v>
                </c:pt>
                <c:pt idx="73">
                  <c:v>4.505463505173986</c:v>
                </c:pt>
                <c:pt idx="74">
                  <c:v>4.505463505173986</c:v>
                </c:pt>
                <c:pt idx="75">
                  <c:v>4.505463505173986</c:v>
                </c:pt>
                <c:pt idx="76">
                  <c:v>4.505463505173986</c:v>
                </c:pt>
                <c:pt idx="77">
                  <c:v>4.505463505173986</c:v>
                </c:pt>
                <c:pt idx="78">
                  <c:v>4.505463505173986</c:v>
                </c:pt>
                <c:pt idx="79">
                  <c:v>4.505463505173986</c:v>
                </c:pt>
                <c:pt idx="80">
                  <c:v>4.505463505173986</c:v>
                </c:pt>
                <c:pt idx="81">
                  <c:v>4.505463505173986</c:v>
                </c:pt>
                <c:pt idx="82">
                  <c:v>4.505463505173986</c:v>
                </c:pt>
                <c:pt idx="83">
                  <c:v>4.505463505173986</c:v>
                </c:pt>
                <c:pt idx="84">
                  <c:v>4.505463505173986</c:v>
                </c:pt>
                <c:pt idx="85">
                  <c:v>4.505463505173986</c:v>
                </c:pt>
                <c:pt idx="86">
                  <c:v>4.505463505173986</c:v>
                </c:pt>
                <c:pt idx="87">
                  <c:v>4.505463505173986</c:v>
                </c:pt>
                <c:pt idx="88">
                  <c:v>4.505463505173986</c:v>
                </c:pt>
                <c:pt idx="89">
                  <c:v>4.505463505173986</c:v>
                </c:pt>
                <c:pt idx="90">
                  <c:v>4.505463505173986</c:v>
                </c:pt>
                <c:pt idx="91">
                  <c:v>4.505463505173986</c:v>
                </c:pt>
                <c:pt idx="92">
                  <c:v>4.505463505173986</c:v>
                </c:pt>
                <c:pt idx="93">
                  <c:v>4.505463505173986</c:v>
                </c:pt>
                <c:pt idx="94">
                  <c:v>4.505463505173986</c:v>
                </c:pt>
                <c:pt idx="95">
                  <c:v>4.505463505173986</c:v>
                </c:pt>
                <c:pt idx="96">
                  <c:v>4.505463505173986</c:v>
                </c:pt>
                <c:pt idx="97">
                  <c:v>4.505463505173986</c:v>
                </c:pt>
                <c:pt idx="98">
                  <c:v>4.505463505173986</c:v>
                </c:pt>
                <c:pt idx="99">
                  <c:v>4.505463505173986</c:v>
                </c:pt>
                <c:pt idx="100">
                  <c:v>4.505463505173986</c:v>
                </c:pt>
                <c:pt idx="101">
                  <c:v>4.505463505173986</c:v>
                </c:pt>
                <c:pt idx="102">
                  <c:v>4.505463505173986</c:v>
                </c:pt>
                <c:pt idx="103">
                  <c:v>4.505463505173986</c:v>
                </c:pt>
                <c:pt idx="104">
                  <c:v>4.505463505173986</c:v>
                </c:pt>
                <c:pt idx="105">
                  <c:v>4.505463505173986</c:v>
                </c:pt>
                <c:pt idx="106">
                  <c:v>4.505463505173986</c:v>
                </c:pt>
                <c:pt idx="107">
                  <c:v>4.505463505173986</c:v>
                </c:pt>
                <c:pt idx="108">
                  <c:v>4.505463505173986</c:v>
                </c:pt>
                <c:pt idx="109">
                  <c:v>4.505463505173986</c:v>
                </c:pt>
                <c:pt idx="110">
                  <c:v>4.505463505173986</c:v>
                </c:pt>
                <c:pt idx="111">
                  <c:v>4.505463505173986</c:v>
                </c:pt>
                <c:pt idx="112">
                  <c:v>4.505463505173986</c:v>
                </c:pt>
                <c:pt idx="113">
                  <c:v>4.505463505173986</c:v>
                </c:pt>
                <c:pt idx="114">
                  <c:v>4.505463505173986</c:v>
                </c:pt>
                <c:pt idx="115">
                  <c:v>4.505463505173986</c:v>
                </c:pt>
                <c:pt idx="116">
                  <c:v>4.505463505173986</c:v>
                </c:pt>
                <c:pt idx="117">
                  <c:v>4.505463505173986</c:v>
                </c:pt>
                <c:pt idx="118">
                  <c:v>4.505463505173986</c:v>
                </c:pt>
                <c:pt idx="119">
                  <c:v>4.505463505173986</c:v>
                </c:pt>
                <c:pt idx="120">
                  <c:v>4.505463505173986</c:v>
                </c:pt>
                <c:pt idx="121">
                  <c:v>4.505463505173986</c:v>
                </c:pt>
                <c:pt idx="122">
                  <c:v>4.505463505173986</c:v>
                </c:pt>
                <c:pt idx="123">
                  <c:v>4.505463505173986</c:v>
                </c:pt>
                <c:pt idx="124">
                  <c:v>4.505463505173986</c:v>
                </c:pt>
                <c:pt idx="125">
                  <c:v>4.505463505173986</c:v>
                </c:pt>
                <c:pt idx="126">
                  <c:v>4.505463505173986</c:v>
                </c:pt>
                <c:pt idx="127">
                  <c:v>4.505463505173986</c:v>
                </c:pt>
                <c:pt idx="128">
                  <c:v>4.505463505173986</c:v>
                </c:pt>
                <c:pt idx="129">
                  <c:v>4.505463505173986</c:v>
                </c:pt>
                <c:pt idx="130">
                  <c:v>4.505463505173986</c:v>
                </c:pt>
                <c:pt idx="131">
                  <c:v>4.505463505173986</c:v>
                </c:pt>
                <c:pt idx="132">
                  <c:v>4.505463505173986</c:v>
                </c:pt>
                <c:pt idx="133">
                  <c:v>4.505463505173986</c:v>
                </c:pt>
                <c:pt idx="134">
                  <c:v>4.505463505173986</c:v>
                </c:pt>
                <c:pt idx="135">
                  <c:v>4.505463505173986</c:v>
                </c:pt>
                <c:pt idx="136">
                  <c:v>4.505463505173986</c:v>
                </c:pt>
                <c:pt idx="137">
                  <c:v>4.505463505173986</c:v>
                </c:pt>
                <c:pt idx="138">
                  <c:v>4.505463505173986</c:v>
                </c:pt>
                <c:pt idx="139">
                  <c:v>4.505463505173986</c:v>
                </c:pt>
                <c:pt idx="140">
                  <c:v>4.505463505173986</c:v>
                </c:pt>
                <c:pt idx="141">
                  <c:v>4.505463505173986</c:v>
                </c:pt>
                <c:pt idx="142">
                  <c:v>4.505463505173986</c:v>
                </c:pt>
                <c:pt idx="143">
                  <c:v>4.505463505173986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DB-4E3F-A64B-E66476BB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2384"/>
        <c:axId val="232290384"/>
      </c:lineChart>
      <c:catAx>
        <c:axId val="2273123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90384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90384"/>
        <c:scaling>
          <c:orientation val="minMax"/>
          <c:max val="2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Concentration Percent Error  </a:t>
                </a:r>
              </a:p>
            </c:rich>
          </c:tx>
          <c:layout>
            <c:manualLayout>
              <c:xMode val="edge"/>
              <c:yMode val="edge"/>
              <c:x val="7.9813644888955555E-3"/>
              <c:y val="0.245685584412263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312384"/>
        <c:crosses val="autoZero"/>
        <c:crossBetween val="between"/>
        <c:majorUnit val="10"/>
        <c:minorUnit val="5"/>
      </c:valAx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USGS Sediment Laboratory Quality Assurance Project - Study 2, 2025</a:t>
            </a:r>
          </a:p>
          <a:p>
            <a:pPr>
              <a:defRPr b="1"/>
            </a:pPr>
            <a:r>
              <a:rPr lang="en-US" sz="1200" b="1"/>
              <a:t>Suspended</a:t>
            </a:r>
            <a:r>
              <a:rPr lang="en-US" sz="1200" b="1" baseline="0"/>
              <a:t> Sediment Concentration</a:t>
            </a:r>
            <a:r>
              <a:rPr lang="en-US" sz="1200" b="1"/>
              <a:t> vs Percent</a:t>
            </a:r>
            <a:r>
              <a:rPr lang="en-US" sz="1200" b="1" baseline="0"/>
              <a:t> Error (between reported and expected)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87167063053203E-2"/>
          <c:y val="0.10969777735122863"/>
          <c:w val="0.91332450556482303"/>
          <c:h val="0.800399230872366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Results!$N$4:$N$147</c:f>
              <c:numCache>
                <c:formatCode>0.0</c:formatCode>
                <c:ptCount val="144"/>
                <c:pt idx="0">
                  <c:v>56.710410210450654</c:v>
                </c:pt>
                <c:pt idx="1">
                  <c:v>94.119212569124414</c:v>
                </c:pt>
                <c:pt idx="2">
                  <c:v>151.22121041112939</c:v>
                </c:pt>
                <c:pt idx="3">
                  <c:v>707.21939057613906</c:v>
                </c:pt>
                <c:pt idx="4">
                  <c:v>1120.8129099744513</c:v>
                </c:pt>
                <c:pt idx="5">
                  <c:v>1678.5965212507913</c:v>
                </c:pt>
                <c:pt idx="6">
                  <c:v>5029.4419922843854</c:v>
                </c:pt>
                <c:pt idx="7">
                  <c:v>6468.5060209331241</c:v>
                </c:pt>
                <c:pt idx="8">
                  <c:v>7814.7665188398105</c:v>
                </c:pt>
                <c:pt idx="9">
                  <c:v>56.965746339654643</c:v>
                </c:pt>
                <c:pt idx="10">
                  <c:v>95.867019434968512</c:v>
                </c:pt>
                <c:pt idx="11">
                  <c:v>146.9800937361972</c:v>
                </c:pt>
                <c:pt idx="12">
                  <c:v>706.45998111269944</c:v>
                </c:pt>
                <c:pt idx="13">
                  <c:v>1119.4780288286661</c:v>
                </c:pt>
                <c:pt idx="14">
                  <c:v>1679.8158479735534</c:v>
                </c:pt>
                <c:pt idx="15">
                  <c:v>5023.6061446269814</c:v>
                </c:pt>
                <c:pt idx="16">
                  <c:v>6473.6881543648415</c:v>
                </c:pt>
                <c:pt idx="17">
                  <c:v>7812.7259327472484</c:v>
                </c:pt>
                <c:pt idx="18">
                  <c:v>56.377817848270261</c:v>
                </c:pt>
                <c:pt idx="19">
                  <c:v>96.245695566468285</c:v>
                </c:pt>
                <c:pt idx="20">
                  <c:v>147.26182321009054</c:v>
                </c:pt>
                <c:pt idx="21">
                  <c:v>705.36670657647699</c:v>
                </c:pt>
                <c:pt idx="22">
                  <c:v>1119.3842716426477</c:v>
                </c:pt>
                <c:pt idx="23">
                  <c:v>1679.7437556830541</c:v>
                </c:pt>
                <c:pt idx="24">
                  <c:v>5030.3417296481402</c:v>
                </c:pt>
                <c:pt idx="25">
                  <c:v>6480.3019775958173</c:v>
                </c:pt>
                <c:pt idx="26">
                  <c:v>7810.2554005387283</c:v>
                </c:pt>
                <c:pt idx="27">
                  <c:v>56.537352715770233</c:v>
                </c:pt>
                <c:pt idx="28">
                  <c:v>94.344319827820144</c:v>
                </c:pt>
                <c:pt idx="29">
                  <c:v>146.61293492166462</c:v>
                </c:pt>
                <c:pt idx="30">
                  <c:v>705.90295888595972</c:v>
                </c:pt>
                <c:pt idx="31">
                  <c:v>1119.2275238759019</c:v>
                </c:pt>
                <c:pt idx="32">
                  <c:v>1680.5899553679362</c:v>
                </c:pt>
                <c:pt idx="33">
                  <c:v>5029.5540493891895</c:v>
                </c:pt>
                <c:pt idx="34">
                  <c:v>6474.953900016877</c:v>
                </c:pt>
                <c:pt idx="35">
                  <c:v>7828.7285298549759</c:v>
                </c:pt>
                <c:pt idx="36">
                  <c:v>57.275990552076365</c:v>
                </c:pt>
                <c:pt idx="37">
                  <c:v>94.923899551112498</c:v>
                </c:pt>
                <c:pt idx="38">
                  <c:v>147.51634732257776</c:v>
                </c:pt>
                <c:pt idx="39">
                  <c:v>708.58988746117132</c:v>
                </c:pt>
                <c:pt idx="40">
                  <c:v>1120.4994840005056</c:v>
                </c:pt>
                <c:pt idx="41">
                  <c:v>1679.8235058867108</c:v>
                </c:pt>
                <c:pt idx="42">
                  <c:v>5025.0003625506115</c:v>
                </c:pt>
                <c:pt idx="43">
                  <c:v>6479.2030638019733</c:v>
                </c:pt>
                <c:pt idx="44">
                  <c:v>7813.7744668661107</c:v>
                </c:pt>
                <c:pt idx="45">
                  <c:v>56.943353349863962</c:v>
                </c:pt>
                <c:pt idx="46">
                  <c:v>94.631638972620138</c:v>
                </c:pt>
                <c:pt idx="47">
                  <c:v>146.11718810966821</c:v>
                </c:pt>
                <c:pt idx="48">
                  <c:v>707.17924883871251</c:v>
                </c:pt>
                <c:pt idx="49">
                  <c:v>1121.1669783760233</c:v>
                </c:pt>
                <c:pt idx="50">
                  <c:v>1682.5609962091319</c:v>
                </c:pt>
                <c:pt idx="51">
                  <c:v>5026.682927216636</c:v>
                </c:pt>
                <c:pt idx="52">
                  <c:v>6481.5354540464441</c:v>
                </c:pt>
                <c:pt idx="53">
                  <c:v>7810.3775654020674</c:v>
                </c:pt>
                <c:pt idx="54">
                  <c:v>57.033100531802653</c:v>
                </c:pt>
                <c:pt idx="55">
                  <c:v>95.261859329899067</c:v>
                </c:pt>
                <c:pt idx="56">
                  <c:v>147.45029409210062</c:v>
                </c:pt>
                <c:pt idx="57">
                  <c:v>705.18535436091588</c:v>
                </c:pt>
                <c:pt idx="58">
                  <c:v>1120.1188954821989</c:v>
                </c:pt>
                <c:pt idx="59">
                  <c:v>1680.5675572043297</c:v>
                </c:pt>
                <c:pt idx="60">
                  <c:v>5030.2296474711475</c:v>
                </c:pt>
                <c:pt idx="61">
                  <c:v>6482.647061626094</c:v>
                </c:pt>
                <c:pt idx="62">
                  <c:v>7810.0923297148111</c:v>
                </c:pt>
                <c:pt idx="63">
                  <c:v>56.29395691755024</c:v>
                </c:pt>
                <c:pt idx="64">
                  <c:v>96.089883682865747</c:v>
                </c:pt>
                <c:pt idx="65">
                  <c:v>147.18160814073306</c:v>
                </c:pt>
                <c:pt idx="66">
                  <c:v>706.73718326671337</c:v>
                </c:pt>
                <c:pt idx="67">
                  <c:v>1122.5806726710118</c:v>
                </c:pt>
                <c:pt idx="68">
                  <c:v>1695.9289064029765</c:v>
                </c:pt>
                <c:pt idx="69">
                  <c:v>5025.291579730977</c:v>
                </c:pt>
                <c:pt idx="70">
                  <c:v>6483.7816024637586</c:v>
                </c:pt>
                <c:pt idx="71">
                  <c:v>7822.863811105949</c:v>
                </c:pt>
                <c:pt idx="72">
                  <c:v>57.969863077764835</c:v>
                </c:pt>
                <c:pt idx="73">
                  <c:v>96.555983643027119</c:v>
                </c:pt>
                <c:pt idx="74">
                  <c:v>147.52587583173315</c:v>
                </c:pt>
                <c:pt idx="75">
                  <c:v>707.62707035528035</c:v>
                </c:pt>
                <c:pt idx="76">
                  <c:v>1119.7691970483131</c:v>
                </c:pt>
                <c:pt idx="77">
                  <c:v>1680.2939721738101</c:v>
                </c:pt>
                <c:pt idx="78">
                  <c:v>5029.8261517630908</c:v>
                </c:pt>
                <c:pt idx="79">
                  <c:v>6479.5290359126684</c:v>
                </c:pt>
                <c:pt idx="80">
                  <c:v>7821.2994753982648</c:v>
                </c:pt>
                <c:pt idx="81">
                  <c:v>56.546141361310113</c:v>
                </c:pt>
                <c:pt idx="82">
                  <c:v>95.099716692472199</c:v>
                </c:pt>
                <c:pt idx="83">
                  <c:v>145.90718983224329</c:v>
                </c:pt>
                <c:pt idx="84">
                  <c:v>708.34718351301387</c:v>
                </c:pt>
                <c:pt idx="85">
                  <c:v>1122.3001252477266</c:v>
                </c:pt>
                <c:pt idx="86">
                  <c:v>1681.9382859251637</c:v>
                </c:pt>
                <c:pt idx="87">
                  <c:v>5036.7764275710551</c:v>
                </c:pt>
                <c:pt idx="88">
                  <c:v>6481.5479001064223</c:v>
                </c:pt>
                <c:pt idx="89">
                  <c:v>7813.2641087981392</c:v>
                </c:pt>
                <c:pt idx="90">
                  <c:v>57.33030770857885</c:v>
                </c:pt>
                <c:pt idx="91">
                  <c:v>97.003393636529026</c:v>
                </c:pt>
                <c:pt idx="92">
                  <c:v>146.19300555619279</c:v>
                </c:pt>
                <c:pt idx="93">
                  <c:v>707.47193609545457</c:v>
                </c:pt>
                <c:pt idx="94">
                  <c:v>1119.0402053797545</c:v>
                </c:pt>
                <c:pt idx="95">
                  <c:v>1678.0024111452244</c:v>
                </c:pt>
                <c:pt idx="96">
                  <c:v>5028.6770950452865</c:v>
                </c:pt>
                <c:pt idx="97">
                  <c:v>6481.3011497671341</c:v>
                </c:pt>
                <c:pt idx="98">
                  <c:v>7812.4849495210883</c:v>
                </c:pt>
                <c:pt idx="99">
                  <c:v>56.594785765468146</c:v>
                </c:pt>
                <c:pt idx="100">
                  <c:v>94.744787288531384</c:v>
                </c:pt>
                <c:pt idx="101">
                  <c:v>147.58354891801187</c:v>
                </c:pt>
                <c:pt idx="102">
                  <c:v>705.77105826667525</c:v>
                </c:pt>
                <c:pt idx="103">
                  <c:v>1123.0542108917109</c:v>
                </c:pt>
                <c:pt idx="104">
                  <c:v>1678.0194861241325</c:v>
                </c:pt>
                <c:pt idx="105">
                  <c:v>5029.5602614680065</c:v>
                </c:pt>
                <c:pt idx="106">
                  <c:v>6476.040846805452</c:v>
                </c:pt>
                <c:pt idx="107">
                  <c:v>7807.2301916666429</c:v>
                </c:pt>
                <c:pt idx="108">
                  <c:v>57.451719458484696</c:v>
                </c:pt>
                <c:pt idx="109">
                  <c:v>94.925037042388496</c:v>
                </c:pt>
                <c:pt idx="110">
                  <c:v>147.54317487587466</c:v>
                </c:pt>
                <c:pt idx="111">
                  <c:v>706.93294711099975</c:v>
                </c:pt>
                <c:pt idx="112">
                  <c:v>1121.1893859982479</c:v>
                </c:pt>
                <c:pt idx="113">
                  <c:v>1679.8235058867115</c:v>
                </c:pt>
                <c:pt idx="114">
                  <c:v>5026.3220413683739</c:v>
                </c:pt>
                <c:pt idx="115">
                  <c:v>6468.035796858444</c:v>
                </c:pt>
                <c:pt idx="116">
                  <c:v>7813.9314699141596</c:v>
                </c:pt>
                <c:pt idx="117">
                  <c:v>56.921310798707992</c:v>
                </c:pt>
                <c:pt idx="118">
                  <c:v>94.569326430439517</c:v>
                </c:pt>
                <c:pt idx="119">
                  <c:v>146.51302862234783</c:v>
                </c:pt>
                <c:pt idx="120">
                  <c:v>706.84045880893802</c:v>
                </c:pt>
                <c:pt idx="121">
                  <c:v>1120.6471517931354</c:v>
                </c:pt>
                <c:pt idx="122">
                  <c:v>1680.0348664929791</c:v>
                </c:pt>
                <c:pt idx="123">
                  <c:v>5025.7798829179837</c:v>
                </c:pt>
                <c:pt idx="124">
                  <c:v>6475.0769576673538</c:v>
                </c:pt>
                <c:pt idx="125">
                  <c:v>7814.2454761019053</c:v>
                </c:pt>
                <c:pt idx="126">
                  <c:v>56.530545089341352</c:v>
                </c:pt>
                <c:pt idx="127">
                  <c:v>95.57119615695288</c:v>
                </c:pt>
                <c:pt idx="128">
                  <c:v>147.30536222478122</c:v>
                </c:pt>
                <c:pt idx="129">
                  <c:v>706.48512598133937</c:v>
                </c:pt>
                <c:pt idx="130">
                  <c:v>1120.2848965157846</c:v>
                </c:pt>
                <c:pt idx="131">
                  <c:v>1682.5170467851883</c:v>
                </c:pt>
                <c:pt idx="132">
                  <c:v>5030.6589113050941</c:v>
                </c:pt>
                <c:pt idx="133">
                  <c:v>6473.1279869540494</c:v>
                </c:pt>
                <c:pt idx="134">
                  <c:v>7819.3692790892865</c:v>
                </c:pt>
                <c:pt idx="135">
                  <c:v>57.266234896948205</c:v>
                </c:pt>
                <c:pt idx="136">
                  <c:v>95.104109257362907</c:v>
                </c:pt>
                <c:pt idx="137">
                  <c:v>146.52343312992213</c:v>
                </c:pt>
                <c:pt idx="138">
                  <c:v>705.83207647422228</c:v>
                </c:pt>
                <c:pt idx="139">
                  <c:v>1118.7899663372193</c:v>
                </c:pt>
                <c:pt idx="140">
                  <c:v>1677.4420895768287</c:v>
                </c:pt>
                <c:pt idx="141">
                  <c:v>5025.067566505968</c:v>
                </c:pt>
                <c:pt idx="142">
                  <c:v>6465.8011723516083</c:v>
                </c:pt>
                <c:pt idx="143">
                  <c:v>7814.2230470844388</c:v>
                </c:pt>
              </c:numCache>
            </c:numRef>
          </c:xVal>
          <c:yVal>
            <c:numRef>
              <c:f>Results!$Y$4:$Y$147</c:f>
              <c:numCache>
                <c:formatCode>0.00</c:formatCode>
                <c:ptCount val="144"/>
                <c:pt idx="0">
                  <c:v>-4.7793874182754132</c:v>
                </c:pt>
                <c:pt idx="1">
                  <c:v>-4.3765905564702017</c:v>
                </c:pt>
                <c:pt idx="2">
                  <c:v>-3.4526971427714002</c:v>
                </c:pt>
                <c:pt idx="3">
                  <c:v>-3.424593683214574</c:v>
                </c:pt>
                <c:pt idx="4">
                  <c:v>-2.7491573036175709</c:v>
                </c:pt>
                <c:pt idx="5">
                  <c:v>-2.9546422039427842</c:v>
                </c:pt>
                <c:pt idx="6">
                  <c:v>-1.6789534984979835</c:v>
                </c:pt>
                <c:pt idx="7">
                  <c:v>-3.1306459370646342</c:v>
                </c:pt>
                <c:pt idx="8">
                  <c:v>-2.4538995295316948</c:v>
                </c:pt>
                <c:pt idx="9">
                  <c:v>-5.2061923703616015</c:v>
                </c:pt>
                <c:pt idx="10">
                  <c:v>-6.1199560282025978</c:v>
                </c:pt>
                <c:pt idx="11">
                  <c:v>-4.7490061808813477</c:v>
                </c:pt>
                <c:pt idx="12">
                  <c:v>-1.9052715613840563</c:v>
                </c:pt>
                <c:pt idx="13">
                  <c:v>-1.6505932544294812</c:v>
                </c:pt>
                <c:pt idx="14">
                  <c:v>-1.2987047359906148</c:v>
                </c:pt>
                <c:pt idx="15">
                  <c:v>-1.3258631889010701</c:v>
                </c:pt>
                <c:pt idx="16">
                  <c:v>1.3796130351898495</c:v>
                </c:pt>
                <c:pt idx="17">
                  <c:v>-0.86686686990226236</c:v>
                </c:pt>
                <c:pt idx="18">
                  <c:v>-27.276362291383137</c:v>
                </c:pt>
                <c:pt idx="19">
                  <c:v>-12.72336959527845</c:v>
                </c:pt>
                <c:pt idx="20">
                  <c:v>-5.6102953433517122</c:v>
                </c:pt>
                <c:pt idx="21">
                  <c:v>-3.7380140472533441</c:v>
                </c:pt>
                <c:pt idx="22">
                  <c:v>-2.5357039902834293</c:v>
                </c:pt>
                <c:pt idx="23">
                  <c:v>-2.0683961803999007</c:v>
                </c:pt>
                <c:pt idx="24">
                  <c:v>-3.6049584579778569</c:v>
                </c:pt>
                <c:pt idx="25">
                  <c:v>-2.828602405096901</c:v>
                </c:pt>
                <c:pt idx="26">
                  <c:v>-1.7317666785826076</c:v>
                </c:pt>
                <c:pt idx="27">
                  <c:v>-16.869117950600355</c:v>
                </c:pt>
                <c:pt idx="28">
                  <c:v>-5.6646969712364355</c:v>
                </c:pt>
                <c:pt idx="29">
                  <c:v>-2.4642675106360916</c:v>
                </c:pt>
                <c:pt idx="30">
                  <c:v>-2.1111908794771503</c:v>
                </c:pt>
                <c:pt idx="31">
                  <c:v>-3.3261801628128631</c:v>
                </c:pt>
                <c:pt idx="32">
                  <c:v>-2.5937293763244562</c:v>
                </c:pt>
                <c:pt idx="33">
                  <c:v>-1.4226718449895033</c:v>
                </c:pt>
                <c:pt idx="34">
                  <c:v>-1.5900329424215462</c:v>
                </c:pt>
                <c:pt idx="35">
                  <c:v>-0.7757138291791158</c:v>
                </c:pt>
                <c:pt idx="36">
                  <c:v>-6.57516442016356</c:v>
                </c:pt>
                <c:pt idx="37">
                  <c:v>-5.8730199427918013</c:v>
                </c:pt>
                <c:pt idx="38">
                  <c:v>-4.1665533577355864</c:v>
                </c:pt>
                <c:pt idx="39">
                  <c:v>-3.4773128853777866</c:v>
                </c:pt>
                <c:pt idx="40">
                  <c:v>-3.0628736996803534</c:v>
                </c:pt>
                <c:pt idx="41">
                  <c:v>-1.8033743295382751</c:v>
                </c:pt>
                <c:pt idx="42">
                  <c:v>-2.0264747304201967</c:v>
                </c:pt>
                <c:pt idx="43">
                  <c:v>-1.4562448942078203</c:v>
                </c:pt>
                <c:pt idx="44">
                  <c:v>-1.6201448788025232</c:v>
                </c:pt>
                <c:pt idx="45">
                  <c:v>-5.1689146787330777</c:v>
                </c:pt>
                <c:pt idx="46">
                  <c:v>-0.66747123845428757</c:v>
                </c:pt>
                <c:pt idx="47">
                  <c:v>-2.8177301814609597</c:v>
                </c:pt>
                <c:pt idx="48">
                  <c:v>0.39887357638386001</c:v>
                </c:pt>
                <c:pt idx="49">
                  <c:v>-2.0663272128813457</c:v>
                </c:pt>
                <c:pt idx="50">
                  <c:v>-1.3408724117558042</c:v>
                </c:pt>
                <c:pt idx="51">
                  <c:v>-8.249633669379925</c:v>
                </c:pt>
                <c:pt idx="52">
                  <c:v>-4.7293647657990201</c:v>
                </c:pt>
                <c:pt idx="53">
                  <c:v>-15.048921202077132</c:v>
                </c:pt>
                <c:pt idx="54">
                  <c:v>-3.5647729350939996</c:v>
                </c:pt>
                <c:pt idx="55">
                  <c:v>-5.5235740378285589</c:v>
                </c:pt>
                <c:pt idx="56">
                  <c:v>-5.7309442101365935</c:v>
                </c:pt>
                <c:pt idx="57">
                  <c:v>-3.4296450162148071</c:v>
                </c:pt>
                <c:pt idx="58">
                  <c:v>-2.5103491777177855</c:v>
                </c:pt>
                <c:pt idx="59">
                  <c:v>-2.1759052200889082</c:v>
                </c:pt>
                <c:pt idx="60">
                  <c:v>2.1822135413646073</c:v>
                </c:pt>
                <c:pt idx="61">
                  <c:v>8.1656911650705251</c:v>
                </c:pt>
                <c:pt idx="62">
                  <c:v>0.83107430162172069</c:v>
                </c:pt>
                <c:pt idx="63">
                  <c:v>-14.733298868469683</c:v>
                </c:pt>
                <c:pt idx="64">
                  <c:v>-10.500464040695807</c:v>
                </c:pt>
                <c:pt idx="65">
                  <c:v>-4.1999868182050921</c:v>
                </c:pt>
                <c:pt idx="66">
                  <c:v>-4.3491674125080753</c:v>
                </c:pt>
                <c:pt idx="67">
                  <c:v>-3.3477035179658192</c:v>
                </c:pt>
                <c:pt idx="68">
                  <c:v>-1.9416442681443473</c:v>
                </c:pt>
                <c:pt idx="69">
                  <c:v>-1.5579509863021368</c:v>
                </c:pt>
                <c:pt idx="70">
                  <c:v>-1.4001335644813011</c:v>
                </c:pt>
                <c:pt idx="71">
                  <c:v>-1.7111867768413083</c:v>
                </c:pt>
                <c:pt idx="72">
                  <c:v>-10.339004828941697</c:v>
                </c:pt>
                <c:pt idx="73">
                  <c:v>-4.5731868835555236</c:v>
                </c:pt>
                <c:pt idx="74">
                  <c:v>-5.5732326135161427</c:v>
                </c:pt>
                <c:pt idx="75">
                  <c:v>-3.5116462427225352</c:v>
                </c:pt>
                <c:pt idx="76">
                  <c:v>-2.3277892846383255</c:v>
                </c:pt>
                <c:pt idx="77">
                  <c:v>-2.1794064164932268</c:v>
                </c:pt>
                <c:pt idx="78">
                  <c:v>-2.1639571282808983</c:v>
                </c:pt>
                <c:pt idx="79">
                  <c:v>-0.3205849388438321</c:v>
                </c:pt>
                <c:pt idx="80">
                  <c:v>-0.37043579210498806</c:v>
                </c:pt>
                <c:pt idx="81">
                  <c:v>-0.96583311993025334</c:v>
                </c:pt>
                <c:pt idx="82">
                  <c:v>-3.1542856243962434</c:v>
                </c:pt>
                <c:pt idx="83">
                  <c:v>-3.3632268827090215</c:v>
                </c:pt>
                <c:pt idx="84">
                  <c:v>-2.8724873884728384</c:v>
                </c:pt>
                <c:pt idx="85">
                  <c:v>-2.8780291938929361</c:v>
                </c:pt>
                <c:pt idx="86">
                  <c:v>-1.8988976107167777</c:v>
                </c:pt>
                <c:pt idx="87">
                  <c:v>-1.524316766390204</c:v>
                </c:pt>
                <c:pt idx="88">
                  <c:v>-0.94958644223568422</c:v>
                </c:pt>
                <c:pt idx="89">
                  <c:v>-1.065676363152495</c:v>
                </c:pt>
                <c:pt idx="90">
                  <c:v>-8.2509721256406419</c:v>
                </c:pt>
                <c:pt idx="91">
                  <c:v>-9.9000594479331951</c:v>
                </c:pt>
                <c:pt idx="92">
                  <c:v>-11.760484361602542</c:v>
                </c:pt>
                <c:pt idx="93">
                  <c:v>-6.0033386383999421</c:v>
                </c:pt>
                <c:pt idx="94">
                  <c:v>-4.3823452583736584</c:v>
                </c:pt>
                <c:pt idx="95">
                  <c:v>-2.2647411525045453</c:v>
                </c:pt>
                <c:pt idx="96">
                  <c:v>-1.3657089876173087</c:v>
                </c:pt>
                <c:pt idx="97">
                  <c:v>-1.1001054899245946</c:v>
                </c:pt>
                <c:pt idx="98">
                  <c:v>-1.055809387845857</c:v>
                </c:pt>
                <c:pt idx="99">
                  <c:v>-11.440604779917377</c:v>
                </c:pt>
                <c:pt idx="100">
                  <c:v>-9.5253655074951169</c:v>
                </c:pt>
                <c:pt idx="101">
                  <c:v>-5.0436169699016062</c:v>
                </c:pt>
                <c:pt idx="102">
                  <c:v>-2.122651260802296</c:v>
                </c:pt>
                <c:pt idx="103">
                  <c:v>-1.7082177071825102</c:v>
                </c:pt>
                <c:pt idx="104">
                  <c:v>-1.2711107529149759</c:v>
                </c:pt>
                <c:pt idx="105">
                  <c:v>-1.0040691202150205</c:v>
                </c:pt>
                <c:pt idx="106">
                  <c:v>-0.85995206211404973</c:v>
                </c:pt>
                <c:pt idx="107">
                  <c:v>-0.63748846191017972</c:v>
                </c:pt>
                <c:pt idx="108">
                  <c:v>-19.786595321205727</c:v>
                </c:pt>
                <c:pt idx="109">
                  <c:v>-7.3531676313962802</c:v>
                </c:pt>
                <c:pt idx="110">
                  <c:v>-7.1198231199419846</c:v>
                </c:pt>
                <c:pt idx="111">
                  <c:v>-3.2894855512997401</c:v>
                </c:pt>
                <c:pt idx="112">
                  <c:v>-2.8338365487268535</c:v>
                </c:pt>
                <c:pt idx="113">
                  <c:v>-2.4884707096215766</c:v>
                </c:pt>
                <c:pt idx="114">
                  <c:v>-1.4024382519528464</c:v>
                </c:pt>
                <c:pt idx="115">
                  <c:v>-1.5600783214068572</c:v>
                </c:pt>
                <c:pt idx="116">
                  <c:v>-1.3067491301106546</c:v>
                </c:pt>
                <c:pt idx="117">
                  <c:v>-3.8701887464751219</c:v>
                </c:pt>
                <c:pt idx="118">
                  <c:v>-9.0000312193377319</c:v>
                </c:pt>
                <c:pt idx="119">
                  <c:v>-3.390937898237937</c:v>
                </c:pt>
                <c:pt idx="120">
                  <c:v>-4.2869279989013425</c:v>
                </c:pt>
                <c:pt idx="121">
                  <c:v>-3.9475254400781425</c:v>
                </c:pt>
                <c:pt idx="122">
                  <c:v>-40.310543118174387</c:v>
                </c:pt>
                <c:pt idx="123">
                  <c:v>12.944568595626491</c:v>
                </c:pt>
                <c:pt idx="124">
                  <c:v>-2.819784334849309</c:v>
                </c:pt>
                <c:pt idx="125">
                  <c:v>7.4831325743013793E-2</c:v>
                </c:pt>
                <c:pt idx="126">
                  <c:v>-5.2274634307419321</c:v>
                </c:pt>
                <c:pt idx="127">
                  <c:v>-4.1108653085330484</c:v>
                </c:pt>
                <c:pt idx="128">
                  <c:v>-4.3449499780378833</c:v>
                </c:pt>
                <c:pt idx="129">
                  <c:v>-2.2554328341085705</c:v>
                </c:pt>
                <c:pt idx="130">
                  <c:v>-1.974366348182506</c:v>
                </c:pt>
                <c:pt idx="131">
                  <c:v>-1.3457479481697681</c:v>
                </c:pt>
                <c:pt idx="132">
                  <c:v>-0.56511006124656449</c:v>
                </c:pt>
                <c:pt idx="133">
                  <c:v>-0.75656132216584426</c:v>
                </c:pt>
                <c:pt idx="134">
                  <c:v>-0.68870053054007785</c:v>
                </c:pt>
                <c:pt idx="135">
                  <c:v>-18.685316681220606</c:v>
                </c:pt>
                <c:pt idx="136">
                  <c:v>-14.018521688016708</c:v>
                </c:pt>
                <c:pt idx="137">
                  <c:v>-9.2140991168259685</c:v>
                </c:pt>
                <c:pt idx="138">
                  <c:v>-7.0300064227611152</c:v>
                </c:pt>
                <c:pt idx="139">
                  <c:v>-5.3609491437005037</c:v>
                </c:pt>
                <c:pt idx="140">
                  <c:v>-3.5498830614047692</c:v>
                </c:pt>
                <c:pt idx="141">
                  <c:v>-1.9151488992336814</c:v>
                </c:pt>
                <c:pt idx="142">
                  <c:v>-1.2059100149894566</c:v>
                </c:pt>
                <c:pt idx="143">
                  <c:v>-1.582630037835524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F2F-B1D5-869A9880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46040"/>
        <c:axId val="233004424"/>
      </c:scatterChart>
      <c:valAx>
        <c:axId val="23154604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Suspended Sediment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4424"/>
        <c:crossesAt val="-30"/>
        <c:crossBetween val="midCat"/>
      </c:valAx>
      <c:valAx>
        <c:axId val="2330044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 Error</a:t>
                </a:r>
              </a:p>
            </c:rich>
          </c:tx>
          <c:layout>
            <c:manualLayout>
              <c:xMode val="edge"/>
              <c:yMode val="edge"/>
              <c:x val="1.0275688991304155E-2"/>
              <c:y val="0.4273708936429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54604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2025</a:t>
            </a:r>
          </a:p>
          <a:p>
            <a:pPr algn="ctr"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41867843442649E-2"/>
          <c:y val="0.10018305200503493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9'!$E$4,'PSD for Samples 7, 8, 9'!$E$7,'PSD for Samples 7, 8, 9'!$E$10,'PSD for Samples 7, 8, 9'!$E$13,'PSD for Samples 7, 8, 9'!$E$16,'PSD for Samples 7, 8, 9'!$E$19,'PSD for Samples 7, 8, 9'!$E$22)</c:f>
              <c:numCache>
                <c:formatCode>General</c:formatCode>
                <c:ptCount val="7"/>
                <c:pt idx="0" formatCode="0.0">
                  <c:v>13.4</c:v>
                </c:pt>
                <c:pt idx="1">
                  <c:v>8.6999999999999993</c:v>
                </c:pt>
                <c:pt idx="2">
                  <c:v>11.1</c:v>
                </c:pt>
                <c:pt idx="3">
                  <c:v>17.8</c:v>
                </c:pt>
                <c:pt idx="4" formatCode="0.0">
                  <c:v>8.92</c:v>
                </c:pt>
                <c:pt idx="5">
                  <c:v>10.7</c:v>
                </c:pt>
                <c:pt idx="6" formatCode="0.0_);\(0.0\)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AEF-AA45-EAD681A9CB1F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9'!$F$4,'PSD for Samples 7, 8, 9'!$F$7,'PSD for Samples 7, 8, 9'!$F$10,'PSD for Samples 7, 8, 9'!$F$13,'PSD for Samples 7, 8, 9'!$F$16,'PSD for Samples 7, 8, 9'!$F$19,'PSD for Samples 7, 8, 9'!$F$22)</c:f>
              <c:numCache>
                <c:formatCode>General</c:formatCode>
                <c:ptCount val="7"/>
                <c:pt idx="0" formatCode="0.0">
                  <c:v>24.9</c:v>
                </c:pt>
                <c:pt idx="1">
                  <c:v>14.3</c:v>
                </c:pt>
                <c:pt idx="2">
                  <c:v>19.600000000000001</c:v>
                </c:pt>
                <c:pt idx="3">
                  <c:v>24.8</c:v>
                </c:pt>
                <c:pt idx="4" formatCode="0.0">
                  <c:v>17.27</c:v>
                </c:pt>
                <c:pt idx="5">
                  <c:v>21.1</c:v>
                </c:pt>
                <c:pt idx="6" formatCode="0.0_);\(0.0\)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AEF-AA45-EAD681A9CB1F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9'!$G$4,'PSD for Samples 7, 8, 9'!$G$7,'PSD for Samples 7, 8, 9'!$G$10,'PSD for Samples 7, 8, 9'!$G$13,'PSD for Samples 7, 8, 9'!$G$16,'PSD for Samples 7, 8, 9'!$G$19,'PSD for Samples 7, 8, 9'!$G$22)</c:f>
              <c:numCache>
                <c:formatCode>General</c:formatCode>
                <c:ptCount val="7"/>
                <c:pt idx="0" formatCode="0.0">
                  <c:v>39.1</c:v>
                </c:pt>
                <c:pt idx="1">
                  <c:v>24</c:v>
                </c:pt>
                <c:pt idx="2">
                  <c:v>33.200000000000003</c:v>
                </c:pt>
                <c:pt idx="3">
                  <c:v>29.4</c:v>
                </c:pt>
                <c:pt idx="4" formatCode="0.0">
                  <c:v>23.16</c:v>
                </c:pt>
                <c:pt idx="5">
                  <c:v>32</c:v>
                </c:pt>
                <c:pt idx="6" formatCode="0.0_);\(0.0\)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5-4AEF-AA45-EAD681A9CB1F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9'!$H$4,'PSD for Samples 7, 8, 9'!$H$7,'PSD for Samples 7, 8, 9'!$H$10,'PSD for Samples 7, 8, 9'!$H$13,'PSD for Samples 7, 8, 9'!$H$16,'PSD for Samples 7, 8, 9'!$H$19,'PSD for Samples 7, 8, 9'!$H$22)</c:f>
              <c:numCache>
                <c:formatCode>General</c:formatCode>
                <c:ptCount val="7"/>
                <c:pt idx="0" formatCode="0.0">
                  <c:v>53.8</c:v>
                </c:pt>
                <c:pt idx="1">
                  <c:v>40</c:v>
                </c:pt>
                <c:pt idx="2">
                  <c:v>48.3</c:v>
                </c:pt>
                <c:pt idx="3">
                  <c:v>42.4</c:v>
                </c:pt>
                <c:pt idx="4" formatCode="0.0">
                  <c:v>44.22</c:v>
                </c:pt>
                <c:pt idx="5">
                  <c:v>47.5</c:v>
                </c:pt>
                <c:pt idx="6" formatCode="0.0_);\(0.0\)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5-4AEF-AA45-EAD681A9CB1F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9'!$I$4,'PSD for Samples 7, 8, 9'!$I$7,'PSD for Samples 7, 8, 9'!$I$10,'PSD for Samples 7, 8, 9'!$I$13,'PSD for Samples 7, 8, 9'!$I$16,'PSD for Samples 7, 8, 9'!$I$19,'PSD for Samples 7, 8, 9'!$I$22)</c:f>
              <c:numCache>
                <c:formatCode>General</c:formatCode>
                <c:ptCount val="7"/>
                <c:pt idx="0" formatCode="0.0">
                  <c:v>70.400000000000006</c:v>
                </c:pt>
                <c:pt idx="1">
                  <c:v>60.8</c:v>
                </c:pt>
                <c:pt idx="2">
                  <c:v>67.099999999999994</c:v>
                </c:pt>
                <c:pt idx="3">
                  <c:v>63</c:v>
                </c:pt>
                <c:pt idx="4" formatCode="0.0">
                  <c:v>66.62</c:v>
                </c:pt>
                <c:pt idx="5">
                  <c:v>61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65-4AEF-AA45-EAD681A9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5600"/>
        <c:axId val="233005992"/>
      </c:lineChart>
      <c:catAx>
        <c:axId val="2330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170782498341537"/>
              <c:y val="0.91033151869632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992"/>
        <c:crosses val="autoZero"/>
        <c:auto val="1"/>
        <c:lblAlgn val="ctr"/>
        <c:lblOffset val="100"/>
        <c:noMultiLvlLbl val="0"/>
      </c:catAx>
      <c:valAx>
        <c:axId val="233005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2025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8</a:t>
            </a:r>
          </a:p>
        </c:rich>
      </c:tx>
      <c:layout>
        <c:manualLayout>
          <c:xMode val="edge"/>
          <c:yMode val="edge"/>
          <c:x val="0.20742522569294225"/>
          <c:y val="2.02667556116756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98732759712448E-2"/>
          <c:y val="9.0027940511166915E-2"/>
          <c:w val="0.90197344716626582"/>
          <c:h val="0.76956523051835424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9'!$E$5,'PSD for Samples 7, 8, 9'!$E$8,'PSD for Samples 7, 8, 9'!$E$11,'PSD for Samples 7, 8, 9'!$E$14,'PSD for Samples 7, 8, 9'!$E$17,'PSD for Samples 7, 8, 9'!$E$20,'PSD for Samples 7, 8, 9'!$E$23)</c:f>
              <c:numCache>
                <c:formatCode>General</c:formatCode>
                <c:ptCount val="7"/>
                <c:pt idx="0" formatCode="0.0">
                  <c:v>13</c:v>
                </c:pt>
                <c:pt idx="1">
                  <c:v>15.6</c:v>
                </c:pt>
                <c:pt idx="2">
                  <c:v>10.4</c:v>
                </c:pt>
                <c:pt idx="3">
                  <c:v>20.5</c:v>
                </c:pt>
                <c:pt idx="4" formatCode="0.0">
                  <c:v>6.73</c:v>
                </c:pt>
                <c:pt idx="5">
                  <c:v>12.3</c:v>
                </c:pt>
                <c:pt idx="6" formatCode="0.0_);\(0.0\)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4-49B5-9B5B-6951BA15EC3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9'!$F$5,'PSD for Samples 7, 8, 9'!$F$8,'PSD for Samples 7, 8, 9'!$F$11,'PSD for Samples 7, 8, 9'!$F$14,'PSD for Samples 7, 8, 9'!$F$17,'PSD for Samples 7, 8, 9'!$F$20,'PSD for Samples 7, 8, 9'!$F$23)</c:f>
              <c:numCache>
                <c:formatCode>General</c:formatCode>
                <c:ptCount val="7"/>
                <c:pt idx="0" formatCode="0.0">
                  <c:v>24.1</c:v>
                </c:pt>
                <c:pt idx="1">
                  <c:v>21.3</c:v>
                </c:pt>
                <c:pt idx="2">
                  <c:v>19.600000000000001</c:v>
                </c:pt>
                <c:pt idx="3">
                  <c:v>26.4</c:v>
                </c:pt>
                <c:pt idx="4" formatCode="0.0">
                  <c:v>17.86</c:v>
                </c:pt>
                <c:pt idx="5">
                  <c:v>24.1</c:v>
                </c:pt>
                <c:pt idx="6" formatCode="0.0_);\(0.0\)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4-49B5-9B5B-6951BA15EC3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9'!$G$5,'PSD for Samples 7, 8, 9'!$G$8,'PSD for Samples 7, 8, 9'!$G$11,'PSD for Samples 7, 8, 9'!$G$14,'PSD for Samples 7, 8, 9'!$G$17,'PSD for Samples 7, 8, 9'!$G$20,'PSD for Samples 7, 8, 9'!$G$23)</c:f>
              <c:numCache>
                <c:formatCode>General</c:formatCode>
                <c:ptCount val="7"/>
                <c:pt idx="0" formatCode="0.0">
                  <c:v>37.9</c:v>
                </c:pt>
                <c:pt idx="1">
                  <c:v>24.3</c:v>
                </c:pt>
                <c:pt idx="2">
                  <c:v>32.799999999999997</c:v>
                </c:pt>
                <c:pt idx="3">
                  <c:v>32.5</c:v>
                </c:pt>
                <c:pt idx="4" formatCode="0.0">
                  <c:v>28.54</c:v>
                </c:pt>
                <c:pt idx="5">
                  <c:v>36.700000000000003</c:v>
                </c:pt>
                <c:pt idx="6" formatCode="0.0_);\(0.0\)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4-49B5-9B5B-6951BA15EC3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9'!$H$5,'PSD for Samples 7, 8, 9'!$H$8,'PSD for Samples 7, 8, 9'!$H$11,'PSD for Samples 7, 8, 9'!$H$14,'PSD for Samples 7, 8, 9'!$H$17,'PSD for Samples 7, 8, 9'!$H$20,'PSD for Samples 7, 8, 9'!$H$23)</c:f>
              <c:numCache>
                <c:formatCode>General</c:formatCode>
                <c:ptCount val="7"/>
                <c:pt idx="0" formatCode="0.0">
                  <c:v>52.2</c:v>
                </c:pt>
                <c:pt idx="1">
                  <c:v>37.799999999999997</c:v>
                </c:pt>
                <c:pt idx="2">
                  <c:v>47.3</c:v>
                </c:pt>
                <c:pt idx="3">
                  <c:v>43.6</c:v>
                </c:pt>
                <c:pt idx="4" formatCode="0.0">
                  <c:v>43.47</c:v>
                </c:pt>
                <c:pt idx="5">
                  <c:v>52.9</c:v>
                </c:pt>
                <c:pt idx="6" formatCode="0.0_);\(0.0\)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4-49B5-9B5B-6951BA15EC3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9'!$I$5,'PSD for Samples 7, 8, 9'!$I$8,'PSD for Samples 7, 8, 9'!$I$11,'PSD for Samples 7, 8, 9'!$I$14,'PSD for Samples 7, 8, 9'!$I$17,'PSD for Samples 7, 8, 9'!$I$20,'PSD for Samples 7, 8, 9'!$I$23)</c:f>
              <c:numCache>
                <c:formatCode>General</c:formatCode>
                <c:ptCount val="7"/>
                <c:pt idx="0" formatCode="0.0">
                  <c:v>68.900000000000006</c:v>
                </c:pt>
                <c:pt idx="1">
                  <c:v>62.4</c:v>
                </c:pt>
                <c:pt idx="2">
                  <c:v>66.599999999999994</c:v>
                </c:pt>
                <c:pt idx="3">
                  <c:v>62.4</c:v>
                </c:pt>
                <c:pt idx="4" formatCode="0.0">
                  <c:v>64.69</c:v>
                </c:pt>
                <c:pt idx="5">
                  <c:v>70.8</c:v>
                </c:pt>
                <c:pt idx="6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4-49B5-9B5B-6951BA15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2736"/>
        <c:axId val="232292344"/>
      </c:lineChart>
      <c:catAx>
        <c:axId val="2322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610158345591405"/>
              <c:y val="0.91243888008703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344"/>
        <c:crosses val="autoZero"/>
        <c:auto val="1"/>
        <c:lblAlgn val="ctr"/>
        <c:lblOffset val="100"/>
        <c:noMultiLvlLbl val="0"/>
      </c:catAx>
      <c:valAx>
        <c:axId val="232292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2025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043991164450056E-2"/>
          <c:y val="9.2109809773374504E-2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9'!$E$6,'PSD for Samples 7, 8, 9'!$E$9,'PSD for Samples 7, 8, 9'!$E$12,'PSD for Samples 7, 8, 9'!$E$15,'PSD for Samples 7, 8, 9'!$E$18,'PSD for Samples 7, 8, 9'!$E$21,'PSD for Samples 7, 8, 9'!$E$24)</c:f>
              <c:numCache>
                <c:formatCode>General</c:formatCode>
                <c:ptCount val="7"/>
                <c:pt idx="0" formatCode="0.0">
                  <c:v>13.4</c:v>
                </c:pt>
                <c:pt idx="1">
                  <c:v>11.2</c:v>
                </c:pt>
                <c:pt idx="2">
                  <c:v>10.4</c:v>
                </c:pt>
                <c:pt idx="3">
                  <c:v>20.5</c:v>
                </c:pt>
                <c:pt idx="4" formatCode="0.0">
                  <c:v>7.41</c:v>
                </c:pt>
                <c:pt idx="5">
                  <c:v>10.7</c:v>
                </c:pt>
                <c:pt idx="6" formatCode="0.0_);\(0.0\)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A-41C5-A3B3-4288425F11A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9'!$F$6,'PSD for Samples 7, 8, 9'!$F$9,'PSD for Samples 7, 8, 9'!$F$12,'PSD for Samples 7, 8, 9'!$F$15,'PSD for Samples 7, 8, 9'!$F$18,'PSD for Samples 7, 8, 9'!$F$21,'PSD for Samples 7, 8, 9'!$F$24)</c:f>
              <c:numCache>
                <c:formatCode>General</c:formatCode>
                <c:ptCount val="7"/>
                <c:pt idx="0" formatCode="0.0">
                  <c:v>24.9</c:v>
                </c:pt>
                <c:pt idx="1">
                  <c:v>18.399999999999999</c:v>
                </c:pt>
                <c:pt idx="2">
                  <c:v>20</c:v>
                </c:pt>
                <c:pt idx="3">
                  <c:v>28.3</c:v>
                </c:pt>
                <c:pt idx="4" formatCode="0.0">
                  <c:v>18.829999999999998</c:v>
                </c:pt>
                <c:pt idx="5">
                  <c:v>20.6</c:v>
                </c:pt>
                <c:pt idx="6" formatCode="0.0_);\(0.0\)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A-41C5-A3B3-4288425F11A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9'!$G$6,'PSD for Samples 7, 8, 9'!$G$9,'PSD for Samples 7, 8, 9'!$G$12,'PSD for Samples 7, 8, 9'!$G$15,'PSD for Samples 7, 8, 9'!$G$18,'PSD for Samples 7, 8, 9'!$G$21,'PSD for Samples 7, 8, 9'!$G$24)</c:f>
              <c:numCache>
                <c:formatCode>General</c:formatCode>
                <c:ptCount val="7"/>
                <c:pt idx="0" formatCode="0.0">
                  <c:v>39</c:v>
                </c:pt>
                <c:pt idx="1">
                  <c:v>24.9</c:v>
                </c:pt>
                <c:pt idx="2">
                  <c:v>32.799999999999997</c:v>
                </c:pt>
                <c:pt idx="3">
                  <c:v>33.5</c:v>
                </c:pt>
                <c:pt idx="4" formatCode="0.0">
                  <c:v>30.25</c:v>
                </c:pt>
                <c:pt idx="5">
                  <c:v>31.3</c:v>
                </c:pt>
                <c:pt idx="6" formatCode="0.0_);\(0.0\)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A-41C5-A3B3-4288425F11A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9'!$H$6,'PSD for Samples 7, 8, 9'!$H$9,'PSD for Samples 7, 8, 9'!$H$12,'PSD for Samples 7, 8, 9'!$H$15,'PSD for Samples 7, 8, 9'!$H$18,'PSD for Samples 7, 8, 9'!$H$21,'PSD for Samples 7, 8, 9'!$H$24)</c:f>
              <c:numCache>
                <c:formatCode>General</c:formatCode>
                <c:ptCount val="7"/>
                <c:pt idx="0" formatCode="0.0">
                  <c:v>53.6</c:v>
                </c:pt>
                <c:pt idx="1">
                  <c:v>40</c:v>
                </c:pt>
                <c:pt idx="2">
                  <c:v>48</c:v>
                </c:pt>
                <c:pt idx="3">
                  <c:v>43.1</c:v>
                </c:pt>
                <c:pt idx="4" formatCode="0.0">
                  <c:v>43.62</c:v>
                </c:pt>
                <c:pt idx="5">
                  <c:v>44.2</c:v>
                </c:pt>
                <c:pt idx="6" formatCode="0.0_);\(0.0\)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A-41C5-A3B3-4288425F11A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9'!$I$6,'PSD for Samples 7, 8, 9'!$I$9,'PSD for Samples 7, 8, 9'!$I$12,'PSD for Samples 7, 8, 9'!$I$15,'PSD for Samples 7, 8, 9'!$I$18,'PSD for Samples 7, 8, 9'!$I$21,'PSD for Samples 7, 8, 9'!$I$24)</c:f>
              <c:numCache>
                <c:formatCode>General</c:formatCode>
                <c:ptCount val="7"/>
                <c:pt idx="0" formatCode="0.0">
                  <c:v>70.7</c:v>
                </c:pt>
                <c:pt idx="1">
                  <c:v>61.4</c:v>
                </c:pt>
                <c:pt idx="2">
                  <c:v>66.7</c:v>
                </c:pt>
                <c:pt idx="3">
                  <c:v>64.400000000000006</c:v>
                </c:pt>
                <c:pt idx="4" formatCode="0.0">
                  <c:v>65.97</c:v>
                </c:pt>
                <c:pt idx="5">
                  <c:v>58.1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A-41C5-A3B3-4288425F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1560"/>
        <c:axId val="232291168"/>
      </c:lineChart>
      <c:catAx>
        <c:axId val="23229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024031611433184"/>
              <c:y val="0.90830976687671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168"/>
        <c:crosses val="autoZero"/>
        <c:auto val="1"/>
        <c:lblAlgn val="ctr"/>
        <c:lblOffset val="100"/>
        <c:noMultiLvlLbl val="0"/>
      </c:catAx>
      <c:valAx>
        <c:axId val="232291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0070C0"/>
  </sheetPr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7030A0"/>
  </sheetPr>
  <sheetViews>
    <sheetView zoomScale="124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681990</xdr:colOff>
      <xdr:row>7</xdr:row>
      <xdr:rowOff>10160</xdr:rowOff>
    </xdr:from>
    <xdr:to>
      <xdr:col>8</xdr:col>
      <xdr:colOff>687070</xdr:colOff>
      <xdr:row>13</xdr:row>
      <xdr:rowOff>104140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7235190" y="1280160"/>
          <a:ext cx="5080" cy="1071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7261860" y="1493520"/>
          <a:ext cx="0" cy="1402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A27B70B-D9FE-4600-8464-CE7EE400B6BA}"/>
            </a:ext>
          </a:extLst>
        </xdr:cNvPr>
        <xdr:cNvSpPr>
          <a:spLocks noChangeShapeType="1"/>
        </xdr:cNvSpPr>
      </xdr:nvSpPr>
      <xdr:spPr bwMode="auto">
        <a:xfrm>
          <a:off x="6034465" y="1265064"/>
          <a:ext cx="0" cy="10768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7210323" cy="5233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0.0696</cdr:x>
      <cdr:y>0.50917</cdr:y>
    </cdr:from>
    <cdr:to>
      <cdr:x>0.9652</cdr:x>
      <cdr:y>0.50917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452998-7ED2-44B8-96D1-6C0C776EF9D3}"/>
            </a:ext>
          </a:extLst>
        </cdr:cNvPr>
        <cdr:cNvCxnSpPr/>
      </cdr:nvCxnSpPr>
      <cdr:spPr>
        <a:xfrm xmlns:a="http://schemas.openxmlformats.org/drawingml/2006/main">
          <a:off x="602512" y="3198628"/>
          <a:ext cx="77529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0.23064</cdr:x>
      <cdr:y>0.10019</cdr:y>
    </cdr:from>
    <cdr:to>
      <cdr:x>0.31426</cdr:x>
      <cdr:y>0.14563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77CE3F-3A86-4D59-9FAB-593C38F18359}"/>
            </a:ext>
          </a:extLst>
        </cdr:cNvPr>
        <cdr:cNvSpPr txBox="1"/>
      </cdr:nvSpPr>
      <cdr:spPr>
        <a:xfrm xmlns:a="http://schemas.openxmlformats.org/drawingml/2006/main">
          <a:off x="1663721" y="524253"/>
          <a:ext cx="603202" cy="2377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0.49351</cdr:x>
      <cdr:y>0.10125</cdr:y>
    </cdr:from>
    <cdr:to>
      <cdr:x>0.57219</cdr:x>
      <cdr:y>0.14806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5DD2F2A-9BEE-454A-B733-E17415A0F8CD}"/>
            </a:ext>
          </a:extLst>
        </cdr:cNvPr>
        <cdr:cNvSpPr txBox="1"/>
      </cdr:nvSpPr>
      <cdr:spPr>
        <a:xfrm xmlns:a="http://schemas.openxmlformats.org/drawingml/2006/main">
          <a:off x="3559955" y="529781"/>
          <a:ext cx="567566" cy="2449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0.61726</cdr:x>
      <cdr:y>0.10044</cdr:y>
    </cdr:from>
    <cdr:to>
      <cdr:x>0.69982</cdr:x>
      <cdr:y>0.1432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537CCD0-8EB5-44FD-9CD0-F6BC8FE44FE5}"/>
            </a:ext>
          </a:extLst>
        </cdr:cNvPr>
        <cdr:cNvSpPr txBox="1"/>
      </cdr:nvSpPr>
      <cdr:spPr>
        <a:xfrm xmlns:a="http://schemas.openxmlformats.org/drawingml/2006/main">
          <a:off x="4452635" y="525542"/>
          <a:ext cx="595615" cy="2237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latin typeface="+mn-lt"/>
              <a:ea typeface="+mn-ea"/>
              <a:cs typeface="+mn-cs"/>
            </a:rPr>
            <a:t>Pipette</a:t>
          </a:r>
        </a:p>
      </cdr:txBody>
    </cdr:sp>
  </cdr:relSizeAnchor>
  <cdr:relSizeAnchor xmlns:cdr="http://schemas.openxmlformats.org/drawingml/2006/chartDrawing">
    <cdr:from>
      <cdr:x>0.1022</cdr:x>
      <cdr:y>0.10014</cdr:y>
    </cdr:from>
    <cdr:to>
      <cdr:x>0.18791</cdr:x>
      <cdr:y>0.14563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EF59207-DBEF-4D68-A1DB-7BB72058ABB5}"/>
            </a:ext>
          </a:extLst>
        </cdr:cNvPr>
        <cdr:cNvSpPr txBox="1"/>
      </cdr:nvSpPr>
      <cdr:spPr>
        <a:xfrm xmlns:a="http://schemas.openxmlformats.org/drawingml/2006/main">
          <a:off x="737230" y="523972"/>
          <a:ext cx="618278" cy="23802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 anchor="t" anchorCtr="1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0.36424</cdr:x>
      <cdr:y>0.09968</cdr:y>
    </cdr:from>
    <cdr:to>
      <cdr:x>0.44924</cdr:x>
      <cdr:y>0.14685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627500" y="521547"/>
          <a:ext cx="613156" cy="2468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0.73751</cdr:x>
      <cdr:y>0.10005</cdr:y>
    </cdr:from>
    <cdr:to>
      <cdr:x>0.83054</cdr:x>
      <cdr:y>0.14563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6EADA03-15E7-AF27-6D89-408D5440C006}"/>
            </a:ext>
          </a:extLst>
        </cdr:cNvPr>
        <cdr:cNvSpPr txBox="1"/>
      </cdr:nvSpPr>
      <cdr:spPr>
        <a:xfrm xmlns:a="http://schemas.openxmlformats.org/drawingml/2006/main">
          <a:off x="5320090" y="523502"/>
          <a:ext cx="671081" cy="2384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0.87148</cdr:x>
      <cdr:y>0.10073</cdr:y>
    </cdr:from>
    <cdr:to>
      <cdr:x>0.96451</cdr:x>
      <cdr:y>0.14631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94D72A62-C85F-2398-7904-D10466AC429A}"/>
            </a:ext>
          </a:extLst>
        </cdr:cNvPr>
        <cdr:cNvSpPr txBox="1"/>
      </cdr:nvSpPr>
      <cdr:spPr>
        <a:xfrm xmlns:a="http://schemas.openxmlformats.org/drawingml/2006/main">
          <a:off x="6286500" y="527050"/>
          <a:ext cx="671081" cy="2384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0.23066</cdr:x>
      <cdr:y>0.08839</cdr:y>
    </cdr:from>
    <cdr:to>
      <cdr:x>0.31778</cdr:x>
      <cdr:y>0.14078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425A26-4B20-4BB4-9372-B886808E334E}"/>
            </a:ext>
          </a:extLst>
        </cdr:cNvPr>
        <cdr:cNvSpPr txBox="1"/>
      </cdr:nvSpPr>
      <cdr:spPr>
        <a:xfrm xmlns:a="http://schemas.openxmlformats.org/drawingml/2006/main">
          <a:off x="1663880" y="462492"/>
          <a:ext cx="628449" cy="2741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0.49438</cdr:x>
      <cdr:y>0.0896</cdr:y>
    </cdr:from>
    <cdr:to>
      <cdr:x>0.57306</cdr:x>
      <cdr:y>0.13471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6235DA5-725A-4848-BCB4-9D8C66645734}"/>
            </a:ext>
          </a:extLst>
        </cdr:cNvPr>
        <cdr:cNvSpPr txBox="1"/>
      </cdr:nvSpPr>
      <cdr:spPr>
        <a:xfrm xmlns:a="http://schemas.openxmlformats.org/drawingml/2006/main">
          <a:off x="3566281" y="468842"/>
          <a:ext cx="567566" cy="2360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0.62086</cdr:x>
      <cdr:y>0.09011</cdr:y>
    </cdr:from>
    <cdr:to>
      <cdr:x>0.70335</cdr:x>
      <cdr:y>0.13835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3DC68C2-F185-4A6E-B324-4F86333A199B}"/>
            </a:ext>
          </a:extLst>
        </cdr:cNvPr>
        <cdr:cNvSpPr txBox="1"/>
      </cdr:nvSpPr>
      <cdr:spPr>
        <a:xfrm xmlns:a="http://schemas.openxmlformats.org/drawingml/2006/main">
          <a:off x="4478627" y="471492"/>
          <a:ext cx="595049" cy="252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0.09064</cdr:x>
      <cdr:y>0.10014</cdr:y>
    </cdr:from>
    <cdr:to>
      <cdr:x>0.17829</cdr:x>
      <cdr:y>0.13717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2BD96B6-FDA5-4B5F-BB68-D6BAF7284FD3}"/>
            </a:ext>
          </a:extLst>
        </cdr:cNvPr>
        <cdr:cNvSpPr txBox="1"/>
      </cdr:nvSpPr>
      <cdr:spPr>
        <a:xfrm xmlns:a="http://schemas.openxmlformats.org/drawingml/2006/main">
          <a:off x="785003" y="629729"/>
          <a:ext cx="759125" cy="232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0.11076</cdr:x>
      <cdr:y>0.09013</cdr:y>
    </cdr:from>
    <cdr:to>
      <cdr:x>0.17889</cdr:x>
      <cdr:y>0.13714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3722A99-6666-4889-8B59-E456774B7A7F}"/>
            </a:ext>
          </a:extLst>
        </cdr:cNvPr>
        <cdr:cNvSpPr txBox="1"/>
      </cdr:nvSpPr>
      <cdr:spPr>
        <a:xfrm xmlns:a="http://schemas.openxmlformats.org/drawingml/2006/main">
          <a:off x="799012" y="471596"/>
          <a:ext cx="491462" cy="245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0.35118</cdr:x>
      <cdr:y>0.0909</cdr:y>
    </cdr:from>
    <cdr:to>
      <cdr:x>0.45686</cdr:x>
      <cdr:y>0.13835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533286" y="475625"/>
          <a:ext cx="762334" cy="2482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0.75487</cdr:x>
      <cdr:y>0.09006</cdr:y>
    </cdr:from>
    <cdr:to>
      <cdr:x>0.82394</cdr:x>
      <cdr:y>0.13593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E4CB74D-75B0-5648-1BF7-D69343E620CC}"/>
            </a:ext>
          </a:extLst>
        </cdr:cNvPr>
        <cdr:cNvSpPr txBox="1"/>
      </cdr:nvSpPr>
      <cdr:spPr>
        <a:xfrm xmlns:a="http://schemas.openxmlformats.org/drawingml/2006/main">
          <a:off x="5445324" y="471211"/>
          <a:ext cx="498243" cy="2400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0.88292</cdr:x>
      <cdr:y>0.08981</cdr:y>
    </cdr:from>
    <cdr:to>
      <cdr:x>0.95199</cdr:x>
      <cdr:y>0.13568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CE0CF0-6A79-DCB6-6644-4DFAAC973702}"/>
            </a:ext>
          </a:extLst>
        </cdr:cNvPr>
        <cdr:cNvSpPr txBox="1"/>
      </cdr:nvSpPr>
      <cdr:spPr>
        <a:xfrm xmlns:a="http://schemas.openxmlformats.org/drawingml/2006/main">
          <a:off x="6369050" y="469900"/>
          <a:ext cx="498243" cy="2400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0.22824</cdr:x>
      <cdr:y>0.09204</cdr:y>
    </cdr:from>
    <cdr:to>
      <cdr:x>0.30898</cdr:x>
      <cdr:y>0.13957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CF42D-3944-4BAC-AD00-141091627C33}"/>
            </a:ext>
          </a:extLst>
        </cdr:cNvPr>
        <cdr:cNvSpPr txBox="1"/>
      </cdr:nvSpPr>
      <cdr:spPr>
        <a:xfrm xmlns:a="http://schemas.openxmlformats.org/drawingml/2006/main">
          <a:off x="1646431" y="481575"/>
          <a:ext cx="582426" cy="2486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0.48909</cdr:x>
      <cdr:y>0.0934</cdr:y>
    </cdr:from>
    <cdr:to>
      <cdr:x>0.56867</cdr:x>
      <cdr:y>0.13956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8170FCA-F65F-4220-9BC5-5661DA66F1DB}"/>
            </a:ext>
          </a:extLst>
        </cdr:cNvPr>
        <cdr:cNvSpPr txBox="1"/>
      </cdr:nvSpPr>
      <cdr:spPr>
        <a:xfrm xmlns:a="http://schemas.openxmlformats.org/drawingml/2006/main">
          <a:off x="3528077" y="488725"/>
          <a:ext cx="574059" cy="2415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0.61088</cdr:x>
      <cdr:y>0.09364</cdr:y>
    </cdr:from>
    <cdr:to>
      <cdr:x>0.70158</cdr:x>
      <cdr:y>0.13956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4434029-DD42-4BDF-8354-48A23CAE171C}"/>
            </a:ext>
          </a:extLst>
        </cdr:cNvPr>
        <cdr:cNvSpPr txBox="1"/>
      </cdr:nvSpPr>
      <cdr:spPr>
        <a:xfrm xmlns:a="http://schemas.openxmlformats.org/drawingml/2006/main">
          <a:off x="4406641" y="489981"/>
          <a:ext cx="654273" cy="2402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0.10703</cdr:x>
      <cdr:y>0.09137</cdr:y>
    </cdr:from>
    <cdr:to>
      <cdr:x>0.17694</cdr:x>
      <cdr:y>0.1335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2EB9CCF-3AEC-4C9F-8813-4230851D2340}"/>
            </a:ext>
          </a:extLst>
        </cdr:cNvPr>
        <cdr:cNvSpPr txBox="1"/>
      </cdr:nvSpPr>
      <cdr:spPr>
        <a:xfrm xmlns:a="http://schemas.openxmlformats.org/drawingml/2006/main">
          <a:off x="772057" y="478066"/>
          <a:ext cx="504303" cy="2204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0.34655</cdr:x>
      <cdr:y>0.09258</cdr:y>
    </cdr:from>
    <cdr:to>
      <cdr:x>0.45334</cdr:x>
      <cdr:y>0.14199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499889" y="484416"/>
          <a:ext cx="770341" cy="2585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0.75048</cdr:x>
      <cdr:y>0.09128</cdr:y>
    </cdr:from>
    <cdr:to>
      <cdr:x>0.81934</cdr:x>
      <cdr:y>0.13654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7BFA11A-E3BA-30E8-8395-BCA4C375D196}"/>
            </a:ext>
          </a:extLst>
        </cdr:cNvPr>
        <cdr:cNvSpPr txBox="1"/>
      </cdr:nvSpPr>
      <cdr:spPr>
        <a:xfrm xmlns:a="http://schemas.openxmlformats.org/drawingml/2006/main">
          <a:off x="5413679" y="477628"/>
          <a:ext cx="496728" cy="236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0.87764</cdr:x>
      <cdr:y>0.09102</cdr:y>
    </cdr:from>
    <cdr:to>
      <cdr:x>0.9465</cdr:x>
      <cdr:y>0.13628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C197F1E-0B98-3FB1-0E05-28B6B7A6C96D}"/>
            </a:ext>
          </a:extLst>
        </cdr:cNvPr>
        <cdr:cNvSpPr txBox="1"/>
      </cdr:nvSpPr>
      <cdr:spPr>
        <a:xfrm xmlns:a="http://schemas.openxmlformats.org/drawingml/2006/main">
          <a:off x="6330950" y="476250"/>
          <a:ext cx="496728" cy="236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0.48126</cdr:x>
      <cdr:y>0.20764</cdr:y>
    </cdr:from>
    <cdr:to>
      <cdr:x>0.58706</cdr:x>
      <cdr:y>0.30662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4478" y="1078104"/>
          <a:ext cx="914400" cy="60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0.23841</cdr:y>
    </cdr:from>
    <cdr:to>
      <cdr:x>0.58584</cdr:x>
      <cdr:y>0.38702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4011" y="12665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0.21277</cdr:y>
    </cdr:from>
    <cdr:to>
      <cdr:x>0.58584</cdr:x>
      <cdr:y>0.36163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24010" y="11095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0.76898</cdr:x>
      <cdr:y>0.68709</cdr:y>
    </cdr:from>
    <cdr:to>
      <cdr:x>0.85446</cdr:x>
      <cdr:y>0.80495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15E08823-6885-385D-3FE0-480BBCF18286}"/>
            </a:ext>
          </a:extLst>
        </cdr:cNvPr>
        <cdr:cNvSpPr txBox="1"/>
      </cdr:nvSpPr>
      <cdr:spPr>
        <a:xfrm xmlns:a="http://schemas.openxmlformats.org/drawingml/2006/main">
          <a:off x="5491555" y="3336038"/>
          <a:ext cx="610439" cy="5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-55.24%</a:t>
          </a:r>
          <a:r>
            <a:rPr lang="en-US" sz="700" baseline="0">
              <a:solidFill>
                <a:srgbClr val="FF0000"/>
              </a:solidFill>
            </a:rPr>
            <a:t> off chart</a:t>
          </a:r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  <cdr:relSizeAnchor xmlns:cdr="http://schemas.openxmlformats.org/drawingml/2006/chartDrawing">
    <cdr:from>
      <cdr:x>0.07551</cdr:x>
      <cdr:y>0.68149</cdr:y>
    </cdr:from>
    <cdr:to>
      <cdr:x>0.16099</cdr:x>
      <cdr:y>0.79935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AE20D82-0E63-296F-9E76-253BB2C68D4E}"/>
            </a:ext>
          </a:extLst>
        </cdr:cNvPr>
        <cdr:cNvSpPr txBox="1"/>
      </cdr:nvSpPr>
      <cdr:spPr>
        <a:xfrm xmlns:a="http://schemas.openxmlformats.org/drawingml/2006/main">
          <a:off x="539261" y="3308839"/>
          <a:ext cx="610439" cy="5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0.13541</cdr:x>
      <cdr:y>0.65019</cdr:y>
    </cdr:from>
    <cdr:to>
      <cdr:x>0.24246</cdr:x>
      <cdr:y>0.8008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1374" y="37890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0.08879</cdr:x>
      <cdr:y>0.63785</cdr:y>
    </cdr:from>
    <cdr:to>
      <cdr:x>0.19534</cdr:x>
      <cdr:y>0.79445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2DEA035-2F00-4B90-9F64-39BCD41F57C2}"/>
            </a:ext>
          </a:extLst>
        </cdr:cNvPr>
        <cdr:cNvSpPr txBox="1"/>
      </cdr:nvSpPr>
      <cdr:spPr>
        <a:xfrm xmlns:a="http://schemas.openxmlformats.org/drawingml/2006/main">
          <a:off x="762000" y="3724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0.05516</cdr:x>
      <cdr:y>0.16002</cdr:y>
    </cdr:from>
    <cdr:to>
      <cdr:x>0.14056</cdr:x>
      <cdr:y>0.27763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954237A-5CC6-D71E-17C1-0E2E7CD2728B}"/>
            </a:ext>
          </a:extLst>
        </cdr:cNvPr>
        <cdr:cNvSpPr txBox="1"/>
      </cdr:nvSpPr>
      <cdr:spPr>
        <a:xfrm xmlns:a="http://schemas.openxmlformats.org/drawingml/2006/main">
          <a:off x="473277" y="934167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0.80359</cdr:x>
      <cdr:y>0.15739</cdr:y>
    </cdr:from>
    <cdr:to>
      <cdr:x>0.88899</cdr:x>
      <cdr:y>0.275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BA3C03E-01DA-060A-6C07-0554AD9B2F85}"/>
            </a:ext>
          </a:extLst>
        </cdr:cNvPr>
        <cdr:cNvSpPr txBox="1"/>
      </cdr:nvSpPr>
      <cdr:spPr>
        <a:xfrm xmlns:a="http://schemas.openxmlformats.org/drawingml/2006/main">
          <a:off x="6894974" y="918804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0.07168</cdr:x>
      <cdr:y>0.15831</cdr:y>
    </cdr:from>
    <cdr:to>
      <cdr:x>0.15708</cdr:x>
      <cdr:y>0.27592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9219716-0ED1-FE14-7FA5-B6B377DF12CC}"/>
            </a:ext>
          </a:extLst>
        </cdr:cNvPr>
        <cdr:cNvSpPr txBox="1"/>
      </cdr:nvSpPr>
      <cdr:spPr>
        <a:xfrm xmlns:a="http://schemas.openxmlformats.org/drawingml/2006/main">
          <a:off x="511687" y="767735"/>
          <a:ext cx="609639" cy="570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0.5298</cdr:x>
      <cdr:y>0.27406</cdr:y>
    </cdr:from>
    <cdr:to>
      <cdr:x>0.63559</cdr:x>
      <cdr:y>0.42291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3159" y="14863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0.52858</cdr:x>
      <cdr:y>0.2756</cdr:y>
    </cdr:from>
    <cdr:to>
      <cdr:x>0.63437</cdr:x>
      <cdr:y>0.42471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42692" y="1496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0.50321</cdr:x>
      <cdr:y>0.28431</cdr:y>
    </cdr:from>
    <cdr:to>
      <cdr:x>0.60901</cdr:x>
      <cdr:y>0.43342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22885" y="154912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0.05785</cdr:x>
      <cdr:y>0.17581</cdr:y>
    </cdr:from>
    <cdr:to>
      <cdr:x>0.14324</cdr:x>
      <cdr:y>0.29342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5E08823-6885-385D-3FE0-480BBCF18286}"/>
            </a:ext>
          </a:extLst>
        </cdr:cNvPr>
        <cdr:cNvSpPr txBox="1"/>
      </cdr:nvSpPr>
      <cdr:spPr>
        <a:xfrm xmlns:a="http://schemas.openxmlformats.org/drawingml/2006/main">
          <a:off x="496325" y="1026345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0.81434</cdr:x>
      <cdr:y>0.16528</cdr:y>
    </cdr:from>
    <cdr:to>
      <cdr:x>0.89973</cdr:x>
      <cdr:y>0.28289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064E9B3-54E3-DB03-9A31-B93CBAC12533}"/>
            </a:ext>
          </a:extLst>
        </cdr:cNvPr>
        <cdr:cNvSpPr txBox="1"/>
      </cdr:nvSpPr>
      <cdr:spPr>
        <a:xfrm xmlns:a="http://schemas.openxmlformats.org/drawingml/2006/main">
          <a:off x="6987151" y="964893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0.81523</cdr:x>
      <cdr:y>0.68107</cdr:y>
    </cdr:from>
    <cdr:to>
      <cdr:x>0.90063</cdr:x>
      <cdr:y>0.79868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8F2B5B6-AB79-352C-94F8-03795E2A29B7}"/>
            </a:ext>
          </a:extLst>
        </cdr:cNvPr>
        <cdr:cNvSpPr txBox="1"/>
      </cdr:nvSpPr>
      <cdr:spPr>
        <a:xfrm xmlns:a="http://schemas.openxmlformats.org/drawingml/2006/main">
          <a:off x="6994833" y="3976021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0.76321</cdr:x>
      <cdr:y>0.67257</cdr:y>
    </cdr:from>
    <cdr:to>
      <cdr:x>0.84872</cdr:x>
      <cdr:y>0.79057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BC3B3BEE-E38C-7A79-B0C0-0E3D3DE8A821}"/>
            </a:ext>
          </a:extLst>
        </cdr:cNvPr>
        <cdr:cNvSpPr txBox="1"/>
      </cdr:nvSpPr>
      <cdr:spPr>
        <a:xfrm xmlns:a="http://schemas.openxmlformats.org/drawingml/2006/main">
          <a:off x="5448300" y="3261646"/>
          <a:ext cx="610424" cy="572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-40.73% 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</cdr:x>
      <cdr:y>0.31034</cdr:y>
    </cdr:from>
    <cdr:to>
      <cdr:x>0.85664</cdr:x>
      <cdr:y>0.46724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30945" y="1808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0.76035</cdr:x>
      <cdr:y>0.6789</cdr:y>
    </cdr:from>
    <cdr:to>
      <cdr:x>0.84586</cdr:x>
      <cdr:y>0.7969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3461529-9260-302E-954D-7CD49A64555C}"/>
            </a:ext>
          </a:extLst>
        </cdr:cNvPr>
        <cdr:cNvSpPr txBox="1"/>
      </cdr:nvSpPr>
      <cdr:spPr>
        <a:xfrm xmlns:a="http://schemas.openxmlformats.org/drawingml/2006/main">
          <a:off x="5427839" y="3292383"/>
          <a:ext cx="610424" cy="572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-40.30% 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mg" connectionId="2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22mg" connectionId="1" xr16:uid="{00000000-0016-0000-08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L19"/>
  <sheetViews>
    <sheetView workbookViewId="0">
      <selection activeCell="J15" sqref="J15"/>
    </sheetView>
  </sheetViews>
  <sheetFormatPr defaultColWidth="9.140625" defaultRowHeight="12.75"/>
  <cols>
    <col min="1" max="1" width="12.28515625" style="11" customWidth="1"/>
    <col min="2" max="2" width="12.140625" style="11" customWidth="1"/>
    <col min="3" max="4" width="12.5703125" style="11" customWidth="1"/>
    <col min="5" max="5" width="7.140625" style="66" bestFit="1" customWidth="1"/>
    <col min="6" max="6" width="12.28515625" style="11" customWidth="1"/>
    <col min="7" max="7" width="11.42578125" style="11" customWidth="1"/>
    <col min="8" max="8" width="15" style="11" customWidth="1"/>
    <col min="9" max="9" width="20.28515625" style="11" customWidth="1"/>
    <col min="10" max="10" width="12.28515625" style="11" bestFit="1" customWidth="1"/>
    <col min="11" max="16384" width="9.140625" style="11"/>
  </cols>
  <sheetData>
    <row r="1" spans="1:12" ht="18.75">
      <c r="A1" s="84" t="s">
        <v>155</v>
      </c>
      <c r="B1" s="85"/>
      <c r="C1" s="49"/>
      <c r="D1" s="49"/>
      <c r="E1" s="48"/>
      <c r="F1" s="42"/>
      <c r="G1" s="48" t="s">
        <v>169</v>
      </c>
      <c r="H1" s="42"/>
      <c r="I1" s="43"/>
      <c r="J1" s="42"/>
    </row>
    <row r="2" spans="1:12" ht="12.75" customHeight="1">
      <c r="A2" s="84"/>
      <c r="B2" s="85"/>
      <c r="C2" s="49"/>
      <c r="D2" s="49"/>
      <c r="E2" s="48"/>
      <c r="F2" s="42"/>
      <c r="G2" s="48"/>
      <c r="H2" s="42"/>
      <c r="I2" s="43"/>
      <c r="J2" s="42"/>
    </row>
    <row r="3" spans="1:12">
      <c r="A3" s="42"/>
      <c r="B3" s="49"/>
      <c r="C3" s="49"/>
      <c r="D3" s="49"/>
      <c r="E3" s="48"/>
      <c r="F3" s="42"/>
      <c r="G3" s="48"/>
      <c r="H3" s="42"/>
      <c r="I3" s="43"/>
      <c r="J3" s="42"/>
    </row>
    <row r="4" spans="1:12">
      <c r="A4" s="42"/>
      <c r="B4" s="51" t="s">
        <v>58</v>
      </c>
      <c r="C4" s="51" t="s">
        <v>61</v>
      </c>
      <c r="D4" s="51" t="s">
        <v>66</v>
      </c>
      <c r="E4" s="50"/>
      <c r="F4" s="39" t="s">
        <v>60</v>
      </c>
      <c r="G4" s="50" t="s">
        <v>60</v>
      </c>
      <c r="H4" s="42"/>
      <c r="I4" s="43"/>
      <c r="J4" s="42"/>
    </row>
    <row r="5" spans="1:12" ht="18.399999999999999" customHeight="1" thickBot="1">
      <c r="A5" s="41" t="s">
        <v>31</v>
      </c>
      <c r="B5" s="52" t="s">
        <v>59</v>
      </c>
      <c r="C5" s="52" t="s">
        <v>59</v>
      </c>
      <c r="D5" s="52" t="s">
        <v>59</v>
      </c>
      <c r="E5" s="53" t="s">
        <v>81</v>
      </c>
      <c r="F5" s="41" t="s">
        <v>80</v>
      </c>
      <c r="G5" s="53" t="s">
        <v>62</v>
      </c>
      <c r="H5" s="39" t="s">
        <v>6</v>
      </c>
      <c r="I5" s="39" t="s">
        <v>10</v>
      </c>
      <c r="J5" s="42"/>
      <c r="K5" s="5"/>
      <c r="L5" s="5"/>
    </row>
    <row r="6" spans="1:12" ht="12.75" customHeight="1" thickTop="1">
      <c r="A6" s="39">
        <v>1</v>
      </c>
      <c r="B6" s="107">
        <v>15</v>
      </c>
      <c r="C6" s="107">
        <v>10</v>
      </c>
      <c r="D6" s="109">
        <f t="shared" ref="D6:D14" si="0">B6+C6</f>
        <v>25</v>
      </c>
      <c r="E6" s="109">
        <f t="shared" ref="E6:E14" si="1">(C6/D6)*100</f>
        <v>40</v>
      </c>
      <c r="F6" s="117">
        <v>0.45</v>
      </c>
      <c r="G6" s="111">
        <f t="shared" ref="G6:G14" si="2">D6/F6</f>
        <v>55.555555555555557</v>
      </c>
      <c r="H6" s="63" t="s">
        <v>76</v>
      </c>
      <c r="I6" s="5" t="s">
        <v>175</v>
      </c>
      <c r="J6" s="42"/>
      <c r="K6" s="5"/>
      <c r="L6" s="5"/>
    </row>
    <row r="7" spans="1:12">
      <c r="A7" s="39">
        <v>2</v>
      </c>
      <c r="B7" s="107">
        <v>30</v>
      </c>
      <c r="C7" s="107">
        <v>12</v>
      </c>
      <c r="D7" s="109">
        <f t="shared" si="0"/>
        <v>42</v>
      </c>
      <c r="E7" s="109">
        <f t="shared" si="1"/>
        <v>28.571428571428569</v>
      </c>
      <c r="F7" s="117">
        <v>0.45</v>
      </c>
      <c r="G7" s="111">
        <f t="shared" si="2"/>
        <v>93.333333333333329</v>
      </c>
      <c r="H7" s="63" t="s">
        <v>77</v>
      </c>
      <c r="I7" s="40" t="s">
        <v>63</v>
      </c>
      <c r="J7" s="42"/>
      <c r="K7" s="5"/>
      <c r="L7" s="5"/>
    </row>
    <row r="8" spans="1:12">
      <c r="A8" s="39">
        <v>3</v>
      </c>
      <c r="B8" s="107">
        <v>50</v>
      </c>
      <c r="C8" s="107">
        <v>15</v>
      </c>
      <c r="D8" s="109">
        <f t="shared" si="0"/>
        <v>65</v>
      </c>
      <c r="E8" s="109">
        <f t="shared" si="1"/>
        <v>23.076923076923077</v>
      </c>
      <c r="F8" s="117">
        <v>0.45</v>
      </c>
      <c r="G8" s="111">
        <f t="shared" si="2"/>
        <v>144.44444444444443</v>
      </c>
      <c r="H8" s="63"/>
      <c r="I8" s="40"/>
      <c r="J8" s="42"/>
      <c r="K8" s="5"/>
      <c r="L8" s="5"/>
    </row>
    <row r="9" spans="1:12" ht="12.75" customHeight="1">
      <c r="A9" s="39">
        <v>4</v>
      </c>
      <c r="B9" s="107">
        <v>250</v>
      </c>
      <c r="C9" s="107">
        <v>65</v>
      </c>
      <c r="D9" s="109">
        <f t="shared" si="0"/>
        <v>315</v>
      </c>
      <c r="E9" s="109">
        <f t="shared" si="1"/>
        <v>20.634920634920633</v>
      </c>
      <c r="F9" s="117">
        <v>0.45</v>
      </c>
      <c r="G9" s="111">
        <f t="shared" si="2"/>
        <v>700</v>
      </c>
      <c r="H9" s="63"/>
      <c r="I9" s="40"/>
      <c r="J9" s="42"/>
      <c r="K9" s="5"/>
      <c r="L9" s="5"/>
    </row>
    <row r="10" spans="1:12">
      <c r="A10" s="39">
        <v>5</v>
      </c>
      <c r="B10" s="107">
        <v>400</v>
      </c>
      <c r="C10" s="107">
        <v>100</v>
      </c>
      <c r="D10" s="109">
        <f t="shared" si="0"/>
        <v>500</v>
      </c>
      <c r="E10" s="109">
        <f t="shared" si="1"/>
        <v>20</v>
      </c>
      <c r="F10" s="117">
        <v>0.45</v>
      </c>
      <c r="G10" s="111">
        <f t="shared" si="2"/>
        <v>1111.1111111111111</v>
      </c>
      <c r="H10" s="63"/>
      <c r="I10" s="40"/>
      <c r="J10" s="42"/>
      <c r="K10" s="5"/>
      <c r="L10" s="5"/>
    </row>
    <row r="11" spans="1:12">
      <c r="A11" s="39">
        <v>6</v>
      </c>
      <c r="B11" s="107">
        <v>600</v>
      </c>
      <c r="C11" s="107">
        <v>150</v>
      </c>
      <c r="D11" s="109">
        <f t="shared" si="0"/>
        <v>750</v>
      </c>
      <c r="E11" s="109">
        <f t="shared" si="1"/>
        <v>20</v>
      </c>
      <c r="F11" s="117">
        <v>0.45</v>
      </c>
      <c r="G11" s="111">
        <f t="shared" si="2"/>
        <v>1666.6666666666665</v>
      </c>
      <c r="H11" s="63"/>
      <c r="I11" s="40"/>
      <c r="J11" s="42"/>
      <c r="K11" s="5"/>
      <c r="L11" s="5"/>
    </row>
    <row r="12" spans="1:12" ht="12.75" customHeight="1">
      <c r="A12" s="39">
        <v>7</v>
      </c>
      <c r="B12" s="107">
        <v>1800</v>
      </c>
      <c r="C12" s="107">
        <v>450</v>
      </c>
      <c r="D12" s="109">
        <f t="shared" si="0"/>
        <v>2250</v>
      </c>
      <c r="E12" s="109">
        <f t="shared" si="1"/>
        <v>20</v>
      </c>
      <c r="F12" s="117">
        <v>0.45</v>
      </c>
      <c r="G12" s="111">
        <f t="shared" si="2"/>
        <v>5000</v>
      </c>
      <c r="H12" s="86"/>
      <c r="I12" s="38"/>
      <c r="J12" s="42"/>
      <c r="K12" s="5"/>
      <c r="L12" s="5"/>
    </row>
    <row r="13" spans="1:12">
      <c r="A13" s="39">
        <v>8</v>
      </c>
      <c r="B13" s="107">
        <v>2300</v>
      </c>
      <c r="C13" s="107">
        <v>600</v>
      </c>
      <c r="D13" s="109">
        <f t="shared" si="0"/>
        <v>2900</v>
      </c>
      <c r="E13" s="109">
        <f t="shared" si="1"/>
        <v>20.689655172413794</v>
      </c>
      <c r="F13" s="117">
        <v>0.45</v>
      </c>
      <c r="G13" s="111">
        <f t="shared" si="2"/>
        <v>6444.4444444444443</v>
      </c>
      <c r="H13" s="86"/>
      <c r="I13" s="38"/>
      <c r="J13" s="42"/>
      <c r="K13" s="5"/>
      <c r="L13" s="5"/>
    </row>
    <row r="14" spans="1:12">
      <c r="A14" s="39">
        <v>9</v>
      </c>
      <c r="B14" s="108">
        <v>2800</v>
      </c>
      <c r="C14" s="108">
        <v>700</v>
      </c>
      <c r="D14" s="110">
        <f t="shared" si="0"/>
        <v>3500</v>
      </c>
      <c r="E14" s="110">
        <f t="shared" si="1"/>
        <v>20</v>
      </c>
      <c r="F14" s="118">
        <v>0.45</v>
      </c>
      <c r="G14" s="112">
        <f t="shared" si="2"/>
        <v>7777.7777777777774</v>
      </c>
      <c r="H14" s="86"/>
      <c r="I14" s="38"/>
      <c r="J14" s="42"/>
      <c r="K14" s="5"/>
      <c r="L14" s="5"/>
    </row>
    <row r="15" spans="1:12">
      <c r="A15" s="40"/>
      <c r="B15" s="54"/>
      <c r="C15" s="54"/>
      <c r="D15" s="54"/>
      <c r="E15" s="55"/>
      <c r="F15" s="40"/>
      <c r="G15" s="55"/>
      <c r="H15" s="40"/>
      <c r="I15" s="43"/>
      <c r="J15" s="38"/>
      <c r="K15" s="5"/>
      <c r="L15" s="5"/>
    </row>
    <row r="16" spans="1:12">
      <c r="A16" s="43" t="s">
        <v>84</v>
      </c>
      <c r="B16" s="54"/>
      <c r="C16" s="54"/>
      <c r="D16" s="54"/>
      <c r="E16" s="55"/>
      <c r="F16" s="40"/>
      <c r="G16" s="55"/>
      <c r="H16" s="40"/>
      <c r="I16" s="43"/>
      <c r="J16" s="38"/>
      <c r="K16" s="5"/>
      <c r="L16" s="5"/>
    </row>
    <row r="17" spans="1:12">
      <c r="A17" s="40"/>
      <c r="B17" s="40"/>
      <c r="C17" s="40"/>
      <c r="D17" s="40"/>
      <c r="E17" s="55"/>
      <c r="F17" s="40"/>
      <c r="G17" s="40"/>
      <c r="H17" s="40"/>
      <c r="I17" s="87"/>
      <c r="J17" s="38"/>
      <c r="K17" s="5"/>
      <c r="L17" s="5"/>
    </row>
    <row r="18" spans="1:12" ht="15.75">
      <c r="A18" s="44"/>
      <c r="B18" s="45"/>
      <c r="C18" s="37"/>
      <c r="D18" s="37"/>
      <c r="E18" s="65"/>
      <c r="F18" s="12"/>
      <c r="G18" s="37"/>
      <c r="H18" s="37"/>
      <c r="I18" s="46"/>
      <c r="J18" s="37"/>
      <c r="K18" s="37"/>
      <c r="L18" s="37"/>
    </row>
    <row r="19" spans="1:12">
      <c r="A19" s="45"/>
      <c r="B19" s="45"/>
      <c r="C19" s="37"/>
      <c r="D19" s="37"/>
      <c r="E19" s="65"/>
      <c r="F19" s="37"/>
      <c r="G19" s="37"/>
      <c r="H19" s="37"/>
      <c r="I19" s="46"/>
      <c r="J19" s="37"/>
      <c r="K19" s="37"/>
      <c r="L19" s="37"/>
    </row>
  </sheetData>
  <protectedRanges>
    <protectedRange sqref="F6:F14" name="Range2"/>
    <protectedRange algorithmName="SHA-512" hashValue="Cc9sKI5nyafFRXb4sshQ7ryJW6OcN5oExdAvzjL0KV1vPNnAmeN+blzLH9R+y3GFsTg2d1jrutrm0yfU0WQipg==" saltValue="BaMaqkdJ1Wt0gArmeWld+w==" spinCount="100000" sqref="D6:E14" name="Range1"/>
  </protectedRanges>
  <phoneticPr fontId="2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7"/>
    <pageSetUpPr fitToPage="1"/>
  </sheetPr>
  <dimension ref="A1:BA19"/>
  <sheetViews>
    <sheetView workbookViewId="0"/>
  </sheetViews>
  <sheetFormatPr defaultColWidth="9.140625" defaultRowHeight="12.75"/>
  <cols>
    <col min="1" max="1" width="17.7109375" style="11" customWidth="1"/>
    <col min="2" max="3" width="9.28515625" style="11" customWidth="1"/>
    <col min="4" max="4" width="11.28515625" style="11" customWidth="1"/>
    <col min="5" max="5" width="12.140625" style="11" customWidth="1"/>
    <col min="6" max="6" width="11.140625" style="11" customWidth="1"/>
    <col min="7" max="8" width="9.28515625" style="11" customWidth="1"/>
    <col min="9" max="9" width="12.140625" style="11" customWidth="1"/>
    <col min="10" max="12" width="9.28515625" style="11" customWidth="1"/>
    <col min="13" max="13" width="12.140625" style="11" customWidth="1"/>
    <col min="14" max="16384" width="9.140625" style="11"/>
  </cols>
  <sheetData>
    <row r="1" spans="1:53" ht="18.75">
      <c r="A1" s="19" t="s">
        <v>24</v>
      </c>
      <c r="B1" s="5"/>
      <c r="C1" s="5"/>
      <c r="D1" s="5"/>
      <c r="E1" s="6"/>
      <c r="F1" s="7"/>
      <c r="G1" s="8"/>
      <c r="H1" s="8"/>
      <c r="I1" s="8"/>
      <c r="J1" s="5"/>
      <c r="K1" s="5"/>
      <c r="L1" s="9"/>
      <c r="M1" s="9"/>
      <c r="N1" s="9"/>
      <c r="O1" s="9"/>
      <c r="P1" s="5"/>
      <c r="Q1" s="5"/>
      <c r="R1" s="5"/>
      <c r="S1" s="5"/>
      <c r="T1" s="5"/>
      <c r="U1" s="5"/>
      <c r="V1" s="9"/>
      <c r="W1" s="10"/>
      <c r="X1" s="5"/>
      <c r="Y1" s="9"/>
      <c r="Z1" s="10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53" ht="15.75">
      <c r="A2" s="12" t="s">
        <v>156</v>
      </c>
      <c r="B2" s="12"/>
      <c r="F2" s="10"/>
      <c r="I2" s="10"/>
      <c r="L2" s="9"/>
      <c r="M2" s="9"/>
      <c r="N2" s="9"/>
      <c r="O2" s="5"/>
      <c r="P2" s="5"/>
      <c r="Q2" s="5"/>
      <c r="R2" s="5"/>
      <c r="S2" s="5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4" spans="1:53" ht="13.5" thickBot="1">
      <c r="A4" s="83" t="s">
        <v>140</v>
      </c>
    </row>
    <row r="5" spans="1:53" ht="16.5" thickBot="1">
      <c r="A5" s="140"/>
      <c r="B5" s="141"/>
      <c r="C5" s="141"/>
      <c r="D5" s="141"/>
      <c r="E5" s="141"/>
      <c r="F5" s="141"/>
      <c r="G5" s="141"/>
      <c r="H5" s="141"/>
      <c r="I5" s="142"/>
    </row>
    <row r="6" spans="1:53" ht="13.5" thickBot="1">
      <c r="A6" s="137" t="s">
        <v>23</v>
      </c>
      <c r="B6" s="138"/>
      <c r="C6" s="138"/>
      <c r="D6" s="139"/>
      <c r="E6" s="137" t="s">
        <v>75</v>
      </c>
      <c r="F6" s="138"/>
      <c r="G6" s="138"/>
      <c r="H6" s="138"/>
      <c r="I6" s="139"/>
    </row>
    <row r="7" spans="1:53">
      <c r="A7" s="146" t="s">
        <v>92</v>
      </c>
      <c r="B7" s="147"/>
      <c r="C7" s="147"/>
      <c r="D7" s="148"/>
      <c r="E7" s="147" t="s">
        <v>96</v>
      </c>
      <c r="F7" s="147"/>
      <c r="G7" s="147"/>
      <c r="H7" s="147"/>
      <c r="I7" s="148"/>
      <c r="N7" s="143"/>
      <c r="O7" s="143"/>
      <c r="P7" s="143"/>
      <c r="Q7" s="143"/>
      <c r="R7" s="143"/>
    </row>
    <row r="8" spans="1:53">
      <c r="A8" s="149" t="s">
        <v>93</v>
      </c>
      <c r="B8" s="144"/>
      <c r="C8" s="144"/>
      <c r="D8" s="145"/>
      <c r="E8" s="144" t="s">
        <v>99</v>
      </c>
      <c r="F8" s="144"/>
      <c r="G8" s="144"/>
      <c r="H8" s="144"/>
      <c r="I8" s="145"/>
      <c r="N8" s="7"/>
      <c r="O8" s="7"/>
      <c r="P8" s="7"/>
      <c r="Q8" s="7"/>
      <c r="R8" s="7"/>
    </row>
    <row r="9" spans="1:53">
      <c r="A9" s="149" t="s">
        <v>94</v>
      </c>
      <c r="B9" s="144"/>
      <c r="C9" s="144"/>
      <c r="D9" s="145"/>
      <c r="E9" s="144" t="s">
        <v>100</v>
      </c>
      <c r="F9" s="144"/>
      <c r="G9" s="144"/>
      <c r="H9" s="144"/>
      <c r="I9" s="145"/>
      <c r="N9" s="143"/>
      <c r="O9" s="143"/>
      <c r="P9" s="143"/>
      <c r="Q9" s="143"/>
      <c r="R9" s="143"/>
    </row>
    <row r="10" spans="1:53">
      <c r="A10" s="149" t="s">
        <v>95</v>
      </c>
      <c r="B10" s="144"/>
      <c r="C10" s="144"/>
      <c r="D10" s="145"/>
      <c r="E10" s="144" t="s">
        <v>102</v>
      </c>
      <c r="F10" s="144"/>
      <c r="G10" s="144"/>
      <c r="H10" s="144"/>
      <c r="I10" s="145"/>
      <c r="N10" s="7"/>
      <c r="O10" s="7"/>
      <c r="P10" s="7"/>
      <c r="Q10" s="7"/>
      <c r="R10" s="7"/>
    </row>
    <row r="11" spans="1:53">
      <c r="A11" s="149" t="s">
        <v>97</v>
      </c>
      <c r="B11" s="144"/>
      <c r="C11" s="144"/>
      <c r="D11" s="145"/>
      <c r="E11" s="144" t="s">
        <v>103</v>
      </c>
      <c r="F11" s="144"/>
      <c r="G11" s="144"/>
      <c r="H11" s="144"/>
      <c r="I11" s="145"/>
      <c r="N11" s="143"/>
      <c r="O11" s="143"/>
      <c r="P11" s="143"/>
      <c r="Q11" s="143"/>
      <c r="R11" s="143"/>
    </row>
    <row r="12" spans="1:53">
      <c r="A12" s="149" t="s">
        <v>98</v>
      </c>
      <c r="B12" s="144"/>
      <c r="C12" s="144"/>
      <c r="D12" s="145"/>
      <c r="E12" s="144" t="s">
        <v>104</v>
      </c>
      <c r="F12" s="144"/>
      <c r="G12" s="144"/>
      <c r="H12" s="144"/>
      <c r="I12" s="145"/>
      <c r="N12" s="143"/>
      <c r="O12" s="143"/>
      <c r="P12" s="143"/>
      <c r="Q12" s="143"/>
      <c r="R12" s="143"/>
    </row>
    <row r="13" spans="1:53">
      <c r="A13" s="149" t="s">
        <v>101</v>
      </c>
      <c r="B13" s="144"/>
      <c r="C13" s="144"/>
      <c r="D13" s="145"/>
      <c r="E13" s="144" t="s">
        <v>105</v>
      </c>
      <c r="F13" s="144"/>
      <c r="G13" s="144"/>
      <c r="H13" s="144"/>
      <c r="I13" s="145"/>
      <c r="N13" s="143"/>
      <c r="O13" s="143"/>
      <c r="P13" s="143"/>
      <c r="Q13" s="143"/>
      <c r="R13" s="143"/>
    </row>
    <row r="14" spans="1:53">
      <c r="A14" s="149"/>
      <c r="B14" s="144"/>
      <c r="C14" s="144"/>
      <c r="D14" s="145"/>
      <c r="E14" s="144" t="s">
        <v>142</v>
      </c>
      <c r="F14" s="144"/>
      <c r="G14" s="144"/>
      <c r="H14" s="144"/>
      <c r="I14" s="145"/>
      <c r="N14" s="7"/>
      <c r="O14" s="7"/>
      <c r="P14" s="7"/>
      <c r="Q14" s="7"/>
      <c r="R14" s="7"/>
    </row>
    <row r="15" spans="1:53" ht="13.5" thickBot="1">
      <c r="A15" s="150"/>
      <c r="B15" s="151"/>
      <c r="C15" s="151"/>
      <c r="D15" s="152"/>
      <c r="E15" s="151" t="s">
        <v>106</v>
      </c>
      <c r="F15" s="151"/>
      <c r="G15" s="151"/>
      <c r="H15" s="151"/>
      <c r="I15" s="152"/>
      <c r="N15" s="7"/>
      <c r="O15" s="7"/>
      <c r="P15" s="7"/>
      <c r="Q15" s="7"/>
      <c r="R15" s="7"/>
    </row>
    <row r="16" spans="1:53">
      <c r="N16" s="7"/>
      <c r="O16" s="7"/>
      <c r="P16" s="7"/>
      <c r="Q16" s="7"/>
      <c r="R16" s="7"/>
    </row>
    <row r="17" spans="3:18">
      <c r="N17" s="143"/>
      <c r="O17" s="143"/>
      <c r="P17" s="143"/>
      <c r="Q17" s="143"/>
      <c r="R17" s="143"/>
    </row>
    <row r="18" spans="3:18">
      <c r="C18" s="5"/>
      <c r="D18" s="5"/>
      <c r="N18" s="7"/>
      <c r="O18" s="7"/>
      <c r="P18" s="7"/>
      <c r="Q18" s="7"/>
      <c r="R18" s="7"/>
    </row>
    <row r="19" spans="3:18">
      <c r="N19" s="143"/>
      <c r="O19" s="143"/>
      <c r="P19" s="143"/>
      <c r="Q19" s="143"/>
      <c r="R19" s="143"/>
    </row>
  </sheetData>
  <mergeCells count="28">
    <mergeCell ref="A15:D15"/>
    <mergeCell ref="E15:I15"/>
    <mergeCell ref="N19:R19"/>
    <mergeCell ref="N9:R9"/>
    <mergeCell ref="N11:R11"/>
    <mergeCell ref="N12:R12"/>
    <mergeCell ref="N13:R13"/>
    <mergeCell ref="E10:I10"/>
    <mergeCell ref="E11:I11"/>
    <mergeCell ref="E12:I12"/>
    <mergeCell ref="A14:D14"/>
    <mergeCell ref="E14:I14"/>
    <mergeCell ref="E6:I6"/>
    <mergeCell ref="A5:I5"/>
    <mergeCell ref="N7:R7"/>
    <mergeCell ref="N17:R17"/>
    <mergeCell ref="E8:I8"/>
    <mergeCell ref="A7:D7"/>
    <mergeCell ref="A9:D9"/>
    <mergeCell ref="A6:D6"/>
    <mergeCell ref="A10:D10"/>
    <mergeCell ref="A8:D8"/>
    <mergeCell ref="A11:D11"/>
    <mergeCell ref="A12:D12"/>
    <mergeCell ref="A13:D13"/>
    <mergeCell ref="E13:I13"/>
    <mergeCell ref="E7:I7"/>
    <mergeCell ref="E9:I9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C124-431F-4C96-84A3-AA965AEDF024}">
  <dimension ref="A1:E17"/>
  <sheetViews>
    <sheetView workbookViewId="0"/>
  </sheetViews>
  <sheetFormatPr defaultRowHeight="12.75"/>
  <cols>
    <col min="2" max="2" width="42.7109375" bestFit="1" customWidth="1"/>
  </cols>
  <sheetData>
    <row r="1" spans="1:5">
      <c r="A1" t="s">
        <v>107</v>
      </c>
      <c r="B1" t="s">
        <v>108</v>
      </c>
    </row>
    <row r="2" spans="1:5">
      <c r="A2" s="96">
        <v>11</v>
      </c>
      <c r="B2" s="96" t="s">
        <v>109</v>
      </c>
      <c r="C2" s="95"/>
      <c r="D2" s="95"/>
    </row>
    <row r="3" spans="1:5">
      <c r="A3" s="97">
        <v>12</v>
      </c>
      <c r="B3" s="97" t="s">
        <v>110</v>
      </c>
      <c r="C3" s="11"/>
      <c r="D3" s="11"/>
    </row>
    <row r="4" spans="1:5">
      <c r="A4" s="96">
        <v>14</v>
      </c>
      <c r="B4" s="96" t="s">
        <v>111</v>
      </c>
      <c r="C4" s="95"/>
      <c r="D4" s="95"/>
    </row>
    <row r="5" spans="1:5">
      <c r="A5" s="96">
        <v>15</v>
      </c>
      <c r="B5" s="96" t="s">
        <v>112</v>
      </c>
      <c r="C5" s="95"/>
      <c r="D5" s="95"/>
    </row>
    <row r="6" spans="1:5">
      <c r="A6" s="96">
        <v>16</v>
      </c>
      <c r="B6" s="96" t="s">
        <v>116</v>
      </c>
      <c r="C6" s="95"/>
      <c r="D6" s="95"/>
    </row>
    <row r="7" spans="1:5">
      <c r="A7" s="96">
        <v>17</v>
      </c>
      <c r="B7" s="96" t="s">
        <v>113</v>
      </c>
      <c r="C7" s="95"/>
      <c r="D7" s="95"/>
    </row>
    <row r="8" spans="1:5">
      <c r="A8" s="96">
        <v>18</v>
      </c>
      <c r="B8" s="96" t="s">
        <v>114</v>
      </c>
      <c r="C8" s="95"/>
      <c r="D8" s="95"/>
    </row>
    <row r="9" spans="1:5">
      <c r="A9" s="97">
        <v>21</v>
      </c>
      <c r="B9" s="97" t="s">
        <v>117</v>
      </c>
      <c r="C9" s="11"/>
      <c r="D9" s="11"/>
      <c r="E9" s="11"/>
    </row>
    <row r="10" spans="1:5">
      <c r="A10" s="97">
        <v>23</v>
      </c>
      <c r="B10" s="97" t="s">
        <v>118</v>
      </c>
      <c r="C10" s="11"/>
      <c r="D10" s="11"/>
      <c r="E10" s="11"/>
    </row>
    <row r="11" spans="1:5">
      <c r="A11" s="97">
        <v>25</v>
      </c>
      <c r="B11" s="97" t="s">
        <v>115</v>
      </c>
      <c r="C11" s="11"/>
      <c r="D11" s="11"/>
      <c r="E11" s="11"/>
    </row>
    <row r="12" spans="1:5">
      <c r="A12" s="97">
        <v>28</v>
      </c>
      <c r="B12" s="97" t="s">
        <v>119</v>
      </c>
      <c r="C12" s="11"/>
      <c r="D12" s="11"/>
      <c r="E12" s="11"/>
    </row>
    <row r="13" spans="1:5">
      <c r="A13" s="97">
        <v>29</v>
      </c>
      <c r="B13" s="97" t="s">
        <v>120</v>
      </c>
      <c r="C13" s="11"/>
      <c r="D13" s="11"/>
      <c r="E13" s="11"/>
    </row>
    <row r="14" spans="1:5">
      <c r="A14" s="97">
        <v>30</v>
      </c>
      <c r="B14" s="97" t="s">
        <v>121</v>
      </c>
      <c r="C14" s="11"/>
      <c r="D14" s="11"/>
      <c r="E14" s="11"/>
    </row>
    <row r="15" spans="1:5">
      <c r="A15" s="97">
        <v>31</v>
      </c>
      <c r="B15" s="97" t="s">
        <v>122</v>
      </c>
      <c r="C15" s="11"/>
      <c r="D15" s="11"/>
      <c r="E15" s="11"/>
    </row>
    <row r="16" spans="1:5">
      <c r="A16" s="97">
        <v>34</v>
      </c>
      <c r="B16" s="97" t="s">
        <v>141</v>
      </c>
      <c r="C16" s="11"/>
      <c r="D16" s="11"/>
      <c r="E16" s="11"/>
    </row>
    <row r="17" spans="1:5">
      <c r="A17" s="97">
        <v>36</v>
      </c>
      <c r="B17" s="97" t="s">
        <v>123</v>
      </c>
      <c r="C17" s="11"/>
      <c r="D17" s="11"/>
      <c r="E1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EC156"/>
  <sheetViews>
    <sheetView tabSelected="1" zoomScale="110" zoomScaleNormal="110" workbookViewId="0">
      <pane xSplit="8" ySplit="3" topLeftCell="U127" activePane="bottomRight" state="frozen"/>
      <selection pane="topRight" activeCell="E1" sqref="E1"/>
      <selection pane="bottomLeft" activeCell="A4" sqref="A4"/>
      <selection pane="bottomRight" activeCell="V152" sqref="V152"/>
    </sheetView>
  </sheetViews>
  <sheetFormatPr defaultColWidth="9.140625" defaultRowHeight="12.75"/>
  <cols>
    <col min="1" max="1" width="7.85546875" style="1" bestFit="1" customWidth="1"/>
    <col min="2" max="2" width="11.140625" style="1" customWidth="1"/>
    <col min="3" max="3" width="11.42578125" style="20" bestFit="1" customWidth="1"/>
    <col min="4" max="4" width="7.85546875" style="1" bestFit="1" customWidth="1"/>
    <col min="5" max="5" width="11.42578125" style="20" bestFit="1" customWidth="1"/>
    <col min="6" max="6" width="45.85546875" style="20" bestFit="1" customWidth="1"/>
    <col min="7" max="7" width="27.42578125" style="1" customWidth="1"/>
    <col min="8" max="8" width="11.42578125" style="15" customWidth="1"/>
    <col min="9" max="9" width="17.28515625" style="15" customWidth="1"/>
    <col min="10" max="10" width="17.28515625" style="47" customWidth="1"/>
    <col min="11" max="12" width="17.28515625" style="67" customWidth="1"/>
    <col min="13" max="14" width="17.28515625" style="1" customWidth="1"/>
    <col min="15" max="15" width="12.5703125" style="1" customWidth="1"/>
    <col min="16" max="16" width="14" style="1" customWidth="1"/>
    <col min="17" max="17" width="10" style="1" customWidth="1"/>
    <col min="18" max="19" width="10.28515625" style="1" customWidth="1"/>
    <col min="20" max="20" width="18.85546875" style="1" customWidth="1"/>
    <col min="21" max="21" width="49.5703125" style="1" customWidth="1"/>
    <col min="22" max="22" width="12.5703125" style="1" customWidth="1"/>
    <col min="23" max="23" width="13.28515625" style="2" customWidth="1"/>
    <col min="24" max="24" width="12.5703125" style="1" customWidth="1"/>
    <col min="25" max="25" width="13.85546875" style="2" customWidth="1"/>
    <col min="26" max="26" width="25.28515625" style="61" bestFit="1" customWidth="1"/>
    <col min="27" max="27" width="7.7109375" style="58" bestFit="1" customWidth="1"/>
    <col min="28" max="28" width="8.42578125" style="58" bestFit="1" customWidth="1"/>
    <col min="29" max="29" width="9" style="58" bestFit="1" customWidth="1"/>
    <col min="30" max="30" width="10.7109375" style="57" customWidth="1"/>
    <col min="31" max="31" width="11.28515625" style="57" bestFit="1" customWidth="1"/>
    <col min="32" max="32" width="7.7109375" style="58" bestFit="1" customWidth="1"/>
    <col min="33" max="33" width="8.42578125" style="58" bestFit="1" customWidth="1"/>
    <col min="34" max="34" width="9" style="58" bestFit="1" customWidth="1"/>
    <col min="35" max="35" width="10.7109375" style="57" customWidth="1"/>
    <col min="36" max="36" width="11.28515625" style="57" bestFit="1" customWidth="1"/>
    <col min="37" max="37" width="7.7109375" style="58" bestFit="1" customWidth="1"/>
    <col min="38" max="38" width="8.42578125" style="58" bestFit="1" customWidth="1"/>
    <col min="39" max="39" width="9" style="58" bestFit="1" customWidth="1"/>
    <col min="40" max="40" width="10.7109375" style="57" customWidth="1"/>
    <col min="41" max="41" width="11.28515625" style="57" bestFit="1" customWidth="1"/>
    <col min="42" max="42" width="7.7109375" style="58" bestFit="1" customWidth="1"/>
    <col min="43" max="43" width="8.42578125" style="58" bestFit="1" customWidth="1"/>
    <col min="44" max="44" width="9" style="58" bestFit="1" customWidth="1"/>
    <col min="45" max="45" width="10.7109375" style="57" customWidth="1"/>
    <col min="46" max="46" width="11.28515625" style="57" bestFit="1" customWidth="1"/>
    <col min="49" max="16384" width="9.140625" style="1"/>
  </cols>
  <sheetData>
    <row r="1" spans="1:133" s="3" customFormat="1">
      <c r="A1" s="16"/>
      <c r="B1" s="16"/>
      <c r="C1" s="16"/>
      <c r="D1" s="16"/>
      <c r="E1" s="16"/>
      <c r="F1" s="16"/>
      <c r="G1" s="16"/>
      <c r="H1" s="16"/>
      <c r="I1" s="70" t="s">
        <v>4</v>
      </c>
      <c r="J1" s="71" t="s">
        <v>4</v>
      </c>
      <c r="K1" s="71" t="s">
        <v>4</v>
      </c>
      <c r="L1" s="71" t="s">
        <v>4</v>
      </c>
      <c r="M1" s="70" t="s">
        <v>4</v>
      </c>
      <c r="N1" s="70" t="s">
        <v>2</v>
      </c>
      <c r="O1" s="34" t="s">
        <v>0</v>
      </c>
      <c r="P1" s="34" t="s">
        <v>0</v>
      </c>
      <c r="Q1" s="34" t="s">
        <v>0</v>
      </c>
      <c r="R1" s="34" t="s">
        <v>0</v>
      </c>
      <c r="S1" s="34" t="s">
        <v>0</v>
      </c>
      <c r="T1" s="34" t="s">
        <v>1</v>
      </c>
      <c r="U1" s="34"/>
      <c r="V1" s="70" t="s">
        <v>6</v>
      </c>
      <c r="W1" s="72" t="s">
        <v>10</v>
      </c>
      <c r="X1" s="70" t="s">
        <v>5</v>
      </c>
      <c r="Y1" s="72" t="s">
        <v>5</v>
      </c>
      <c r="Z1" s="73"/>
      <c r="AA1" s="74"/>
      <c r="AB1" s="74"/>
      <c r="AC1" s="74"/>
      <c r="AD1" s="56"/>
      <c r="AE1" s="56"/>
      <c r="AF1" s="74"/>
      <c r="AG1" s="74"/>
      <c r="AH1" s="74"/>
      <c r="AI1" s="56"/>
      <c r="AJ1" s="56"/>
      <c r="AK1" s="74"/>
      <c r="AL1" s="74"/>
      <c r="AM1" s="74"/>
      <c r="AN1" s="56"/>
      <c r="AO1" s="56"/>
      <c r="AP1" s="74"/>
      <c r="AQ1" s="74"/>
      <c r="AR1" s="74"/>
      <c r="AS1" s="56"/>
      <c r="AT1" s="5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</row>
    <row r="2" spans="1:133" s="3" customFormat="1">
      <c r="A2" s="16" t="s">
        <v>124</v>
      </c>
      <c r="B2" s="16" t="s">
        <v>154</v>
      </c>
      <c r="C2" s="16" t="s">
        <v>125</v>
      </c>
      <c r="D2" s="16" t="s">
        <v>7</v>
      </c>
      <c r="E2" s="16" t="s">
        <v>35</v>
      </c>
      <c r="F2" s="16" t="s">
        <v>108</v>
      </c>
      <c r="G2" s="16" t="s">
        <v>67</v>
      </c>
      <c r="H2" s="16" t="s">
        <v>31</v>
      </c>
      <c r="I2" s="70" t="s">
        <v>33</v>
      </c>
      <c r="J2" s="71" t="s">
        <v>8</v>
      </c>
      <c r="K2" s="71" t="s">
        <v>6</v>
      </c>
      <c r="L2" s="71" t="s">
        <v>10</v>
      </c>
      <c r="M2" s="70" t="s">
        <v>5</v>
      </c>
      <c r="N2" s="70" t="s">
        <v>3</v>
      </c>
      <c r="O2" s="34" t="s">
        <v>33</v>
      </c>
      <c r="P2" s="34" t="s">
        <v>8</v>
      </c>
      <c r="Q2" s="34" t="s">
        <v>6</v>
      </c>
      <c r="R2" s="34" t="s">
        <v>10</v>
      </c>
      <c r="S2" s="34" t="s">
        <v>11</v>
      </c>
      <c r="T2" s="34" t="s">
        <v>9</v>
      </c>
      <c r="U2" s="34"/>
      <c r="V2" s="70" t="s">
        <v>12</v>
      </c>
      <c r="W2" s="70" t="s">
        <v>12</v>
      </c>
      <c r="X2" s="70" t="s">
        <v>12</v>
      </c>
      <c r="Y2" s="72" t="s">
        <v>3</v>
      </c>
      <c r="Z2" s="73"/>
      <c r="AA2" s="154" t="s">
        <v>51</v>
      </c>
      <c r="AB2" s="154"/>
      <c r="AC2" s="154"/>
      <c r="AD2" s="154"/>
      <c r="AE2" s="154"/>
      <c r="AF2" s="154" t="s">
        <v>52</v>
      </c>
      <c r="AG2" s="154"/>
      <c r="AH2" s="154"/>
      <c r="AI2" s="154"/>
      <c r="AJ2" s="154"/>
      <c r="AK2" s="154" t="s">
        <v>53</v>
      </c>
      <c r="AL2" s="154"/>
      <c r="AM2" s="154"/>
      <c r="AN2" s="154"/>
      <c r="AO2" s="154"/>
      <c r="AP2" s="154" t="s">
        <v>44</v>
      </c>
      <c r="AQ2" s="154"/>
      <c r="AR2" s="154"/>
      <c r="AS2" s="154"/>
      <c r="AT2" s="154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</row>
    <row r="3" spans="1:133" s="3" customFormat="1">
      <c r="A3" s="16"/>
      <c r="B3" s="16"/>
      <c r="C3" s="16"/>
      <c r="D3" s="16"/>
      <c r="E3" s="16"/>
      <c r="F3" s="16"/>
      <c r="G3" s="16" t="s">
        <v>21</v>
      </c>
      <c r="H3" s="16"/>
      <c r="I3" s="70" t="s">
        <v>34</v>
      </c>
      <c r="J3" s="71" t="s">
        <v>32</v>
      </c>
      <c r="K3" s="71" t="s">
        <v>30</v>
      </c>
      <c r="L3" s="71" t="s">
        <v>30</v>
      </c>
      <c r="M3" s="70" t="s">
        <v>30</v>
      </c>
      <c r="N3" s="70" t="s">
        <v>13</v>
      </c>
      <c r="O3" s="34" t="s">
        <v>34</v>
      </c>
      <c r="P3" s="34" t="s">
        <v>32</v>
      </c>
      <c r="Q3" s="34" t="s">
        <v>30</v>
      </c>
      <c r="R3" s="34" t="s">
        <v>30</v>
      </c>
      <c r="S3" s="34" t="s">
        <v>30</v>
      </c>
      <c r="T3" s="34" t="s">
        <v>13</v>
      </c>
      <c r="U3" s="34" t="s">
        <v>65</v>
      </c>
      <c r="V3" s="70" t="s">
        <v>91</v>
      </c>
      <c r="W3" s="70" t="s">
        <v>91</v>
      </c>
      <c r="X3" s="70" t="s">
        <v>91</v>
      </c>
      <c r="Y3" s="70" t="s">
        <v>91</v>
      </c>
      <c r="Z3" s="73" t="s">
        <v>65</v>
      </c>
      <c r="AA3" s="74" t="s">
        <v>20</v>
      </c>
      <c r="AB3" s="74" t="s">
        <v>42</v>
      </c>
      <c r="AC3" s="74" t="s">
        <v>43</v>
      </c>
      <c r="AD3" s="56" t="s">
        <v>40</v>
      </c>
      <c r="AE3" s="56" t="s">
        <v>41</v>
      </c>
      <c r="AF3" s="74" t="s">
        <v>20</v>
      </c>
      <c r="AG3" s="74" t="s">
        <v>42</v>
      </c>
      <c r="AH3" s="74" t="s">
        <v>43</v>
      </c>
      <c r="AI3" s="56" t="s">
        <v>40</v>
      </c>
      <c r="AJ3" s="56" t="s">
        <v>41</v>
      </c>
      <c r="AK3" s="74" t="s">
        <v>20</v>
      </c>
      <c r="AL3" s="74" t="s">
        <v>42</v>
      </c>
      <c r="AM3" s="74" t="s">
        <v>43</v>
      </c>
      <c r="AN3" s="56" t="s">
        <v>40</v>
      </c>
      <c r="AO3" s="56" t="s">
        <v>41</v>
      </c>
      <c r="AP3" s="74" t="s">
        <v>20</v>
      </c>
      <c r="AQ3" s="74" t="s">
        <v>42</v>
      </c>
      <c r="AR3" s="74" t="s">
        <v>43</v>
      </c>
      <c r="AS3" s="56" t="s">
        <v>40</v>
      </c>
      <c r="AT3" s="56" t="s">
        <v>41</v>
      </c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</row>
    <row r="4" spans="1:133">
      <c r="A4" s="62" t="s">
        <v>176</v>
      </c>
      <c r="B4" s="75">
        <v>2</v>
      </c>
      <c r="C4" s="75">
        <v>2025</v>
      </c>
      <c r="D4" s="62" t="s">
        <v>29</v>
      </c>
      <c r="E4" s="75" t="s">
        <v>45</v>
      </c>
      <c r="F4" s="96" t="s">
        <v>109</v>
      </c>
      <c r="G4" s="93" t="s">
        <v>146</v>
      </c>
      <c r="H4" s="94">
        <v>1</v>
      </c>
      <c r="I4" s="77">
        <v>447.17463999999995</v>
      </c>
      <c r="J4" s="77">
        <f>I4+K4+L4</f>
        <v>447.2</v>
      </c>
      <c r="K4" s="78">
        <v>1.5169999999999999E-2</v>
      </c>
      <c r="L4" s="78">
        <v>1.0189999999999999E-2</v>
      </c>
      <c r="M4" s="78">
        <f>K4+L4</f>
        <v>2.5360000000000001E-2</v>
      </c>
      <c r="N4" s="77">
        <f>(1.6061/(1.6061-(M4/J4)))*(M4/J4)*1000000</f>
        <v>56.710410210450654</v>
      </c>
      <c r="O4" s="129">
        <v>447.1</v>
      </c>
      <c r="P4" s="129">
        <v>447.1</v>
      </c>
      <c r="Q4" s="130">
        <v>1.38E-2</v>
      </c>
      <c r="R4" s="130">
        <v>1.04E-2</v>
      </c>
      <c r="S4" s="130">
        <v>2.4199999999999999E-2</v>
      </c>
      <c r="T4" s="131">
        <v>54</v>
      </c>
      <c r="U4" s="79"/>
      <c r="V4" s="80">
        <f t="shared" ref="V4:V13" si="0">((Q4-K4)/K4)*100</f>
        <v>-9.0309822017139076</v>
      </c>
      <c r="W4" s="80">
        <f t="shared" ref="W4:W13" si="1">((R4-L4)/L4)*100</f>
        <v>2.0608439646712475</v>
      </c>
      <c r="X4" s="80">
        <f t="shared" ref="X4:X13" si="2">((S4-M4)/M4)*100</f>
        <v>-4.57413249211357</v>
      </c>
      <c r="Y4" s="80">
        <f t="shared" ref="Y4:Y13" si="3">((T4-N4)/N4)*100</f>
        <v>-4.7793874182754132</v>
      </c>
      <c r="Z4" s="81"/>
      <c r="AA4" s="57">
        <f t="shared" ref="AA4:AA49" si="4">$V$149</f>
        <v>-3.835103060587127</v>
      </c>
      <c r="AB4" s="57">
        <f t="shared" ref="AB4:AB44" si="5">$V$149-5</f>
        <v>-8.8351030605871266</v>
      </c>
      <c r="AC4" s="57">
        <f t="shared" ref="AC4:AC44" si="6">$V$149+5</f>
        <v>1.164896939412873</v>
      </c>
      <c r="AD4" s="57">
        <f t="shared" ref="AD4:AD44" si="7">($V$149-(3*$V$152))</f>
        <v>-13.80240927259398</v>
      </c>
      <c r="AE4" s="57">
        <f t="shared" ref="AE4:AE44" si="8">($V$149+(3*$V$152))</f>
        <v>6.132203151419727</v>
      </c>
      <c r="AF4" s="57">
        <f t="shared" ref="AF4:AF44" si="9">$W$149</f>
        <v>3.0312215822733544E-2</v>
      </c>
      <c r="AG4" s="57">
        <f t="shared" ref="AG4:AG44" si="10">$W$149-5</f>
        <v>-4.9696877841772666</v>
      </c>
      <c r="AH4" s="57">
        <f t="shared" ref="AH4:AH44" si="11">$W$149+5</f>
        <v>5.0303122158227334</v>
      </c>
      <c r="AI4" s="57">
        <f t="shared" ref="AI4:AI44" si="12">($W$149-(3*$W$152))</f>
        <v>-5.2567267351726601</v>
      </c>
      <c r="AJ4" s="57">
        <f t="shared" ref="AJ4:AJ44" si="13">($W$149+(3*$W$152))</f>
        <v>5.3173511668181268</v>
      </c>
      <c r="AK4" s="57">
        <f t="shared" ref="AK4:AK44" si="14">$X$149</f>
        <v>-2.7506812533182412</v>
      </c>
      <c r="AL4" s="57">
        <f t="shared" ref="AL4:AL44" si="15">$X$149-5</f>
        <v>-7.7506812533182412</v>
      </c>
      <c r="AM4" s="57">
        <f t="shared" ref="AM4:AM44" si="16">$X$149+5</f>
        <v>2.2493187466817588</v>
      </c>
      <c r="AN4" s="57">
        <f t="shared" ref="AN4:AN44" si="17">($X$149-(3*$X$152))</f>
        <v>-10.611175270176549</v>
      </c>
      <c r="AO4" s="57">
        <f t="shared" ref="AO4:AO44" si="18">($X$149+(3*$X$152))</f>
        <v>5.1098127635400665</v>
      </c>
      <c r="AP4" s="57">
        <f t="shared" ref="AP4:AP44" si="19">$Y$149</f>
        <v>-2.8241933699731048</v>
      </c>
      <c r="AQ4" s="57">
        <f t="shared" ref="AQ4:AQ44" si="20">$Y$149-5</f>
        <v>-7.8241933699731048</v>
      </c>
      <c r="AR4" s="57">
        <f t="shared" ref="AR4:AR44" si="21">$Y$149+5</f>
        <v>2.1758066300268952</v>
      </c>
      <c r="AS4" s="57">
        <f t="shared" ref="AS4:AS44" si="22">($Y$149-(3*$Y$152))</f>
        <v>-10.153850245120196</v>
      </c>
      <c r="AT4" s="57">
        <f t="shared" ref="AT4:AT44" si="23">($Y$149+(3*$Y$152))</f>
        <v>4.505463505173986</v>
      </c>
      <c r="AU4" s="1"/>
      <c r="AV4" s="1"/>
    </row>
    <row r="5" spans="1:133">
      <c r="A5" s="62" t="s">
        <v>176</v>
      </c>
      <c r="B5" s="75">
        <v>2</v>
      </c>
      <c r="C5" s="75">
        <v>2025</v>
      </c>
      <c r="D5" s="62" t="s">
        <v>29</v>
      </c>
      <c r="E5" s="75" t="s">
        <v>45</v>
      </c>
      <c r="F5" s="96" t="s">
        <v>109</v>
      </c>
      <c r="G5" s="93" t="s">
        <v>145</v>
      </c>
      <c r="H5" s="69">
        <v>2</v>
      </c>
      <c r="I5" s="77">
        <v>446.75794999999999</v>
      </c>
      <c r="J5" s="77">
        <f>I5+K5+L5</f>
        <v>446.79999999999995</v>
      </c>
      <c r="K5" s="78">
        <v>3.0020000000000002E-2</v>
      </c>
      <c r="L5" s="78">
        <v>1.2030000000000001E-2</v>
      </c>
      <c r="M5" s="78">
        <f t="shared" ref="M5:M68" si="24">K5+L5</f>
        <v>4.2050000000000004E-2</v>
      </c>
      <c r="N5" s="77">
        <f t="shared" ref="N5:N68" si="25">(1.6061/(1.6061-(M5/J5)))*(M5/J5)*1000000</f>
        <v>94.119212569124414</v>
      </c>
      <c r="O5" s="132">
        <v>446.5</v>
      </c>
      <c r="P5" s="132">
        <v>446.5</v>
      </c>
      <c r="Q5" s="133">
        <v>2.86E-2</v>
      </c>
      <c r="R5" s="133">
        <v>1.15E-2</v>
      </c>
      <c r="S5" s="133">
        <v>4.0099999999999997E-2</v>
      </c>
      <c r="T5" s="134">
        <v>90</v>
      </c>
      <c r="U5" s="79"/>
      <c r="V5" s="80">
        <f t="shared" si="0"/>
        <v>-4.7301798800799499</v>
      </c>
      <c r="W5" s="80">
        <f t="shared" si="1"/>
        <v>-4.4056525353283531</v>
      </c>
      <c r="X5" s="80">
        <f t="shared" si="2"/>
        <v>-4.6373365041617296</v>
      </c>
      <c r="Y5" s="80">
        <f t="shared" si="3"/>
        <v>-4.3765905564702017</v>
      </c>
      <c r="Z5" s="81"/>
      <c r="AA5" s="57">
        <f t="shared" si="4"/>
        <v>-3.835103060587127</v>
      </c>
      <c r="AB5" s="57">
        <f t="shared" si="5"/>
        <v>-8.8351030605871266</v>
      </c>
      <c r="AC5" s="57">
        <f t="shared" si="6"/>
        <v>1.164896939412873</v>
      </c>
      <c r="AD5" s="57">
        <f t="shared" si="7"/>
        <v>-13.80240927259398</v>
      </c>
      <c r="AE5" s="57">
        <f t="shared" si="8"/>
        <v>6.132203151419727</v>
      </c>
      <c r="AF5" s="57">
        <f t="shared" si="9"/>
        <v>3.0312215822733544E-2</v>
      </c>
      <c r="AG5" s="57">
        <f t="shared" si="10"/>
        <v>-4.9696877841772666</v>
      </c>
      <c r="AH5" s="57">
        <f t="shared" si="11"/>
        <v>5.0303122158227334</v>
      </c>
      <c r="AI5" s="57">
        <f t="shared" si="12"/>
        <v>-5.2567267351726601</v>
      </c>
      <c r="AJ5" s="57">
        <f t="shared" si="13"/>
        <v>5.3173511668181268</v>
      </c>
      <c r="AK5" s="57">
        <f t="shared" si="14"/>
        <v>-2.7506812533182412</v>
      </c>
      <c r="AL5" s="57">
        <f t="shared" si="15"/>
        <v>-7.7506812533182412</v>
      </c>
      <c r="AM5" s="57">
        <f t="shared" si="16"/>
        <v>2.2493187466817588</v>
      </c>
      <c r="AN5" s="57">
        <f t="shared" si="17"/>
        <v>-10.611175270176549</v>
      </c>
      <c r="AO5" s="57">
        <f t="shared" si="18"/>
        <v>5.1098127635400665</v>
      </c>
      <c r="AP5" s="57">
        <f t="shared" si="19"/>
        <v>-2.8241933699731048</v>
      </c>
      <c r="AQ5" s="57">
        <f t="shared" si="20"/>
        <v>-7.8241933699731048</v>
      </c>
      <c r="AR5" s="57">
        <f t="shared" si="21"/>
        <v>2.1758066300268952</v>
      </c>
      <c r="AS5" s="57">
        <f t="shared" si="22"/>
        <v>-10.153850245120196</v>
      </c>
      <c r="AT5" s="57">
        <f t="shared" si="23"/>
        <v>4.505463505173986</v>
      </c>
      <c r="AU5" s="1"/>
      <c r="AV5" s="1"/>
    </row>
    <row r="6" spans="1:133">
      <c r="A6" s="62" t="s">
        <v>176</v>
      </c>
      <c r="B6" s="75">
        <v>2</v>
      </c>
      <c r="C6" s="75">
        <v>2025</v>
      </c>
      <c r="D6" s="62" t="s">
        <v>29</v>
      </c>
      <c r="E6" s="75" t="s">
        <v>45</v>
      </c>
      <c r="F6" s="96" t="s">
        <v>109</v>
      </c>
      <c r="G6" s="93" t="s">
        <v>146</v>
      </c>
      <c r="H6" s="69">
        <v>3</v>
      </c>
      <c r="I6" s="77">
        <v>447.33235000000002</v>
      </c>
      <c r="J6" s="77">
        <f>I6+K6+L6</f>
        <v>447.40000000000003</v>
      </c>
      <c r="K6" s="78">
        <v>5.0680000000000003E-2</v>
      </c>
      <c r="L6" s="78">
        <v>1.6969999999999999E-2</v>
      </c>
      <c r="M6" s="78">
        <f t="shared" si="24"/>
        <v>6.7650000000000002E-2</v>
      </c>
      <c r="N6" s="77">
        <f t="shared" si="25"/>
        <v>151.22121041112939</v>
      </c>
      <c r="O6" s="132">
        <v>447.1</v>
      </c>
      <c r="P6" s="132">
        <v>447.2</v>
      </c>
      <c r="Q6" s="133">
        <v>4.82E-2</v>
      </c>
      <c r="R6" s="133">
        <v>1.7100000000000001E-2</v>
      </c>
      <c r="S6" s="133">
        <v>6.5299999999999997E-2</v>
      </c>
      <c r="T6" s="134">
        <v>146</v>
      </c>
      <c r="U6" s="79"/>
      <c r="V6" s="80">
        <f t="shared" si="0"/>
        <v>-4.8934490923441256</v>
      </c>
      <c r="W6" s="80">
        <f t="shared" si="1"/>
        <v>0.76605774896877821</v>
      </c>
      <c r="X6" s="80">
        <f t="shared" si="2"/>
        <v>-3.4737620103473832</v>
      </c>
      <c r="Y6" s="80">
        <f t="shared" si="3"/>
        <v>-3.4526971427714002</v>
      </c>
      <c r="Z6" s="81"/>
      <c r="AA6" s="57">
        <f t="shared" si="4"/>
        <v>-3.835103060587127</v>
      </c>
      <c r="AB6" s="57">
        <f t="shared" si="5"/>
        <v>-8.8351030605871266</v>
      </c>
      <c r="AC6" s="57">
        <f t="shared" si="6"/>
        <v>1.164896939412873</v>
      </c>
      <c r="AD6" s="57">
        <f t="shared" si="7"/>
        <v>-13.80240927259398</v>
      </c>
      <c r="AE6" s="57">
        <f t="shared" si="8"/>
        <v>6.132203151419727</v>
      </c>
      <c r="AF6" s="57">
        <f t="shared" si="9"/>
        <v>3.0312215822733544E-2</v>
      </c>
      <c r="AG6" s="57">
        <f t="shared" si="10"/>
        <v>-4.9696877841772666</v>
      </c>
      <c r="AH6" s="57">
        <f t="shared" si="11"/>
        <v>5.0303122158227334</v>
      </c>
      <c r="AI6" s="57">
        <f t="shared" si="12"/>
        <v>-5.2567267351726601</v>
      </c>
      <c r="AJ6" s="57">
        <f t="shared" si="13"/>
        <v>5.3173511668181268</v>
      </c>
      <c r="AK6" s="57">
        <f t="shared" si="14"/>
        <v>-2.7506812533182412</v>
      </c>
      <c r="AL6" s="57">
        <f t="shared" si="15"/>
        <v>-7.7506812533182412</v>
      </c>
      <c r="AM6" s="57">
        <f t="shared" si="16"/>
        <v>2.2493187466817588</v>
      </c>
      <c r="AN6" s="57">
        <f t="shared" si="17"/>
        <v>-10.611175270176549</v>
      </c>
      <c r="AO6" s="57">
        <f t="shared" si="18"/>
        <v>5.1098127635400665</v>
      </c>
      <c r="AP6" s="57">
        <f t="shared" si="19"/>
        <v>-2.8241933699731048</v>
      </c>
      <c r="AQ6" s="57">
        <f t="shared" si="20"/>
        <v>-7.8241933699731048</v>
      </c>
      <c r="AR6" s="57">
        <f t="shared" si="21"/>
        <v>2.1758066300268952</v>
      </c>
      <c r="AS6" s="57">
        <f t="shared" si="22"/>
        <v>-10.153850245120196</v>
      </c>
      <c r="AT6" s="57">
        <f t="shared" si="23"/>
        <v>4.505463505173986</v>
      </c>
      <c r="AU6" s="1"/>
      <c r="AV6" s="1"/>
    </row>
    <row r="7" spans="1:133">
      <c r="A7" s="62" t="s">
        <v>176</v>
      </c>
      <c r="B7" s="75">
        <v>2</v>
      </c>
      <c r="C7" s="75">
        <v>2025</v>
      </c>
      <c r="D7" s="62" t="s">
        <v>29</v>
      </c>
      <c r="E7" s="75" t="s">
        <v>45</v>
      </c>
      <c r="F7" s="96" t="s">
        <v>109</v>
      </c>
      <c r="G7" s="93" t="s">
        <v>145</v>
      </c>
      <c r="H7" s="69">
        <v>4</v>
      </c>
      <c r="I7" s="77">
        <v>446.98380000000009</v>
      </c>
      <c r="J7" s="77">
        <f t="shared" ref="J7:J66" si="26">I7+K7+L7</f>
        <v>447.30000000000013</v>
      </c>
      <c r="K7" s="78">
        <v>0.25048999999999999</v>
      </c>
      <c r="L7" s="78">
        <v>6.5710000000000005E-2</v>
      </c>
      <c r="M7" s="78">
        <f t="shared" si="24"/>
        <v>0.31619999999999998</v>
      </c>
      <c r="N7" s="77">
        <f t="shared" si="25"/>
        <v>707.21939057613906</v>
      </c>
      <c r="O7" s="132">
        <v>446.6</v>
      </c>
      <c r="P7" s="132">
        <v>446.9</v>
      </c>
      <c r="Q7" s="133">
        <v>0.23910000000000001</v>
      </c>
      <c r="R7" s="133">
        <v>6.6199999999999995E-2</v>
      </c>
      <c r="S7" s="133">
        <v>0.30530000000000002</v>
      </c>
      <c r="T7" s="134">
        <v>683</v>
      </c>
      <c r="U7" s="79"/>
      <c r="V7" s="80">
        <f t="shared" si="0"/>
        <v>-4.5470877080921328</v>
      </c>
      <c r="W7" s="80">
        <f t="shared" si="1"/>
        <v>0.74570080657432725</v>
      </c>
      <c r="X7" s="80">
        <f t="shared" si="2"/>
        <v>-3.4471853257431899</v>
      </c>
      <c r="Y7" s="80">
        <f t="shared" si="3"/>
        <v>-3.424593683214574</v>
      </c>
      <c r="Z7" s="81"/>
      <c r="AA7" s="57">
        <f t="shared" si="4"/>
        <v>-3.835103060587127</v>
      </c>
      <c r="AB7" s="57">
        <f t="shared" si="5"/>
        <v>-8.8351030605871266</v>
      </c>
      <c r="AC7" s="57">
        <f t="shared" si="6"/>
        <v>1.164896939412873</v>
      </c>
      <c r="AD7" s="57">
        <f t="shared" si="7"/>
        <v>-13.80240927259398</v>
      </c>
      <c r="AE7" s="57">
        <f t="shared" si="8"/>
        <v>6.132203151419727</v>
      </c>
      <c r="AF7" s="57">
        <f t="shared" si="9"/>
        <v>3.0312215822733544E-2</v>
      </c>
      <c r="AG7" s="57">
        <f t="shared" si="10"/>
        <v>-4.9696877841772666</v>
      </c>
      <c r="AH7" s="57">
        <f t="shared" si="11"/>
        <v>5.0303122158227334</v>
      </c>
      <c r="AI7" s="57">
        <f t="shared" si="12"/>
        <v>-5.2567267351726601</v>
      </c>
      <c r="AJ7" s="57">
        <f t="shared" si="13"/>
        <v>5.3173511668181268</v>
      </c>
      <c r="AK7" s="57">
        <f t="shared" si="14"/>
        <v>-2.7506812533182412</v>
      </c>
      <c r="AL7" s="57">
        <f t="shared" si="15"/>
        <v>-7.7506812533182412</v>
      </c>
      <c r="AM7" s="57">
        <f t="shared" si="16"/>
        <v>2.2493187466817588</v>
      </c>
      <c r="AN7" s="57">
        <f t="shared" si="17"/>
        <v>-10.611175270176549</v>
      </c>
      <c r="AO7" s="57">
        <f t="shared" si="18"/>
        <v>5.1098127635400665</v>
      </c>
      <c r="AP7" s="57">
        <f t="shared" si="19"/>
        <v>-2.8241933699731048</v>
      </c>
      <c r="AQ7" s="57">
        <f t="shared" si="20"/>
        <v>-7.8241933699731048</v>
      </c>
      <c r="AR7" s="57">
        <f t="shared" si="21"/>
        <v>2.1758066300268952</v>
      </c>
      <c r="AS7" s="57">
        <f t="shared" si="22"/>
        <v>-10.153850245120196</v>
      </c>
      <c r="AT7" s="57">
        <f t="shared" si="23"/>
        <v>4.505463505173986</v>
      </c>
      <c r="AU7" s="1"/>
      <c r="AV7" s="1"/>
    </row>
    <row r="8" spans="1:133">
      <c r="A8" s="62" t="s">
        <v>176</v>
      </c>
      <c r="B8" s="75">
        <v>2</v>
      </c>
      <c r="C8" s="75">
        <v>2025</v>
      </c>
      <c r="D8" s="62" t="s">
        <v>29</v>
      </c>
      <c r="E8" s="75" t="s">
        <v>45</v>
      </c>
      <c r="F8" s="96" t="s">
        <v>109</v>
      </c>
      <c r="G8" s="93" t="s">
        <v>146</v>
      </c>
      <c r="H8" s="69">
        <v>5</v>
      </c>
      <c r="I8" s="77">
        <v>446.79901000000001</v>
      </c>
      <c r="J8" s="77">
        <f t="shared" si="26"/>
        <v>447.3</v>
      </c>
      <c r="K8" s="78">
        <v>0.40095999999999998</v>
      </c>
      <c r="L8" s="78">
        <v>0.10002999999999999</v>
      </c>
      <c r="M8" s="78">
        <f t="shared" si="24"/>
        <v>0.50098999999999994</v>
      </c>
      <c r="N8" s="77">
        <f t="shared" si="25"/>
        <v>1120.8129099744513</v>
      </c>
      <c r="O8" s="132">
        <v>446.6</v>
      </c>
      <c r="P8" s="132">
        <v>447.1</v>
      </c>
      <c r="Q8" s="133">
        <v>0.38769999999999999</v>
      </c>
      <c r="R8" s="133">
        <v>9.9099999999999994E-2</v>
      </c>
      <c r="S8" s="133">
        <v>0.48680000000000001</v>
      </c>
      <c r="T8" s="134">
        <v>1090</v>
      </c>
      <c r="U8" s="79"/>
      <c r="V8" s="80">
        <f t="shared" si="0"/>
        <v>-3.3070630486831591</v>
      </c>
      <c r="W8" s="80">
        <f t="shared" si="1"/>
        <v>-0.92972108367489792</v>
      </c>
      <c r="X8" s="80">
        <f t="shared" si="2"/>
        <v>-2.8323918641090495</v>
      </c>
      <c r="Y8" s="80">
        <f t="shared" si="3"/>
        <v>-2.7491573036175709</v>
      </c>
      <c r="Z8" s="81"/>
      <c r="AA8" s="57">
        <f t="shared" si="4"/>
        <v>-3.835103060587127</v>
      </c>
      <c r="AB8" s="57">
        <f t="shared" si="5"/>
        <v>-8.8351030605871266</v>
      </c>
      <c r="AC8" s="57">
        <f t="shared" si="6"/>
        <v>1.164896939412873</v>
      </c>
      <c r="AD8" s="57">
        <f t="shared" si="7"/>
        <v>-13.80240927259398</v>
      </c>
      <c r="AE8" s="57">
        <f t="shared" si="8"/>
        <v>6.132203151419727</v>
      </c>
      <c r="AF8" s="57">
        <f t="shared" si="9"/>
        <v>3.0312215822733544E-2</v>
      </c>
      <c r="AG8" s="57">
        <f t="shared" si="10"/>
        <v>-4.9696877841772666</v>
      </c>
      <c r="AH8" s="57">
        <f t="shared" si="11"/>
        <v>5.0303122158227334</v>
      </c>
      <c r="AI8" s="57">
        <f t="shared" si="12"/>
        <v>-5.2567267351726601</v>
      </c>
      <c r="AJ8" s="57">
        <f t="shared" si="13"/>
        <v>5.3173511668181268</v>
      </c>
      <c r="AK8" s="57">
        <f t="shared" si="14"/>
        <v>-2.7506812533182412</v>
      </c>
      <c r="AL8" s="57">
        <f t="shared" si="15"/>
        <v>-7.7506812533182412</v>
      </c>
      <c r="AM8" s="57">
        <f t="shared" si="16"/>
        <v>2.2493187466817588</v>
      </c>
      <c r="AN8" s="57">
        <f t="shared" si="17"/>
        <v>-10.611175270176549</v>
      </c>
      <c r="AO8" s="57">
        <f t="shared" si="18"/>
        <v>5.1098127635400665</v>
      </c>
      <c r="AP8" s="57">
        <f t="shared" si="19"/>
        <v>-2.8241933699731048</v>
      </c>
      <c r="AQ8" s="57">
        <f t="shared" si="20"/>
        <v>-7.8241933699731048</v>
      </c>
      <c r="AR8" s="57">
        <f t="shared" si="21"/>
        <v>2.1758066300268952</v>
      </c>
      <c r="AS8" s="57">
        <f t="shared" si="22"/>
        <v>-10.153850245120196</v>
      </c>
      <c r="AT8" s="57">
        <f t="shared" si="23"/>
        <v>4.505463505173986</v>
      </c>
      <c r="AU8" s="1"/>
      <c r="AV8" s="1"/>
    </row>
    <row r="9" spans="1:133">
      <c r="A9" s="62" t="s">
        <v>176</v>
      </c>
      <c r="B9" s="75">
        <v>2</v>
      </c>
      <c r="C9" s="75">
        <v>2025</v>
      </c>
      <c r="D9" s="62" t="s">
        <v>29</v>
      </c>
      <c r="E9" s="75" t="s">
        <v>45</v>
      </c>
      <c r="F9" s="96" t="s">
        <v>109</v>
      </c>
      <c r="G9" s="93" t="s">
        <v>145</v>
      </c>
      <c r="H9" s="69">
        <v>6</v>
      </c>
      <c r="I9" s="77">
        <v>446.64977999999996</v>
      </c>
      <c r="J9" s="77">
        <f t="shared" si="26"/>
        <v>447.4</v>
      </c>
      <c r="K9" s="78">
        <v>0.6</v>
      </c>
      <c r="L9" s="78">
        <v>0.15021999999999999</v>
      </c>
      <c r="M9" s="78">
        <f t="shared" si="24"/>
        <v>0.75022</v>
      </c>
      <c r="N9" s="77">
        <f t="shared" si="25"/>
        <v>1678.5965212507913</v>
      </c>
      <c r="O9" s="132">
        <v>446.4</v>
      </c>
      <c r="P9" s="132">
        <v>447.1</v>
      </c>
      <c r="Q9" s="133">
        <v>0.57530000000000003</v>
      </c>
      <c r="R9" s="133">
        <v>0.15229999999999999</v>
      </c>
      <c r="S9" s="133">
        <v>0.72760000000000002</v>
      </c>
      <c r="T9" s="134">
        <v>1629</v>
      </c>
      <c r="U9" s="79"/>
      <c r="V9" s="80">
        <f t="shared" si="0"/>
        <v>-4.1166666666666574</v>
      </c>
      <c r="W9" s="80">
        <f t="shared" si="1"/>
        <v>1.3846358673944872</v>
      </c>
      <c r="X9" s="80">
        <f t="shared" si="2"/>
        <v>-3.015115566100607</v>
      </c>
      <c r="Y9" s="80">
        <f t="shared" si="3"/>
        <v>-2.9546422039427842</v>
      </c>
      <c r="Z9" s="81"/>
      <c r="AA9" s="57">
        <f t="shared" si="4"/>
        <v>-3.835103060587127</v>
      </c>
      <c r="AB9" s="57">
        <f t="shared" si="5"/>
        <v>-8.8351030605871266</v>
      </c>
      <c r="AC9" s="57">
        <f t="shared" si="6"/>
        <v>1.164896939412873</v>
      </c>
      <c r="AD9" s="57">
        <f t="shared" si="7"/>
        <v>-13.80240927259398</v>
      </c>
      <c r="AE9" s="57">
        <f t="shared" si="8"/>
        <v>6.132203151419727</v>
      </c>
      <c r="AF9" s="57">
        <f t="shared" si="9"/>
        <v>3.0312215822733544E-2</v>
      </c>
      <c r="AG9" s="57">
        <f t="shared" si="10"/>
        <v>-4.9696877841772666</v>
      </c>
      <c r="AH9" s="57">
        <f t="shared" si="11"/>
        <v>5.0303122158227334</v>
      </c>
      <c r="AI9" s="57">
        <f t="shared" si="12"/>
        <v>-5.2567267351726601</v>
      </c>
      <c r="AJ9" s="57">
        <f t="shared" si="13"/>
        <v>5.3173511668181268</v>
      </c>
      <c r="AK9" s="57">
        <f t="shared" si="14"/>
        <v>-2.7506812533182412</v>
      </c>
      <c r="AL9" s="57">
        <f t="shared" si="15"/>
        <v>-7.7506812533182412</v>
      </c>
      <c r="AM9" s="57">
        <f t="shared" si="16"/>
        <v>2.2493187466817588</v>
      </c>
      <c r="AN9" s="57">
        <f t="shared" si="17"/>
        <v>-10.611175270176549</v>
      </c>
      <c r="AO9" s="57">
        <f t="shared" si="18"/>
        <v>5.1098127635400665</v>
      </c>
      <c r="AP9" s="57">
        <f t="shared" si="19"/>
        <v>-2.8241933699731048</v>
      </c>
      <c r="AQ9" s="57">
        <f t="shared" si="20"/>
        <v>-7.8241933699731048</v>
      </c>
      <c r="AR9" s="57">
        <f t="shared" si="21"/>
        <v>2.1758066300268952</v>
      </c>
      <c r="AS9" s="57">
        <f t="shared" si="22"/>
        <v>-10.153850245120196</v>
      </c>
      <c r="AT9" s="57">
        <f t="shared" si="23"/>
        <v>4.505463505173986</v>
      </c>
      <c r="AU9" s="1"/>
      <c r="AV9" s="1"/>
    </row>
    <row r="10" spans="1:133">
      <c r="A10" s="62" t="s">
        <v>176</v>
      </c>
      <c r="B10" s="75">
        <v>2</v>
      </c>
      <c r="C10" s="75">
        <v>2025</v>
      </c>
      <c r="D10" s="62" t="s">
        <v>29</v>
      </c>
      <c r="E10" s="75" t="s">
        <v>45</v>
      </c>
      <c r="F10" s="96" t="s">
        <v>109</v>
      </c>
      <c r="G10" s="93" t="s">
        <v>146</v>
      </c>
      <c r="H10" s="69">
        <v>7</v>
      </c>
      <c r="I10" s="77">
        <v>446.74883000000005</v>
      </c>
      <c r="J10" s="77">
        <f t="shared" si="26"/>
        <v>449.00000000000006</v>
      </c>
      <c r="K10" s="78">
        <v>1.80003</v>
      </c>
      <c r="L10" s="78">
        <v>0.45113999999999999</v>
      </c>
      <c r="M10" s="78">
        <f t="shared" si="24"/>
        <v>2.2511700000000001</v>
      </c>
      <c r="N10" s="77">
        <f t="shared" si="25"/>
        <v>5029.4419922843854</v>
      </c>
      <c r="O10" s="132">
        <v>446.6</v>
      </c>
      <c r="P10" s="132">
        <v>448.8</v>
      </c>
      <c r="Q10" s="133">
        <v>1.7617</v>
      </c>
      <c r="R10" s="133">
        <v>0.45100000000000001</v>
      </c>
      <c r="S10" s="133">
        <v>2.2126999999999999</v>
      </c>
      <c r="T10" s="134">
        <v>4945</v>
      </c>
      <c r="U10" s="79"/>
      <c r="V10" s="80">
        <f t="shared" si="0"/>
        <v>-2.1294089542952048</v>
      </c>
      <c r="W10" s="80">
        <f t="shared" si="1"/>
        <v>-3.1032495455950142E-2</v>
      </c>
      <c r="X10" s="80">
        <f t="shared" si="2"/>
        <v>-1.708889155416971</v>
      </c>
      <c r="Y10" s="80">
        <f t="shared" si="3"/>
        <v>-1.6789534984979835</v>
      </c>
      <c r="Z10" s="81"/>
      <c r="AA10" s="57">
        <f t="shared" si="4"/>
        <v>-3.835103060587127</v>
      </c>
      <c r="AB10" s="57">
        <f t="shared" si="5"/>
        <v>-8.8351030605871266</v>
      </c>
      <c r="AC10" s="57">
        <f t="shared" si="6"/>
        <v>1.164896939412873</v>
      </c>
      <c r="AD10" s="57">
        <f t="shared" si="7"/>
        <v>-13.80240927259398</v>
      </c>
      <c r="AE10" s="57">
        <f t="shared" si="8"/>
        <v>6.132203151419727</v>
      </c>
      <c r="AF10" s="57">
        <f t="shared" si="9"/>
        <v>3.0312215822733544E-2</v>
      </c>
      <c r="AG10" s="57">
        <f t="shared" si="10"/>
        <v>-4.9696877841772666</v>
      </c>
      <c r="AH10" s="57">
        <f t="shared" si="11"/>
        <v>5.0303122158227334</v>
      </c>
      <c r="AI10" s="57">
        <f t="shared" si="12"/>
        <v>-5.2567267351726601</v>
      </c>
      <c r="AJ10" s="57">
        <f t="shared" si="13"/>
        <v>5.3173511668181268</v>
      </c>
      <c r="AK10" s="57">
        <f t="shared" si="14"/>
        <v>-2.7506812533182412</v>
      </c>
      <c r="AL10" s="57">
        <f t="shared" si="15"/>
        <v>-7.7506812533182412</v>
      </c>
      <c r="AM10" s="57">
        <f t="shared" si="16"/>
        <v>2.2493187466817588</v>
      </c>
      <c r="AN10" s="57">
        <f t="shared" si="17"/>
        <v>-10.611175270176549</v>
      </c>
      <c r="AO10" s="57">
        <f t="shared" si="18"/>
        <v>5.1098127635400665</v>
      </c>
      <c r="AP10" s="57">
        <f t="shared" si="19"/>
        <v>-2.8241933699731048</v>
      </c>
      <c r="AQ10" s="57">
        <f t="shared" si="20"/>
        <v>-7.8241933699731048</v>
      </c>
      <c r="AR10" s="57">
        <f t="shared" si="21"/>
        <v>2.1758066300268952</v>
      </c>
      <c r="AS10" s="57">
        <f t="shared" si="22"/>
        <v>-10.153850245120196</v>
      </c>
      <c r="AT10" s="57">
        <f t="shared" si="23"/>
        <v>4.505463505173986</v>
      </c>
      <c r="AU10" s="1"/>
      <c r="AV10" s="1"/>
    </row>
    <row r="11" spans="1:133">
      <c r="A11" s="62" t="s">
        <v>176</v>
      </c>
      <c r="B11" s="75">
        <v>2</v>
      </c>
      <c r="C11" s="75">
        <v>2025</v>
      </c>
      <c r="D11" s="62" t="s">
        <v>29</v>
      </c>
      <c r="E11" s="75" t="s">
        <v>45</v>
      </c>
      <c r="F11" s="96" t="s">
        <v>109</v>
      </c>
      <c r="G11" s="93" t="s">
        <v>146</v>
      </c>
      <c r="H11" s="69">
        <v>8</v>
      </c>
      <c r="I11" s="77">
        <v>447.29955999999999</v>
      </c>
      <c r="J11" s="77">
        <f t="shared" si="26"/>
        <v>450.2</v>
      </c>
      <c r="K11" s="78">
        <v>2.3001399999999999</v>
      </c>
      <c r="L11" s="78">
        <v>0.60029999999999994</v>
      </c>
      <c r="M11" s="78">
        <f t="shared" si="24"/>
        <v>2.9004399999999997</v>
      </c>
      <c r="N11" s="77">
        <f t="shared" si="25"/>
        <v>6468.5060209331241</v>
      </c>
      <c r="O11" s="132">
        <v>447.1</v>
      </c>
      <c r="P11" s="132">
        <v>449.9</v>
      </c>
      <c r="Q11" s="133">
        <v>2.2094999999999998</v>
      </c>
      <c r="R11" s="133">
        <v>0.5988</v>
      </c>
      <c r="S11" s="133">
        <v>2.8083</v>
      </c>
      <c r="T11" s="134">
        <v>6266</v>
      </c>
      <c r="U11" s="79"/>
      <c r="V11" s="80">
        <f t="shared" si="0"/>
        <v>-3.9406297008008231</v>
      </c>
      <c r="W11" s="80">
        <f t="shared" si="1"/>
        <v>-0.2498750624687566</v>
      </c>
      <c r="X11" s="80">
        <f t="shared" si="2"/>
        <v>-3.1767593882307397</v>
      </c>
      <c r="Y11" s="80">
        <f t="shared" si="3"/>
        <v>-3.1306459370646342</v>
      </c>
      <c r="Z11" s="81"/>
      <c r="AA11" s="57">
        <f t="shared" si="4"/>
        <v>-3.835103060587127</v>
      </c>
      <c r="AB11" s="57">
        <f t="shared" si="5"/>
        <v>-8.8351030605871266</v>
      </c>
      <c r="AC11" s="57">
        <f t="shared" si="6"/>
        <v>1.164896939412873</v>
      </c>
      <c r="AD11" s="57">
        <f t="shared" si="7"/>
        <v>-13.80240927259398</v>
      </c>
      <c r="AE11" s="57">
        <f t="shared" si="8"/>
        <v>6.132203151419727</v>
      </c>
      <c r="AF11" s="57">
        <f t="shared" si="9"/>
        <v>3.0312215822733544E-2</v>
      </c>
      <c r="AG11" s="57">
        <f t="shared" si="10"/>
        <v>-4.9696877841772666</v>
      </c>
      <c r="AH11" s="57">
        <f t="shared" si="11"/>
        <v>5.0303122158227334</v>
      </c>
      <c r="AI11" s="57">
        <f t="shared" si="12"/>
        <v>-5.2567267351726601</v>
      </c>
      <c r="AJ11" s="57">
        <f t="shared" si="13"/>
        <v>5.3173511668181268</v>
      </c>
      <c r="AK11" s="57">
        <f t="shared" si="14"/>
        <v>-2.7506812533182412</v>
      </c>
      <c r="AL11" s="57">
        <f t="shared" si="15"/>
        <v>-7.7506812533182412</v>
      </c>
      <c r="AM11" s="57">
        <f t="shared" si="16"/>
        <v>2.2493187466817588</v>
      </c>
      <c r="AN11" s="57">
        <f t="shared" si="17"/>
        <v>-10.611175270176549</v>
      </c>
      <c r="AO11" s="57">
        <f t="shared" si="18"/>
        <v>5.1098127635400665</v>
      </c>
      <c r="AP11" s="57">
        <f t="shared" si="19"/>
        <v>-2.8241933699731048</v>
      </c>
      <c r="AQ11" s="57">
        <f t="shared" si="20"/>
        <v>-7.8241933699731048</v>
      </c>
      <c r="AR11" s="57">
        <f t="shared" si="21"/>
        <v>2.1758066300268952</v>
      </c>
      <c r="AS11" s="57">
        <f t="shared" si="22"/>
        <v>-10.153850245120196</v>
      </c>
      <c r="AT11" s="57">
        <f t="shared" si="23"/>
        <v>4.505463505173986</v>
      </c>
      <c r="AU11" s="1"/>
      <c r="AV11" s="1"/>
    </row>
    <row r="12" spans="1:133">
      <c r="A12" s="62" t="s">
        <v>176</v>
      </c>
      <c r="B12" s="75">
        <v>2</v>
      </c>
      <c r="C12" s="75">
        <v>2025</v>
      </c>
      <c r="D12" s="62" t="s">
        <v>29</v>
      </c>
      <c r="E12" s="75" t="s">
        <v>45</v>
      </c>
      <c r="F12" s="96" t="s">
        <v>109</v>
      </c>
      <c r="G12" s="93" t="s">
        <v>146</v>
      </c>
      <c r="H12" s="69">
        <v>9</v>
      </c>
      <c r="I12" s="77">
        <v>446.79804999999993</v>
      </c>
      <c r="J12" s="77">
        <f t="shared" si="26"/>
        <v>450.29999999999995</v>
      </c>
      <c r="K12" s="78">
        <v>2.8017300000000001</v>
      </c>
      <c r="L12" s="78">
        <v>0.70021999999999995</v>
      </c>
      <c r="M12" s="78">
        <f t="shared" si="24"/>
        <v>3.5019499999999999</v>
      </c>
      <c r="N12" s="77">
        <f t="shared" si="25"/>
        <v>7814.7665188398105</v>
      </c>
      <c r="O12" s="132">
        <v>446.8</v>
      </c>
      <c r="P12" s="132">
        <v>450.2</v>
      </c>
      <c r="Q12" s="133">
        <v>2.7157</v>
      </c>
      <c r="R12" s="133">
        <v>0.69979999999999998</v>
      </c>
      <c r="S12" s="133">
        <v>3.4155000000000002</v>
      </c>
      <c r="T12" s="134">
        <v>7623</v>
      </c>
      <c r="U12" s="79"/>
      <c r="V12" s="80">
        <f t="shared" si="0"/>
        <v>-3.070602806123361</v>
      </c>
      <c r="W12" s="80">
        <f t="shared" si="1"/>
        <v>-5.9981148781807998E-2</v>
      </c>
      <c r="X12" s="80">
        <f t="shared" si="2"/>
        <v>-2.4686246234240836</v>
      </c>
      <c r="Y12" s="80">
        <f t="shared" si="3"/>
        <v>-2.4538995295316948</v>
      </c>
      <c r="Z12" s="81"/>
      <c r="AA12" s="57">
        <f t="shared" si="4"/>
        <v>-3.835103060587127</v>
      </c>
      <c r="AB12" s="57">
        <f t="shared" si="5"/>
        <v>-8.8351030605871266</v>
      </c>
      <c r="AC12" s="57">
        <f t="shared" si="6"/>
        <v>1.164896939412873</v>
      </c>
      <c r="AD12" s="57">
        <f t="shared" si="7"/>
        <v>-13.80240927259398</v>
      </c>
      <c r="AE12" s="57">
        <f t="shared" si="8"/>
        <v>6.132203151419727</v>
      </c>
      <c r="AF12" s="57">
        <f t="shared" si="9"/>
        <v>3.0312215822733544E-2</v>
      </c>
      <c r="AG12" s="57">
        <f t="shared" si="10"/>
        <v>-4.9696877841772666</v>
      </c>
      <c r="AH12" s="57">
        <f t="shared" si="11"/>
        <v>5.0303122158227334</v>
      </c>
      <c r="AI12" s="57">
        <f t="shared" si="12"/>
        <v>-5.2567267351726601</v>
      </c>
      <c r="AJ12" s="57">
        <f t="shared" si="13"/>
        <v>5.3173511668181268</v>
      </c>
      <c r="AK12" s="57">
        <f t="shared" si="14"/>
        <v>-2.7506812533182412</v>
      </c>
      <c r="AL12" s="57">
        <f t="shared" si="15"/>
        <v>-7.7506812533182412</v>
      </c>
      <c r="AM12" s="57">
        <f t="shared" si="16"/>
        <v>2.2493187466817588</v>
      </c>
      <c r="AN12" s="57">
        <f t="shared" si="17"/>
        <v>-10.611175270176549</v>
      </c>
      <c r="AO12" s="57">
        <f t="shared" si="18"/>
        <v>5.1098127635400665</v>
      </c>
      <c r="AP12" s="57">
        <f t="shared" si="19"/>
        <v>-2.8241933699731048</v>
      </c>
      <c r="AQ12" s="57">
        <f t="shared" si="20"/>
        <v>-7.8241933699731048</v>
      </c>
      <c r="AR12" s="57">
        <f t="shared" si="21"/>
        <v>2.1758066300268952</v>
      </c>
      <c r="AS12" s="57">
        <f t="shared" si="22"/>
        <v>-10.153850245120196</v>
      </c>
      <c r="AT12" s="57">
        <f t="shared" si="23"/>
        <v>4.505463505173986</v>
      </c>
      <c r="AU12" s="1"/>
      <c r="AV12" s="1"/>
    </row>
    <row r="13" spans="1:133">
      <c r="A13" s="62" t="s">
        <v>176</v>
      </c>
      <c r="B13" s="75">
        <v>2</v>
      </c>
      <c r="C13" s="75">
        <v>2025</v>
      </c>
      <c r="D13" s="62" t="s">
        <v>78</v>
      </c>
      <c r="E13" s="75" t="s">
        <v>79</v>
      </c>
      <c r="F13" s="96" t="s">
        <v>110</v>
      </c>
      <c r="G13" s="93" t="s">
        <v>150</v>
      </c>
      <c r="H13" s="94">
        <v>1</v>
      </c>
      <c r="I13" s="77">
        <v>446.57455999999996</v>
      </c>
      <c r="J13" s="77">
        <f t="shared" si="26"/>
        <v>446.59999999999997</v>
      </c>
      <c r="K13" s="78">
        <v>1.5180000000000001E-2</v>
      </c>
      <c r="L13" s="78">
        <v>1.026E-2</v>
      </c>
      <c r="M13" s="78">
        <f t="shared" si="24"/>
        <v>2.5440000000000001E-2</v>
      </c>
      <c r="N13" s="77">
        <f t="shared" si="25"/>
        <v>56.965746339654643</v>
      </c>
      <c r="O13" s="88">
        <v>446.5</v>
      </c>
      <c r="P13" s="88">
        <v>446.5</v>
      </c>
      <c r="Q13" s="89">
        <v>1.23E-2</v>
      </c>
      <c r="R13" s="89">
        <v>1.17E-2</v>
      </c>
      <c r="S13" s="89">
        <v>2.4000170000000001E-2</v>
      </c>
      <c r="T13" s="79">
        <v>54</v>
      </c>
      <c r="U13" s="79" t="s">
        <v>170</v>
      </c>
      <c r="V13" s="80">
        <f t="shared" si="0"/>
        <v>-18.972332015810281</v>
      </c>
      <c r="W13" s="80">
        <f t="shared" si="1"/>
        <v>14.035087719298248</v>
      </c>
      <c r="X13" s="80">
        <f t="shared" si="2"/>
        <v>-5.6597091194968536</v>
      </c>
      <c r="Y13" s="80">
        <f t="shared" si="3"/>
        <v>-5.2061923703616015</v>
      </c>
      <c r="Z13" s="81"/>
      <c r="AA13" s="57">
        <f t="shared" si="4"/>
        <v>-3.835103060587127</v>
      </c>
      <c r="AB13" s="57">
        <f t="shared" si="5"/>
        <v>-8.8351030605871266</v>
      </c>
      <c r="AC13" s="57">
        <f t="shared" si="6"/>
        <v>1.164896939412873</v>
      </c>
      <c r="AD13" s="57">
        <f t="shared" si="7"/>
        <v>-13.80240927259398</v>
      </c>
      <c r="AE13" s="57">
        <f t="shared" si="8"/>
        <v>6.132203151419727</v>
      </c>
      <c r="AF13" s="57">
        <f t="shared" si="9"/>
        <v>3.0312215822733544E-2</v>
      </c>
      <c r="AG13" s="57">
        <f t="shared" si="10"/>
        <v>-4.9696877841772666</v>
      </c>
      <c r="AH13" s="57">
        <f t="shared" si="11"/>
        <v>5.0303122158227334</v>
      </c>
      <c r="AI13" s="57">
        <f t="shared" si="12"/>
        <v>-5.2567267351726601</v>
      </c>
      <c r="AJ13" s="57">
        <f t="shared" si="13"/>
        <v>5.3173511668181268</v>
      </c>
      <c r="AK13" s="57">
        <f t="shared" si="14"/>
        <v>-2.7506812533182412</v>
      </c>
      <c r="AL13" s="57">
        <f t="shared" si="15"/>
        <v>-7.7506812533182412</v>
      </c>
      <c r="AM13" s="57">
        <f t="shared" si="16"/>
        <v>2.2493187466817588</v>
      </c>
      <c r="AN13" s="57">
        <f t="shared" si="17"/>
        <v>-10.611175270176549</v>
      </c>
      <c r="AO13" s="57">
        <f t="shared" si="18"/>
        <v>5.1098127635400665</v>
      </c>
      <c r="AP13" s="57">
        <f t="shared" si="19"/>
        <v>-2.8241933699731048</v>
      </c>
      <c r="AQ13" s="57">
        <f t="shared" si="20"/>
        <v>-7.8241933699731048</v>
      </c>
      <c r="AR13" s="57">
        <f t="shared" si="21"/>
        <v>2.1758066300268952</v>
      </c>
      <c r="AS13" s="57">
        <f t="shared" si="22"/>
        <v>-10.153850245120196</v>
      </c>
      <c r="AT13" s="57">
        <f t="shared" si="23"/>
        <v>4.505463505173986</v>
      </c>
      <c r="AU13" s="1"/>
      <c r="AV13" s="1"/>
    </row>
    <row r="14" spans="1:133">
      <c r="A14" s="62" t="s">
        <v>176</v>
      </c>
      <c r="B14" s="75">
        <v>2</v>
      </c>
      <c r="C14" s="75">
        <v>2025</v>
      </c>
      <c r="D14" s="62" t="s">
        <v>78</v>
      </c>
      <c r="E14" s="75" t="s">
        <v>79</v>
      </c>
      <c r="F14" s="96" t="s">
        <v>110</v>
      </c>
      <c r="G14" s="93" t="s">
        <v>143</v>
      </c>
      <c r="H14" s="69">
        <v>2</v>
      </c>
      <c r="I14" s="77">
        <v>446.95714999999996</v>
      </c>
      <c r="J14" s="77">
        <f t="shared" si="26"/>
        <v>446.99999999999994</v>
      </c>
      <c r="K14" s="78">
        <v>3.0509999999999999E-2</v>
      </c>
      <c r="L14" s="78">
        <v>1.234E-2</v>
      </c>
      <c r="M14" s="78">
        <f t="shared" si="24"/>
        <v>4.2849999999999999E-2</v>
      </c>
      <c r="N14" s="77">
        <f t="shared" si="25"/>
        <v>95.867019434968512</v>
      </c>
      <c r="O14" s="90">
        <v>446.9</v>
      </c>
      <c r="P14" s="90">
        <v>446.9</v>
      </c>
      <c r="Q14" s="91">
        <v>2.7900000000000001E-2</v>
      </c>
      <c r="R14" s="91">
        <v>1.23E-2</v>
      </c>
      <c r="S14" s="91">
        <v>4.0199279999999997E-2</v>
      </c>
      <c r="T14" s="82">
        <v>90</v>
      </c>
      <c r="U14" s="82" t="s">
        <v>170</v>
      </c>
      <c r="V14" s="80">
        <f t="shared" ref="V14:V19" si="27">((Q14-K14)/K14)*100</f>
        <v>-8.554572271386423</v>
      </c>
      <c r="W14" s="80">
        <f t="shared" ref="W14:W19" si="28">((R14-L14)/L14)*100</f>
        <v>-0.32414910858995222</v>
      </c>
      <c r="X14" s="80">
        <f t="shared" ref="X14:X54" si="29">((S14-M14)/M14)*100</f>
        <v>-6.1860443407234591</v>
      </c>
      <c r="Y14" s="80">
        <f t="shared" ref="Y14:Y54" si="30">((T14-N14)/N14)*100</f>
        <v>-6.1199560282025978</v>
      </c>
      <c r="Z14" s="81"/>
      <c r="AA14" s="57">
        <f t="shared" si="4"/>
        <v>-3.835103060587127</v>
      </c>
      <c r="AB14" s="57">
        <f t="shared" si="5"/>
        <v>-8.8351030605871266</v>
      </c>
      <c r="AC14" s="57">
        <f t="shared" si="6"/>
        <v>1.164896939412873</v>
      </c>
      <c r="AD14" s="57">
        <f t="shared" si="7"/>
        <v>-13.80240927259398</v>
      </c>
      <c r="AE14" s="57">
        <f t="shared" si="8"/>
        <v>6.132203151419727</v>
      </c>
      <c r="AF14" s="57">
        <f t="shared" si="9"/>
        <v>3.0312215822733544E-2</v>
      </c>
      <c r="AG14" s="57">
        <f t="shared" si="10"/>
        <v>-4.9696877841772666</v>
      </c>
      <c r="AH14" s="57">
        <f t="shared" si="11"/>
        <v>5.0303122158227334</v>
      </c>
      <c r="AI14" s="57">
        <f t="shared" si="12"/>
        <v>-5.2567267351726601</v>
      </c>
      <c r="AJ14" s="57">
        <f t="shared" si="13"/>
        <v>5.3173511668181268</v>
      </c>
      <c r="AK14" s="57">
        <f t="shared" si="14"/>
        <v>-2.7506812533182412</v>
      </c>
      <c r="AL14" s="57">
        <f t="shared" si="15"/>
        <v>-7.7506812533182412</v>
      </c>
      <c r="AM14" s="57">
        <f t="shared" si="16"/>
        <v>2.2493187466817588</v>
      </c>
      <c r="AN14" s="57">
        <f t="shared" si="17"/>
        <v>-10.611175270176549</v>
      </c>
      <c r="AO14" s="57">
        <f t="shared" si="18"/>
        <v>5.1098127635400665</v>
      </c>
      <c r="AP14" s="57">
        <f t="shared" si="19"/>
        <v>-2.8241933699731048</v>
      </c>
      <c r="AQ14" s="57">
        <f t="shared" si="20"/>
        <v>-7.8241933699731048</v>
      </c>
      <c r="AR14" s="57">
        <f t="shared" si="21"/>
        <v>2.1758066300268952</v>
      </c>
      <c r="AS14" s="57">
        <f t="shared" si="22"/>
        <v>-10.153850245120196</v>
      </c>
      <c r="AT14" s="57">
        <f t="shared" si="23"/>
        <v>4.505463505173986</v>
      </c>
      <c r="AU14" s="1"/>
      <c r="AV14" s="1"/>
    </row>
    <row r="15" spans="1:133">
      <c r="A15" s="62" t="s">
        <v>176</v>
      </c>
      <c r="B15" s="75">
        <v>2</v>
      </c>
      <c r="C15" s="75">
        <v>2025</v>
      </c>
      <c r="D15" s="62" t="s">
        <v>78</v>
      </c>
      <c r="E15" s="75" t="s">
        <v>79</v>
      </c>
      <c r="F15" s="96" t="s">
        <v>110</v>
      </c>
      <c r="G15" s="93" t="s">
        <v>147</v>
      </c>
      <c r="H15" s="69">
        <v>3</v>
      </c>
      <c r="I15" s="77">
        <v>446.63434999999993</v>
      </c>
      <c r="J15" s="77">
        <f t="shared" si="26"/>
        <v>446.69999999999987</v>
      </c>
      <c r="K15" s="78">
        <v>5.024E-2</v>
      </c>
      <c r="L15" s="78">
        <v>1.541E-2</v>
      </c>
      <c r="M15" s="78">
        <f t="shared" si="24"/>
        <v>6.565E-2</v>
      </c>
      <c r="N15" s="77">
        <f t="shared" si="25"/>
        <v>146.9800937361972</v>
      </c>
      <c r="O15" s="90">
        <v>446.7</v>
      </c>
      <c r="P15" s="90">
        <v>446.7</v>
      </c>
      <c r="Q15" s="91">
        <v>4.7399999999999998E-2</v>
      </c>
      <c r="R15" s="91">
        <v>1.52E-2</v>
      </c>
      <c r="S15" s="91">
        <v>6.2599180000000004E-2</v>
      </c>
      <c r="T15" s="82">
        <v>140</v>
      </c>
      <c r="U15" s="82" t="s">
        <v>170</v>
      </c>
      <c r="V15" s="80">
        <f t="shared" si="27"/>
        <v>-5.652866242038221</v>
      </c>
      <c r="W15" s="80">
        <f t="shared" si="28"/>
        <v>-1.3627514600908508</v>
      </c>
      <c r="X15" s="80">
        <f t="shared" si="29"/>
        <v>-4.6470982482863601</v>
      </c>
      <c r="Y15" s="80">
        <f t="shared" si="30"/>
        <v>-4.7490061808813477</v>
      </c>
      <c r="Z15" s="81"/>
      <c r="AA15" s="57">
        <f t="shared" si="4"/>
        <v>-3.835103060587127</v>
      </c>
      <c r="AB15" s="57">
        <f t="shared" si="5"/>
        <v>-8.8351030605871266</v>
      </c>
      <c r="AC15" s="57">
        <f t="shared" si="6"/>
        <v>1.164896939412873</v>
      </c>
      <c r="AD15" s="57">
        <f t="shared" si="7"/>
        <v>-13.80240927259398</v>
      </c>
      <c r="AE15" s="57">
        <f t="shared" si="8"/>
        <v>6.132203151419727</v>
      </c>
      <c r="AF15" s="57">
        <f t="shared" si="9"/>
        <v>3.0312215822733544E-2</v>
      </c>
      <c r="AG15" s="57">
        <f t="shared" si="10"/>
        <v>-4.9696877841772666</v>
      </c>
      <c r="AH15" s="57">
        <f t="shared" si="11"/>
        <v>5.0303122158227334</v>
      </c>
      <c r="AI15" s="57">
        <f t="shared" si="12"/>
        <v>-5.2567267351726601</v>
      </c>
      <c r="AJ15" s="57">
        <f t="shared" si="13"/>
        <v>5.3173511668181268</v>
      </c>
      <c r="AK15" s="57">
        <f t="shared" si="14"/>
        <v>-2.7506812533182412</v>
      </c>
      <c r="AL15" s="57">
        <f t="shared" si="15"/>
        <v>-7.7506812533182412</v>
      </c>
      <c r="AM15" s="57">
        <f t="shared" si="16"/>
        <v>2.2493187466817588</v>
      </c>
      <c r="AN15" s="57">
        <f t="shared" si="17"/>
        <v>-10.611175270176549</v>
      </c>
      <c r="AO15" s="57">
        <f t="shared" si="18"/>
        <v>5.1098127635400665</v>
      </c>
      <c r="AP15" s="57">
        <f t="shared" si="19"/>
        <v>-2.8241933699731048</v>
      </c>
      <c r="AQ15" s="57">
        <f t="shared" si="20"/>
        <v>-7.8241933699731048</v>
      </c>
      <c r="AR15" s="57">
        <f t="shared" si="21"/>
        <v>2.1758066300268952</v>
      </c>
      <c r="AS15" s="57">
        <f t="shared" si="22"/>
        <v>-10.153850245120196</v>
      </c>
      <c r="AT15" s="57">
        <f t="shared" si="23"/>
        <v>4.505463505173986</v>
      </c>
      <c r="AU15" s="1"/>
      <c r="AV15" s="1"/>
    </row>
    <row r="16" spans="1:133">
      <c r="A16" s="62" t="s">
        <v>176</v>
      </c>
      <c r="B16" s="75">
        <v>2</v>
      </c>
      <c r="C16" s="75">
        <v>2025</v>
      </c>
      <c r="D16" s="62" t="s">
        <v>78</v>
      </c>
      <c r="E16" s="75" t="s">
        <v>79</v>
      </c>
      <c r="F16" s="96" t="s">
        <v>110</v>
      </c>
      <c r="G16" s="93" t="s">
        <v>150</v>
      </c>
      <c r="H16" s="69">
        <v>4</v>
      </c>
      <c r="I16" s="77">
        <v>446.88421000000005</v>
      </c>
      <c r="J16" s="77">
        <f t="shared" si="26"/>
        <v>447.20000000000005</v>
      </c>
      <c r="K16" s="78">
        <v>0.25047000000000003</v>
      </c>
      <c r="L16" s="78">
        <v>6.5320000000000003E-2</v>
      </c>
      <c r="M16" s="78">
        <f t="shared" si="24"/>
        <v>0.31579000000000002</v>
      </c>
      <c r="N16" s="77">
        <f t="shared" si="25"/>
        <v>706.45998111269944</v>
      </c>
      <c r="O16" s="90">
        <v>446.9</v>
      </c>
      <c r="P16" s="90">
        <v>447.1</v>
      </c>
      <c r="Q16" s="91">
        <v>0.24410000000000001</v>
      </c>
      <c r="R16" s="91">
        <v>6.5799999999999997E-2</v>
      </c>
      <c r="S16" s="91">
        <v>0.30989070000000002</v>
      </c>
      <c r="T16" s="82">
        <v>693</v>
      </c>
      <c r="U16" s="82" t="s">
        <v>171</v>
      </c>
      <c r="V16" s="80">
        <f t="shared" si="27"/>
        <v>-2.5432187487523508</v>
      </c>
      <c r="W16" s="80">
        <f t="shared" si="28"/>
        <v>0.7348438456827836</v>
      </c>
      <c r="X16" s="80">
        <f t="shared" si="29"/>
        <v>-1.8681085531524102</v>
      </c>
      <c r="Y16" s="80">
        <f t="shared" si="30"/>
        <v>-1.9052715613840563</v>
      </c>
      <c r="Z16" s="81"/>
      <c r="AA16" s="57">
        <f t="shared" si="4"/>
        <v>-3.835103060587127</v>
      </c>
      <c r="AB16" s="57">
        <f t="shared" si="5"/>
        <v>-8.8351030605871266</v>
      </c>
      <c r="AC16" s="57">
        <f t="shared" si="6"/>
        <v>1.164896939412873</v>
      </c>
      <c r="AD16" s="57">
        <f t="shared" si="7"/>
        <v>-13.80240927259398</v>
      </c>
      <c r="AE16" s="57">
        <f t="shared" si="8"/>
        <v>6.132203151419727</v>
      </c>
      <c r="AF16" s="57">
        <f t="shared" si="9"/>
        <v>3.0312215822733544E-2</v>
      </c>
      <c r="AG16" s="57">
        <f t="shared" si="10"/>
        <v>-4.9696877841772666</v>
      </c>
      <c r="AH16" s="57">
        <f t="shared" si="11"/>
        <v>5.0303122158227334</v>
      </c>
      <c r="AI16" s="57">
        <f t="shared" si="12"/>
        <v>-5.2567267351726601</v>
      </c>
      <c r="AJ16" s="57">
        <f t="shared" si="13"/>
        <v>5.3173511668181268</v>
      </c>
      <c r="AK16" s="57">
        <f t="shared" si="14"/>
        <v>-2.7506812533182412</v>
      </c>
      <c r="AL16" s="57">
        <f t="shared" si="15"/>
        <v>-7.7506812533182412</v>
      </c>
      <c r="AM16" s="57">
        <f t="shared" si="16"/>
        <v>2.2493187466817588</v>
      </c>
      <c r="AN16" s="57">
        <f t="shared" si="17"/>
        <v>-10.611175270176549</v>
      </c>
      <c r="AO16" s="57">
        <f t="shared" si="18"/>
        <v>5.1098127635400665</v>
      </c>
      <c r="AP16" s="57">
        <f t="shared" si="19"/>
        <v>-2.8241933699731048</v>
      </c>
      <c r="AQ16" s="57">
        <f t="shared" si="20"/>
        <v>-7.8241933699731048</v>
      </c>
      <c r="AR16" s="57">
        <f t="shared" si="21"/>
        <v>2.1758066300268952</v>
      </c>
      <c r="AS16" s="57">
        <f t="shared" si="22"/>
        <v>-10.153850245120196</v>
      </c>
      <c r="AT16" s="57">
        <f t="shared" si="23"/>
        <v>4.505463505173986</v>
      </c>
      <c r="AU16" s="1"/>
      <c r="AV16" s="1"/>
    </row>
    <row r="17" spans="1:48">
      <c r="A17" s="62" t="s">
        <v>176</v>
      </c>
      <c r="B17" s="75">
        <v>2</v>
      </c>
      <c r="C17" s="75">
        <v>2025</v>
      </c>
      <c r="D17" s="62" t="s">
        <v>78</v>
      </c>
      <c r="E17" s="75" t="s">
        <v>79</v>
      </c>
      <c r="F17" s="96" t="s">
        <v>110</v>
      </c>
      <c r="G17" s="93" t="s">
        <v>143</v>
      </c>
      <c r="H17" s="69">
        <v>5</v>
      </c>
      <c r="I17" s="77">
        <v>446.59982999999994</v>
      </c>
      <c r="J17" s="77">
        <f t="shared" si="26"/>
        <v>447.09999999999997</v>
      </c>
      <c r="K17" s="78">
        <v>0.40014</v>
      </c>
      <c r="L17" s="78">
        <v>0.10002999999999999</v>
      </c>
      <c r="M17" s="78">
        <f t="shared" si="24"/>
        <v>0.50017</v>
      </c>
      <c r="N17" s="77">
        <f t="shared" si="25"/>
        <v>1119.4780288286661</v>
      </c>
      <c r="O17" s="90">
        <v>446.7</v>
      </c>
      <c r="P17" s="90">
        <v>447</v>
      </c>
      <c r="Q17" s="91">
        <v>0.3916</v>
      </c>
      <c r="R17" s="91">
        <v>0.1003</v>
      </c>
      <c r="S17" s="91">
        <v>0.49189759999999999</v>
      </c>
      <c r="T17" s="82">
        <v>1101</v>
      </c>
      <c r="U17" s="82" t="s">
        <v>171</v>
      </c>
      <c r="V17" s="80">
        <f t="shared" si="27"/>
        <v>-2.1342530114459919</v>
      </c>
      <c r="W17" s="80">
        <f t="shared" si="28"/>
        <v>0.26991902429271852</v>
      </c>
      <c r="X17" s="80">
        <f t="shared" si="29"/>
        <v>-1.6539176679928849</v>
      </c>
      <c r="Y17" s="80">
        <f t="shared" si="30"/>
        <v>-1.6505932544294812</v>
      </c>
      <c r="Z17" s="81"/>
      <c r="AA17" s="57">
        <f t="shared" si="4"/>
        <v>-3.835103060587127</v>
      </c>
      <c r="AB17" s="57">
        <f t="shared" si="5"/>
        <v>-8.8351030605871266</v>
      </c>
      <c r="AC17" s="57">
        <f t="shared" si="6"/>
        <v>1.164896939412873</v>
      </c>
      <c r="AD17" s="57">
        <f t="shared" si="7"/>
        <v>-13.80240927259398</v>
      </c>
      <c r="AE17" s="57">
        <f t="shared" si="8"/>
        <v>6.132203151419727</v>
      </c>
      <c r="AF17" s="57">
        <f t="shared" si="9"/>
        <v>3.0312215822733544E-2</v>
      </c>
      <c r="AG17" s="57">
        <f t="shared" si="10"/>
        <v>-4.9696877841772666</v>
      </c>
      <c r="AH17" s="57">
        <f t="shared" si="11"/>
        <v>5.0303122158227334</v>
      </c>
      <c r="AI17" s="57">
        <f t="shared" si="12"/>
        <v>-5.2567267351726601</v>
      </c>
      <c r="AJ17" s="57">
        <f t="shared" si="13"/>
        <v>5.3173511668181268</v>
      </c>
      <c r="AK17" s="57">
        <f t="shared" si="14"/>
        <v>-2.7506812533182412</v>
      </c>
      <c r="AL17" s="57">
        <f t="shared" si="15"/>
        <v>-7.7506812533182412</v>
      </c>
      <c r="AM17" s="57">
        <f t="shared" si="16"/>
        <v>2.2493187466817588</v>
      </c>
      <c r="AN17" s="57">
        <f t="shared" si="17"/>
        <v>-10.611175270176549</v>
      </c>
      <c r="AO17" s="57">
        <f t="shared" si="18"/>
        <v>5.1098127635400665</v>
      </c>
      <c r="AP17" s="57">
        <f t="shared" si="19"/>
        <v>-2.8241933699731048</v>
      </c>
      <c r="AQ17" s="57">
        <f t="shared" si="20"/>
        <v>-7.8241933699731048</v>
      </c>
      <c r="AR17" s="57">
        <f t="shared" si="21"/>
        <v>2.1758066300268952</v>
      </c>
      <c r="AS17" s="57">
        <f t="shared" si="22"/>
        <v>-10.153850245120196</v>
      </c>
      <c r="AT17" s="57">
        <f t="shared" si="23"/>
        <v>4.505463505173986</v>
      </c>
      <c r="AU17" s="1"/>
      <c r="AV17" s="1"/>
    </row>
    <row r="18" spans="1:48">
      <c r="A18" s="62" t="s">
        <v>176</v>
      </c>
      <c r="B18" s="75">
        <v>2</v>
      </c>
      <c r="C18" s="75">
        <v>2025</v>
      </c>
      <c r="D18" s="62" t="s">
        <v>78</v>
      </c>
      <c r="E18" s="75" t="s">
        <v>79</v>
      </c>
      <c r="F18" s="96" t="s">
        <v>110</v>
      </c>
      <c r="G18" s="93" t="s">
        <v>147</v>
      </c>
      <c r="H18" s="69">
        <v>6</v>
      </c>
      <c r="I18" s="77">
        <v>446.84889999999996</v>
      </c>
      <c r="J18" s="77">
        <f t="shared" si="26"/>
        <v>447.59999999999997</v>
      </c>
      <c r="K18" s="78">
        <v>0.60089000000000004</v>
      </c>
      <c r="L18" s="78">
        <v>0.15021000000000001</v>
      </c>
      <c r="M18" s="78">
        <f t="shared" si="24"/>
        <v>0.7511000000000001</v>
      </c>
      <c r="N18" s="77">
        <f t="shared" si="25"/>
        <v>1679.8158479735534</v>
      </c>
      <c r="O18" s="90">
        <v>446.9</v>
      </c>
      <c r="P18" s="90">
        <v>447.4</v>
      </c>
      <c r="Q18" s="91">
        <v>0.59109999999999996</v>
      </c>
      <c r="R18" s="91">
        <v>0.15010000000000001</v>
      </c>
      <c r="S18" s="91">
        <v>0.74119570000000001</v>
      </c>
      <c r="T18" s="82">
        <v>1658</v>
      </c>
      <c r="U18" s="82" t="s">
        <v>171</v>
      </c>
      <c r="V18" s="80">
        <f t="shared" si="27"/>
        <v>-1.6292499459135741</v>
      </c>
      <c r="W18" s="80">
        <f t="shared" si="28"/>
        <v>-7.3230810199053975E-2</v>
      </c>
      <c r="X18" s="80">
        <f t="shared" si="29"/>
        <v>-1.318639328984168</v>
      </c>
      <c r="Y18" s="80">
        <f t="shared" si="30"/>
        <v>-1.2987047359906148</v>
      </c>
      <c r="Z18" s="81"/>
      <c r="AA18" s="57">
        <f t="shared" si="4"/>
        <v>-3.835103060587127</v>
      </c>
      <c r="AB18" s="57">
        <f t="shared" si="5"/>
        <v>-8.8351030605871266</v>
      </c>
      <c r="AC18" s="57">
        <f t="shared" si="6"/>
        <v>1.164896939412873</v>
      </c>
      <c r="AD18" s="57">
        <f t="shared" si="7"/>
        <v>-13.80240927259398</v>
      </c>
      <c r="AE18" s="57">
        <f t="shared" si="8"/>
        <v>6.132203151419727</v>
      </c>
      <c r="AF18" s="57">
        <f t="shared" si="9"/>
        <v>3.0312215822733544E-2</v>
      </c>
      <c r="AG18" s="57">
        <f t="shared" si="10"/>
        <v>-4.9696877841772666</v>
      </c>
      <c r="AH18" s="57">
        <f t="shared" si="11"/>
        <v>5.0303122158227334</v>
      </c>
      <c r="AI18" s="57">
        <f t="shared" si="12"/>
        <v>-5.2567267351726601</v>
      </c>
      <c r="AJ18" s="57">
        <f t="shared" si="13"/>
        <v>5.3173511668181268</v>
      </c>
      <c r="AK18" s="57">
        <f t="shared" si="14"/>
        <v>-2.7506812533182412</v>
      </c>
      <c r="AL18" s="57">
        <f t="shared" si="15"/>
        <v>-7.7506812533182412</v>
      </c>
      <c r="AM18" s="57">
        <f t="shared" si="16"/>
        <v>2.2493187466817588</v>
      </c>
      <c r="AN18" s="57">
        <f t="shared" si="17"/>
        <v>-10.611175270176549</v>
      </c>
      <c r="AO18" s="57">
        <f t="shared" si="18"/>
        <v>5.1098127635400665</v>
      </c>
      <c r="AP18" s="57">
        <f t="shared" si="19"/>
        <v>-2.8241933699731048</v>
      </c>
      <c r="AQ18" s="57">
        <f t="shared" si="20"/>
        <v>-7.8241933699731048</v>
      </c>
      <c r="AR18" s="57">
        <f t="shared" si="21"/>
        <v>2.1758066300268952</v>
      </c>
      <c r="AS18" s="57">
        <f t="shared" si="22"/>
        <v>-10.153850245120196</v>
      </c>
      <c r="AT18" s="57">
        <f t="shared" si="23"/>
        <v>4.505463505173986</v>
      </c>
      <c r="AU18" s="1"/>
      <c r="AV18" s="1"/>
    </row>
    <row r="19" spans="1:48">
      <c r="A19" s="62" t="s">
        <v>176</v>
      </c>
      <c r="B19" s="75">
        <v>2</v>
      </c>
      <c r="C19" s="75">
        <v>2025</v>
      </c>
      <c r="D19" s="62" t="s">
        <v>78</v>
      </c>
      <c r="E19" s="75" t="s">
        <v>79</v>
      </c>
      <c r="F19" s="96" t="s">
        <v>110</v>
      </c>
      <c r="G19" s="93" t="s">
        <v>173</v>
      </c>
      <c r="H19" s="69">
        <v>7</v>
      </c>
      <c r="I19" s="77">
        <v>447.24892999999997</v>
      </c>
      <c r="J19" s="77">
        <f t="shared" si="26"/>
        <v>449.5</v>
      </c>
      <c r="K19" s="78">
        <v>1.80027</v>
      </c>
      <c r="L19" s="78">
        <v>0.45079999999999998</v>
      </c>
      <c r="M19" s="78">
        <f t="shared" si="24"/>
        <v>2.2510699999999999</v>
      </c>
      <c r="N19" s="77">
        <f t="shared" si="25"/>
        <v>5023.6061446269814</v>
      </c>
      <c r="O19" s="90">
        <v>444.8</v>
      </c>
      <c r="P19" s="90">
        <v>449.4</v>
      </c>
      <c r="Q19" s="91">
        <v>1.7709999999999999</v>
      </c>
      <c r="R19" s="91">
        <v>0.44969999999999999</v>
      </c>
      <c r="S19" s="91">
        <v>2.220707</v>
      </c>
      <c r="T19" s="82">
        <v>4957</v>
      </c>
      <c r="U19" s="82" t="s">
        <v>172</v>
      </c>
      <c r="V19" s="80">
        <f t="shared" si="27"/>
        <v>-1.6258672310264641</v>
      </c>
      <c r="W19" s="80">
        <f t="shared" si="28"/>
        <v>-0.24401064773735356</v>
      </c>
      <c r="X19" s="80">
        <f t="shared" si="29"/>
        <v>-1.3488252253372806</v>
      </c>
      <c r="Y19" s="80">
        <f t="shared" si="30"/>
        <v>-1.3258631889010701</v>
      </c>
      <c r="Z19" s="81"/>
      <c r="AA19" s="57">
        <f t="shared" si="4"/>
        <v>-3.835103060587127</v>
      </c>
      <c r="AB19" s="57">
        <f t="shared" si="5"/>
        <v>-8.8351030605871266</v>
      </c>
      <c r="AC19" s="57">
        <f t="shared" si="6"/>
        <v>1.164896939412873</v>
      </c>
      <c r="AD19" s="57">
        <f t="shared" si="7"/>
        <v>-13.80240927259398</v>
      </c>
      <c r="AE19" s="57">
        <f t="shared" si="8"/>
        <v>6.132203151419727</v>
      </c>
      <c r="AF19" s="57">
        <f t="shared" si="9"/>
        <v>3.0312215822733544E-2</v>
      </c>
      <c r="AG19" s="57">
        <f t="shared" si="10"/>
        <v>-4.9696877841772666</v>
      </c>
      <c r="AH19" s="57">
        <f t="shared" si="11"/>
        <v>5.0303122158227334</v>
      </c>
      <c r="AI19" s="57">
        <f t="shared" si="12"/>
        <v>-5.2567267351726601</v>
      </c>
      <c r="AJ19" s="57">
        <f t="shared" si="13"/>
        <v>5.3173511668181268</v>
      </c>
      <c r="AK19" s="57">
        <f t="shared" si="14"/>
        <v>-2.7506812533182412</v>
      </c>
      <c r="AL19" s="57">
        <f t="shared" si="15"/>
        <v>-7.7506812533182412</v>
      </c>
      <c r="AM19" s="57">
        <f t="shared" si="16"/>
        <v>2.2493187466817588</v>
      </c>
      <c r="AN19" s="57">
        <f t="shared" si="17"/>
        <v>-10.611175270176549</v>
      </c>
      <c r="AO19" s="57">
        <f t="shared" si="18"/>
        <v>5.1098127635400665</v>
      </c>
      <c r="AP19" s="57">
        <f t="shared" si="19"/>
        <v>-2.8241933699731048</v>
      </c>
      <c r="AQ19" s="57">
        <f t="shared" si="20"/>
        <v>-7.8241933699731048</v>
      </c>
      <c r="AR19" s="57">
        <f t="shared" si="21"/>
        <v>2.1758066300268952</v>
      </c>
      <c r="AS19" s="57">
        <f t="shared" si="22"/>
        <v>-10.153850245120196</v>
      </c>
      <c r="AT19" s="57">
        <f t="shared" si="23"/>
        <v>4.505463505173986</v>
      </c>
      <c r="AU19" s="1"/>
      <c r="AV19" s="1"/>
    </row>
    <row r="20" spans="1:48">
      <c r="A20" s="62" t="s">
        <v>176</v>
      </c>
      <c r="B20" s="75">
        <v>2</v>
      </c>
      <c r="C20" s="75">
        <v>2025</v>
      </c>
      <c r="D20" s="62" t="s">
        <v>78</v>
      </c>
      <c r="E20" s="75" t="s">
        <v>79</v>
      </c>
      <c r="F20" s="96" t="s">
        <v>110</v>
      </c>
      <c r="G20" s="93" t="s">
        <v>173</v>
      </c>
      <c r="H20" s="69">
        <v>8</v>
      </c>
      <c r="I20" s="77">
        <v>446.99917999999997</v>
      </c>
      <c r="J20" s="77">
        <f t="shared" si="26"/>
        <v>449.9</v>
      </c>
      <c r="K20" s="78">
        <v>2.3000099999999999</v>
      </c>
      <c r="L20" s="78">
        <v>0.60080999999999996</v>
      </c>
      <c r="M20" s="78">
        <f t="shared" si="24"/>
        <v>2.90082</v>
      </c>
      <c r="N20" s="77">
        <f t="shared" si="25"/>
        <v>6473.6881543648415</v>
      </c>
      <c r="O20" s="90">
        <v>437.5</v>
      </c>
      <c r="P20" s="90">
        <v>439.3</v>
      </c>
      <c r="Q20" s="91">
        <v>2.2707999999999999</v>
      </c>
      <c r="R20" s="91">
        <v>0.60060000000000002</v>
      </c>
      <c r="S20" s="91">
        <v>2.8714010000000001</v>
      </c>
      <c r="T20" s="82">
        <v>6563</v>
      </c>
      <c r="U20" s="82" t="s">
        <v>172</v>
      </c>
      <c r="V20" s="80">
        <f t="shared" ref="V18:V54" si="31">((Q20-K20)/K20)*100</f>
        <v>-1.2699944782848753</v>
      </c>
      <c r="W20" s="80">
        <f t="shared" ref="W18:W54" si="32">((R20-L20)/L20)*100</f>
        <v>-3.4952813701491732E-2</v>
      </c>
      <c r="X20" s="80">
        <f t="shared" si="29"/>
        <v>-1.0141615129515054</v>
      </c>
      <c r="Y20" s="80">
        <f t="shared" si="30"/>
        <v>1.3796130351898495</v>
      </c>
      <c r="Z20" s="81"/>
      <c r="AA20" s="57">
        <f t="shared" si="4"/>
        <v>-3.835103060587127</v>
      </c>
      <c r="AB20" s="57">
        <f t="shared" si="5"/>
        <v>-8.8351030605871266</v>
      </c>
      <c r="AC20" s="57">
        <f t="shared" si="6"/>
        <v>1.164896939412873</v>
      </c>
      <c r="AD20" s="57">
        <f t="shared" si="7"/>
        <v>-13.80240927259398</v>
      </c>
      <c r="AE20" s="57">
        <f t="shared" si="8"/>
        <v>6.132203151419727</v>
      </c>
      <c r="AF20" s="57">
        <f t="shared" si="9"/>
        <v>3.0312215822733544E-2</v>
      </c>
      <c r="AG20" s="57">
        <f t="shared" si="10"/>
        <v>-4.9696877841772666</v>
      </c>
      <c r="AH20" s="57">
        <f t="shared" si="11"/>
        <v>5.0303122158227334</v>
      </c>
      <c r="AI20" s="57">
        <f t="shared" si="12"/>
        <v>-5.2567267351726601</v>
      </c>
      <c r="AJ20" s="57">
        <f t="shared" si="13"/>
        <v>5.3173511668181268</v>
      </c>
      <c r="AK20" s="57">
        <f t="shared" si="14"/>
        <v>-2.7506812533182412</v>
      </c>
      <c r="AL20" s="57">
        <f t="shared" si="15"/>
        <v>-7.7506812533182412</v>
      </c>
      <c r="AM20" s="57">
        <f t="shared" si="16"/>
        <v>2.2493187466817588</v>
      </c>
      <c r="AN20" s="57">
        <f t="shared" si="17"/>
        <v>-10.611175270176549</v>
      </c>
      <c r="AO20" s="57">
        <f t="shared" si="18"/>
        <v>5.1098127635400665</v>
      </c>
      <c r="AP20" s="57">
        <f t="shared" si="19"/>
        <v>-2.8241933699731048</v>
      </c>
      <c r="AQ20" s="57">
        <f t="shared" si="20"/>
        <v>-7.8241933699731048</v>
      </c>
      <c r="AR20" s="57">
        <f t="shared" si="21"/>
        <v>2.1758066300268952</v>
      </c>
      <c r="AS20" s="57">
        <f t="shared" si="22"/>
        <v>-10.153850245120196</v>
      </c>
      <c r="AT20" s="57">
        <f t="shared" si="23"/>
        <v>4.505463505173986</v>
      </c>
      <c r="AU20" s="1"/>
      <c r="AV20" s="1"/>
    </row>
    <row r="21" spans="1:48">
      <c r="A21" s="62" t="s">
        <v>176</v>
      </c>
      <c r="B21" s="75">
        <v>2</v>
      </c>
      <c r="C21" s="75">
        <v>2025</v>
      </c>
      <c r="D21" s="62" t="s">
        <v>78</v>
      </c>
      <c r="E21" s="75" t="s">
        <v>79</v>
      </c>
      <c r="F21" s="96" t="s">
        <v>110</v>
      </c>
      <c r="G21" s="93" t="s">
        <v>173</v>
      </c>
      <c r="H21" s="69">
        <v>9</v>
      </c>
      <c r="I21" s="77">
        <v>446.79895999999997</v>
      </c>
      <c r="J21" s="77">
        <f t="shared" si="26"/>
        <v>450.3</v>
      </c>
      <c r="K21" s="78">
        <v>2.8005599999999999</v>
      </c>
      <c r="L21" s="78">
        <v>0.70047999999999999</v>
      </c>
      <c r="M21" s="78">
        <f t="shared" si="24"/>
        <v>3.5010399999999997</v>
      </c>
      <c r="N21" s="77">
        <f t="shared" si="25"/>
        <v>7812.7259327472484</v>
      </c>
      <c r="O21" s="90">
        <v>448</v>
      </c>
      <c r="P21" s="90">
        <v>450.2</v>
      </c>
      <c r="Q21" s="91">
        <v>2.7705000000000002</v>
      </c>
      <c r="R21" s="91">
        <v>0.69969999999999999</v>
      </c>
      <c r="S21" s="91">
        <v>3.4702069999999998</v>
      </c>
      <c r="T21" s="82">
        <v>7745</v>
      </c>
      <c r="U21" s="82" t="s">
        <v>172</v>
      </c>
      <c r="V21" s="80">
        <f t="shared" si="31"/>
        <v>-1.0733567572199758</v>
      </c>
      <c r="W21" s="80">
        <f t="shared" si="32"/>
        <v>-0.11135221562357282</v>
      </c>
      <c r="X21" s="80">
        <f t="shared" si="29"/>
        <v>-0.88068116902405824</v>
      </c>
      <c r="Y21" s="80">
        <f t="shared" si="30"/>
        <v>-0.86686686990226236</v>
      </c>
      <c r="Z21" s="81"/>
      <c r="AA21" s="57">
        <f t="shared" si="4"/>
        <v>-3.835103060587127</v>
      </c>
      <c r="AB21" s="57">
        <f t="shared" si="5"/>
        <v>-8.8351030605871266</v>
      </c>
      <c r="AC21" s="57">
        <f t="shared" si="6"/>
        <v>1.164896939412873</v>
      </c>
      <c r="AD21" s="57">
        <f t="shared" si="7"/>
        <v>-13.80240927259398</v>
      </c>
      <c r="AE21" s="57">
        <f t="shared" si="8"/>
        <v>6.132203151419727</v>
      </c>
      <c r="AF21" s="57">
        <f t="shared" si="9"/>
        <v>3.0312215822733544E-2</v>
      </c>
      <c r="AG21" s="57">
        <f t="shared" si="10"/>
        <v>-4.9696877841772666</v>
      </c>
      <c r="AH21" s="57">
        <f t="shared" si="11"/>
        <v>5.0303122158227334</v>
      </c>
      <c r="AI21" s="57">
        <f t="shared" si="12"/>
        <v>-5.2567267351726601</v>
      </c>
      <c r="AJ21" s="57">
        <f t="shared" si="13"/>
        <v>5.3173511668181268</v>
      </c>
      <c r="AK21" s="57">
        <f t="shared" si="14"/>
        <v>-2.7506812533182412</v>
      </c>
      <c r="AL21" s="57">
        <f t="shared" si="15"/>
        <v>-7.7506812533182412</v>
      </c>
      <c r="AM21" s="57">
        <f t="shared" si="16"/>
        <v>2.2493187466817588</v>
      </c>
      <c r="AN21" s="57">
        <f t="shared" si="17"/>
        <v>-10.611175270176549</v>
      </c>
      <c r="AO21" s="57">
        <f t="shared" si="18"/>
        <v>5.1098127635400665</v>
      </c>
      <c r="AP21" s="57">
        <f t="shared" si="19"/>
        <v>-2.8241933699731048</v>
      </c>
      <c r="AQ21" s="57">
        <f t="shared" si="20"/>
        <v>-7.8241933699731048</v>
      </c>
      <c r="AR21" s="57">
        <f t="shared" si="21"/>
        <v>2.1758066300268952</v>
      </c>
      <c r="AS21" s="57">
        <f t="shared" si="22"/>
        <v>-10.153850245120196</v>
      </c>
      <c r="AT21" s="57">
        <f t="shared" si="23"/>
        <v>4.505463505173986</v>
      </c>
      <c r="AU21" s="1"/>
      <c r="AV21" s="1"/>
    </row>
    <row r="22" spans="1:48">
      <c r="A22" s="62" t="s">
        <v>176</v>
      </c>
      <c r="B22" s="75">
        <v>2</v>
      </c>
      <c r="C22" s="75">
        <v>2025</v>
      </c>
      <c r="D22" s="62" t="s">
        <v>14</v>
      </c>
      <c r="E22" s="75" t="s">
        <v>46</v>
      </c>
      <c r="F22" s="96" t="s">
        <v>111</v>
      </c>
      <c r="G22" s="93" t="s">
        <v>157</v>
      </c>
      <c r="H22" s="94">
        <v>1</v>
      </c>
      <c r="I22" s="77">
        <v>446.97480000000002</v>
      </c>
      <c r="J22" s="77">
        <f t="shared" si="26"/>
        <v>447.00000000000006</v>
      </c>
      <c r="K22" s="78">
        <v>1.512E-2</v>
      </c>
      <c r="L22" s="78">
        <v>1.008E-2</v>
      </c>
      <c r="M22" s="78">
        <f t="shared" si="24"/>
        <v>2.52E-2</v>
      </c>
      <c r="N22" s="77">
        <f t="shared" si="25"/>
        <v>56.377817848270261</v>
      </c>
      <c r="O22" s="88">
        <v>446.8</v>
      </c>
      <c r="P22" s="88">
        <v>446.8</v>
      </c>
      <c r="Q22" s="89">
        <v>1.09E-2</v>
      </c>
      <c r="R22" s="89">
        <v>7.6E-3</v>
      </c>
      <c r="S22" s="89">
        <v>1.8499999999999999E-2</v>
      </c>
      <c r="T22" s="79">
        <v>41</v>
      </c>
      <c r="U22" s="79"/>
      <c r="V22" s="80">
        <f t="shared" si="31"/>
        <v>-27.910052910052908</v>
      </c>
      <c r="W22" s="80">
        <f t="shared" si="32"/>
        <v>-24.603174603174608</v>
      </c>
      <c r="X22" s="80">
        <f t="shared" si="29"/>
        <v>-26.587301587301592</v>
      </c>
      <c r="Y22" s="80">
        <f t="shared" si="30"/>
        <v>-27.276362291383137</v>
      </c>
      <c r="Z22" s="81"/>
      <c r="AA22" s="57">
        <f t="shared" si="4"/>
        <v>-3.835103060587127</v>
      </c>
      <c r="AB22" s="57">
        <f t="shared" si="5"/>
        <v>-8.8351030605871266</v>
      </c>
      <c r="AC22" s="57">
        <f t="shared" si="6"/>
        <v>1.164896939412873</v>
      </c>
      <c r="AD22" s="57">
        <f t="shared" si="7"/>
        <v>-13.80240927259398</v>
      </c>
      <c r="AE22" s="57">
        <f t="shared" si="8"/>
        <v>6.132203151419727</v>
      </c>
      <c r="AF22" s="57">
        <f t="shared" si="9"/>
        <v>3.0312215822733544E-2</v>
      </c>
      <c r="AG22" s="57">
        <f t="shared" si="10"/>
        <v>-4.9696877841772666</v>
      </c>
      <c r="AH22" s="57">
        <f t="shared" si="11"/>
        <v>5.0303122158227334</v>
      </c>
      <c r="AI22" s="57">
        <f t="shared" si="12"/>
        <v>-5.2567267351726601</v>
      </c>
      <c r="AJ22" s="57">
        <f t="shared" si="13"/>
        <v>5.3173511668181268</v>
      </c>
      <c r="AK22" s="57">
        <f t="shared" si="14"/>
        <v>-2.7506812533182412</v>
      </c>
      <c r="AL22" s="57">
        <f t="shared" si="15"/>
        <v>-7.7506812533182412</v>
      </c>
      <c r="AM22" s="57">
        <f t="shared" si="16"/>
        <v>2.2493187466817588</v>
      </c>
      <c r="AN22" s="57">
        <f t="shared" si="17"/>
        <v>-10.611175270176549</v>
      </c>
      <c r="AO22" s="57">
        <f t="shared" si="18"/>
        <v>5.1098127635400665</v>
      </c>
      <c r="AP22" s="57">
        <f t="shared" si="19"/>
        <v>-2.8241933699731048</v>
      </c>
      <c r="AQ22" s="57">
        <f t="shared" si="20"/>
        <v>-7.8241933699731048</v>
      </c>
      <c r="AR22" s="57">
        <f t="shared" si="21"/>
        <v>2.1758066300268952</v>
      </c>
      <c r="AS22" s="57">
        <f t="shared" si="22"/>
        <v>-10.153850245120196</v>
      </c>
      <c r="AT22" s="57">
        <f t="shared" si="23"/>
        <v>4.505463505173986</v>
      </c>
      <c r="AU22" s="1"/>
      <c r="AV22" s="1"/>
    </row>
    <row r="23" spans="1:48">
      <c r="A23" s="62" t="s">
        <v>176</v>
      </c>
      <c r="B23" s="75">
        <v>2</v>
      </c>
      <c r="C23" s="75">
        <v>2025</v>
      </c>
      <c r="D23" s="62" t="s">
        <v>14</v>
      </c>
      <c r="E23" s="75" t="s">
        <v>46</v>
      </c>
      <c r="F23" s="96" t="s">
        <v>111</v>
      </c>
      <c r="G23" s="93" t="s">
        <v>157</v>
      </c>
      <c r="H23" s="69">
        <v>2</v>
      </c>
      <c r="I23" s="77">
        <v>446.75699999999995</v>
      </c>
      <c r="J23" s="77">
        <f t="shared" si="26"/>
        <v>446.79999999999995</v>
      </c>
      <c r="K23" s="78">
        <v>3.0589999999999999E-2</v>
      </c>
      <c r="L23" s="78">
        <v>1.2409999999999999E-2</v>
      </c>
      <c r="M23" s="78">
        <f t="shared" si="24"/>
        <v>4.2999999999999997E-2</v>
      </c>
      <c r="N23" s="77">
        <f t="shared" si="25"/>
        <v>96.245695566468285</v>
      </c>
      <c r="O23" s="90">
        <v>446.5</v>
      </c>
      <c r="P23" s="90">
        <v>446.5</v>
      </c>
      <c r="Q23" s="91">
        <v>2.64E-2</v>
      </c>
      <c r="R23" s="91">
        <v>1.0999999999999999E-2</v>
      </c>
      <c r="S23" s="91">
        <v>3.7400000000000003E-2</v>
      </c>
      <c r="T23" s="82">
        <v>84</v>
      </c>
      <c r="U23" s="79"/>
      <c r="V23" s="80">
        <f t="shared" si="31"/>
        <v>-13.697286694998365</v>
      </c>
      <c r="W23" s="80">
        <f t="shared" si="32"/>
        <v>-11.36180499597099</v>
      </c>
      <c r="X23" s="80">
        <f t="shared" si="29"/>
        <v>-13.023255813953474</v>
      </c>
      <c r="Y23" s="80">
        <f t="shared" si="30"/>
        <v>-12.72336959527845</v>
      </c>
      <c r="Z23" s="81"/>
      <c r="AA23" s="57">
        <f t="shared" si="4"/>
        <v>-3.835103060587127</v>
      </c>
      <c r="AB23" s="57">
        <f t="shared" si="5"/>
        <v>-8.8351030605871266</v>
      </c>
      <c r="AC23" s="57">
        <f t="shared" si="6"/>
        <v>1.164896939412873</v>
      </c>
      <c r="AD23" s="57">
        <f t="shared" si="7"/>
        <v>-13.80240927259398</v>
      </c>
      <c r="AE23" s="57">
        <f t="shared" si="8"/>
        <v>6.132203151419727</v>
      </c>
      <c r="AF23" s="57">
        <f t="shared" si="9"/>
        <v>3.0312215822733544E-2</v>
      </c>
      <c r="AG23" s="57">
        <f t="shared" si="10"/>
        <v>-4.9696877841772666</v>
      </c>
      <c r="AH23" s="57">
        <f t="shared" si="11"/>
        <v>5.0303122158227334</v>
      </c>
      <c r="AI23" s="57">
        <f t="shared" si="12"/>
        <v>-5.2567267351726601</v>
      </c>
      <c r="AJ23" s="57">
        <f t="shared" si="13"/>
        <v>5.3173511668181268</v>
      </c>
      <c r="AK23" s="57">
        <f t="shared" si="14"/>
        <v>-2.7506812533182412</v>
      </c>
      <c r="AL23" s="57">
        <f t="shared" si="15"/>
        <v>-7.7506812533182412</v>
      </c>
      <c r="AM23" s="57">
        <f t="shared" si="16"/>
        <v>2.2493187466817588</v>
      </c>
      <c r="AN23" s="57">
        <f t="shared" si="17"/>
        <v>-10.611175270176549</v>
      </c>
      <c r="AO23" s="57">
        <f t="shared" si="18"/>
        <v>5.1098127635400665</v>
      </c>
      <c r="AP23" s="57">
        <f t="shared" si="19"/>
        <v>-2.8241933699731048</v>
      </c>
      <c r="AQ23" s="57">
        <f t="shared" si="20"/>
        <v>-7.8241933699731048</v>
      </c>
      <c r="AR23" s="57">
        <f t="shared" si="21"/>
        <v>2.1758066300268952</v>
      </c>
      <c r="AS23" s="57">
        <f t="shared" si="22"/>
        <v>-10.153850245120196</v>
      </c>
      <c r="AT23" s="57">
        <f t="shared" si="23"/>
        <v>4.505463505173986</v>
      </c>
      <c r="AU23" s="1"/>
      <c r="AV23" s="1"/>
    </row>
    <row r="24" spans="1:48">
      <c r="A24" s="62" t="s">
        <v>176</v>
      </c>
      <c r="B24" s="75">
        <v>2</v>
      </c>
      <c r="C24" s="75">
        <v>2025</v>
      </c>
      <c r="D24" s="62" t="s">
        <v>14</v>
      </c>
      <c r="E24" s="75" t="s">
        <v>46</v>
      </c>
      <c r="F24" s="96" t="s">
        <v>111</v>
      </c>
      <c r="G24" s="93" t="s">
        <v>157</v>
      </c>
      <c r="H24" s="69">
        <v>3</v>
      </c>
      <c r="I24" s="77">
        <v>446.93417999999997</v>
      </c>
      <c r="J24" s="77">
        <f t="shared" si="26"/>
        <v>446.99999999999994</v>
      </c>
      <c r="K24" s="78">
        <v>5.0279999999999998E-2</v>
      </c>
      <c r="L24" s="78">
        <v>1.554E-2</v>
      </c>
      <c r="M24" s="78">
        <f t="shared" si="24"/>
        <v>6.5820000000000004E-2</v>
      </c>
      <c r="N24" s="77">
        <f t="shared" si="25"/>
        <v>147.26182321009054</v>
      </c>
      <c r="O24" s="90">
        <v>446.7</v>
      </c>
      <c r="P24" s="90">
        <v>446.7</v>
      </c>
      <c r="Q24" s="91">
        <v>4.7199999999999999E-2</v>
      </c>
      <c r="R24" s="91">
        <v>1.4999999999999999E-2</v>
      </c>
      <c r="S24" s="91">
        <v>6.2199999999999998E-2</v>
      </c>
      <c r="T24" s="82">
        <v>139</v>
      </c>
      <c r="U24" s="79"/>
      <c r="V24" s="80">
        <f t="shared" si="31"/>
        <v>-6.1256961018297522</v>
      </c>
      <c r="W24" s="80">
        <f t="shared" si="32"/>
        <v>-3.4749034749034782</v>
      </c>
      <c r="X24" s="80">
        <f t="shared" si="29"/>
        <v>-5.4998480704952977</v>
      </c>
      <c r="Y24" s="80">
        <f t="shared" si="30"/>
        <v>-5.6102953433517122</v>
      </c>
      <c r="Z24" s="81"/>
      <c r="AA24" s="57">
        <f t="shared" si="4"/>
        <v>-3.835103060587127</v>
      </c>
      <c r="AB24" s="57">
        <f t="shared" si="5"/>
        <v>-8.8351030605871266</v>
      </c>
      <c r="AC24" s="57">
        <f t="shared" si="6"/>
        <v>1.164896939412873</v>
      </c>
      <c r="AD24" s="57">
        <f t="shared" si="7"/>
        <v>-13.80240927259398</v>
      </c>
      <c r="AE24" s="57">
        <f t="shared" si="8"/>
        <v>6.132203151419727</v>
      </c>
      <c r="AF24" s="57">
        <f t="shared" si="9"/>
        <v>3.0312215822733544E-2</v>
      </c>
      <c r="AG24" s="57">
        <f t="shared" si="10"/>
        <v>-4.9696877841772666</v>
      </c>
      <c r="AH24" s="57">
        <f t="shared" si="11"/>
        <v>5.0303122158227334</v>
      </c>
      <c r="AI24" s="57">
        <f t="shared" si="12"/>
        <v>-5.2567267351726601</v>
      </c>
      <c r="AJ24" s="57">
        <f t="shared" si="13"/>
        <v>5.3173511668181268</v>
      </c>
      <c r="AK24" s="57">
        <f t="shared" si="14"/>
        <v>-2.7506812533182412</v>
      </c>
      <c r="AL24" s="57">
        <f t="shared" si="15"/>
        <v>-7.7506812533182412</v>
      </c>
      <c r="AM24" s="57">
        <f t="shared" si="16"/>
        <v>2.2493187466817588</v>
      </c>
      <c r="AN24" s="57">
        <f t="shared" si="17"/>
        <v>-10.611175270176549</v>
      </c>
      <c r="AO24" s="57">
        <f t="shared" si="18"/>
        <v>5.1098127635400665</v>
      </c>
      <c r="AP24" s="57">
        <f t="shared" si="19"/>
        <v>-2.8241933699731048</v>
      </c>
      <c r="AQ24" s="57">
        <f t="shared" si="20"/>
        <v>-7.8241933699731048</v>
      </c>
      <c r="AR24" s="57">
        <f t="shared" si="21"/>
        <v>2.1758066300268952</v>
      </c>
      <c r="AS24" s="57">
        <f t="shared" si="22"/>
        <v>-10.153850245120196</v>
      </c>
      <c r="AT24" s="57">
        <f t="shared" si="23"/>
        <v>4.505463505173986</v>
      </c>
      <c r="AU24" s="1"/>
      <c r="AV24" s="1"/>
    </row>
    <row r="25" spans="1:48">
      <c r="A25" s="62" t="s">
        <v>176</v>
      </c>
      <c r="B25" s="75">
        <v>2</v>
      </c>
      <c r="C25" s="75">
        <v>2025</v>
      </c>
      <c r="D25" s="62" t="s">
        <v>14</v>
      </c>
      <c r="E25" s="75" t="s">
        <v>46</v>
      </c>
      <c r="F25" s="96" t="s">
        <v>111</v>
      </c>
      <c r="G25" s="93" t="s">
        <v>157</v>
      </c>
      <c r="H25" s="69">
        <v>4</v>
      </c>
      <c r="I25" s="77">
        <v>446.58491000000004</v>
      </c>
      <c r="J25" s="77">
        <f t="shared" si="26"/>
        <v>446.90000000000003</v>
      </c>
      <c r="K25" s="78">
        <v>0.25004999999999999</v>
      </c>
      <c r="L25" s="78">
        <v>6.5040000000000001E-2</v>
      </c>
      <c r="M25" s="78">
        <f t="shared" si="24"/>
        <v>0.31508999999999998</v>
      </c>
      <c r="N25" s="77">
        <f t="shared" si="25"/>
        <v>705.36670657647699</v>
      </c>
      <c r="O25" s="90">
        <v>446.5</v>
      </c>
      <c r="P25" s="90">
        <v>446.7</v>
      </c>
      <c r="Q25" s="91">
        <v>0.2394</v>
      </c>
      <c r="R25" s="91">
        <v>6.3700000000000007E-2</v>
      </c>
      <c r="S25" s="91">
        <v>0.30309999999999998</v>
      </c>
      <c r="T25" s="82">
        <v>679</v>
      </c>
      <c r="U25" s="79"/>
      <c r="V25" s="80">
        <f t="shared" si="31"/>
        <v>-4.2591481703659246</v>
      </c>
      <c r="W25" s="80">
        <f t="shared" si="32"/>
        <v>-2.060270602706018</v>
      </c>
      <c r="X25" s="80">
        <f t="shared" si="29"/>
        <v>-3.8052619886381671</v>
      </c>
      <c r="Y25" s="80">
        <f t="shared" si="30"/>
        <v>-3.7380140472533441</v>
      </c>
      <c r="Z25" s="81"/>
      <c r="AA25" s="57">
        <f t="shared" si="4"/>
        <v>-3.835103060587127</v>
      </c>
      <c r="AB25" s="57">
        <f t="shared" si="5"/>
        <v>-8.8351030605871266</v>
      </c>
      <c r="AC25" s="57">
        <f t="shared" si="6"/>
        <v>1.164896939412873</v>
      </c>
      <c r="AD25" s="57">
        <f t="shared" si="7"/>
        <v>-13.80240927259398</v>
      </c>
      <c r="AE25" s="57">
        <f t="shared" si="8"/>
        <v>6.132203151419727</v>
      </c>
      <c r="AF25" s="57">
        <f t="shared" si="9"/>
        <v>3.0312215822733544E-2</v>
      </c>
      <c r="AG25" s="57">
        <f t="shared" si="10"/>
        <v>-4.9696877841772666</v>
      </c>
      <c r="AH25" s="57">
        <f t="shared" si="11"/>
        <v>5.0303122158227334</v>
      </c>
      <c r="AI25" s="57">
        <f t="shared" si="12"/>
        <v>-5.2567267351726601</v>
      </c>
      <c r="AJ25" s="57">
        <f t="shared" si="13"/>
        <v>5.3173511668181268</v>
      </c>
      <c r="AK25" s="57">
        <f t="shared" si="14"/>
        <v>-2.7506812533182412</v>
      </c>
      <c r="AL25" s="57">
        <f t="shared" si="15"/>
        <v>-7.7506812533182412</v>
      </c>
      <c r="AM25" s="57">
        <f t="shared" si="16"/>
        <v>2.2493187466817588</v>
      </c>
      <c r="AN25" s="57">
        <f t="shared" si="17"/>
        <v>-10.611175270176549</v>
      </c>
      <c r="AO25" s="57">
        <f t="shared" si="18"/>
        <v>5.1098127635400665</v>
      </c>
      <c r="AP25" s="57">
        <f t="shared" si="19"/>
        <v>-2.8241933699731048</v>
      </c>
      <c r="AQ25" s="57">
        <f t="shared" si="20"/>
        <v>-7.8241933699731048</v>
      </c>
      <c r="AR25" s="57">
        <f t="shared" si="21"/>
        <v>2.1758066300268952</v>
      </c>
      <c r="AS25" s="57">
        <f t="shared" si="22"/>
        <v>-10.153850245120196</v>
      </c>
      <c r="AT25" s="57">
        <f t="shared" si="23"/>
        <v>4.505463505173986</v>
      </c>
      <c r="AU25" s="1"/>
      <c r="AV25" s="1"/>
    </row>
    <row r="26" spans="1:48">
      <c r="A26" s="62" t="s">
        <v>176</v>
      </c>
      <c r="B26" s="75">
        <v>2</v>
      </c>
      <c r="C26" s="75">
        <v>2025</v>
      </c>
      <c r="D26" s="62" t="s">
        <v>14</v>
      </c>
      <c r="E26" s="75" t="s">
        <v>46</v>
      </c>
      <c r="F26" s="96" t="s">
        <v>111</v>
      </c>
      <c r="G26" s="93" t="s">
        <v>157</v>
      </c>
      <c r="H26" s="69">
        <v>5</v>
      </c>
      <c r="I26" s="77">
        <v>446.69975999999997</v>
      </c>
      <c r="J26" s="77">
        <f t="shared" si="26"/>
        <v>447.2</v>
      </c>
      <c r="K26" s="78">
        <v>0.40018999999999999</v>
      </c>
      <c r="L26" s="78">
        <v>0.10005</v>
      </c>
      <c r="M26" s="78">
        <f t="shared" si="24"/>
        <v>0.50024000000000002</v>
      </c>
      <c r="N26" s="77">
        <f t="shared" si="25"/>
        <v>1119.3842716426477</v>
      </c>
      <c r="O26" s="90">
        <v>446.8</v>
      </c>
      <c r="P26" s="90">
        <v>447.1</v>
      </c>
      <c r="Q26" s="91">
        <v>0.3891</v>
      </c>
      <c r="R26" s="91">
        <v>9.8299999999999998E-2</v>
      </c>
      <c r="S26" s="91">
        <v>0.4874</v>
      </c>
      <c r="T26" s="82">
        <v>1091</v>
      </c>
      <c r="U26" s="79"/>
      <c r="V26" s="80">
        <f t="shared" si="31"/>
        <v>-2.7711836877483171</v>
      </c>
      <c r="W26" s="80">
        <f t="shared" si="32"/>
        <v>-1.7491254372813607</v>
      </c>
      <c r="X26" s="80">
        <f t="shared" si="29"/>
        <v>-2.5667679513833397</v>
      </c>
      <c r="Y26" s="80">
        <f t="shared" si="30"/>
        <v>-2.5357039902834293</v>
      </c>
      <c r="Z26" s="81"/>
      <c r="AA26" s="57">
        <f t="shared" si="4"/>
        <v>-3.835103060587127</v>
      </c>
      <c r="AB26" s="57">
        <f t="shared" si="5"/>
        <v>-8.8351030605871266</v>
      </c>
      <c r="AC26" s="57">
        <f t="shared" si="6"/>
        <v>1.164896939412873</v>
      </c>
      <c r="AD26" s="57">
        <f t="shared" si="7"/>
        <v>-13.80240927259398</v>
      </c>
      <c r="AE26" s="57">
        <f t="shared" si="8"/>
        <v>6.132203151419727</v>
      </c>
      <c r="AF26" s="57">
        <f t="shared" si="9"/>
        <v>3.0312215822733544E-2</v>
      </c>
      <c r="AG26" s="57">
        <f t="shared" si="10"/>
        <v>-4.9696877841772666</v>
      </c>
      <c r="AH26" s="57">
        <f t="shared" si="11"/>
        <v>5.0303122158227334</v>
      </c>
      <c r="AI26" s="57">
        <f t="shared" si="12"/>
        <v>-5.2567267351726601</v>
      </c>
      <c r="AJ26" s="57">
        <f t="shared" si="13"/>
        <v>5.3173511668181268</v>
      </c>
      <c r="AK26" s="57">
        <f t="shared" si="14"/>
        <v>-2.7506812533182412</v>
      </c>
      <c r="AL26" s="57">
        <f t="shared" si="15"/>
        <v>-7.7506812533182412</v>
      </c>
      <c r="AM26" s="57">
        <f t="shared" si="16"/>
        <v>2.2493187466817588</v>
      </c>
      <c r="AN26" s="57">
        <f t="shared" si="17"/>
        <v>-10.611175270176549</v>
      </c>
      <c r="AO26" s="57">
        <f t="shared" si="18"/>
        <v>5.1098127635400665</v>
      </c>
      <c r="AP26" s="57">
        <f t="shared" si="19"/>
        <v>-2.8241933699731048</v>
      </c>
      <c r="AQ26" s="57">
        <f t="shared" si="20"/>
        <v>-7.8241933699731048</v>
      </c>
      <c r="AR26" s="57">
        <f t="shared" si="21"/>
        <v>2.1758066300268952</v>
      </c>
      <c r="AS26" s="57">
        <f t="shared" si="22"/>
        <v>-10.153850245120196</v>
      </c>
      <c r="AT26" s="57">
        <f t="shared" si="23"/>
        <v>4.505463505173986</v>
      </c>
      <c r="AU26" s="1"/>
      <c r="AV26" s="1"/>
    </row>
    <row r="27" spans="1:48">
      <c r="A27" s="62" t="s">
        <v>176</v>
      </c>
      <c r="B27" s="75">
        <v>2</v>
      </c>
      <c r="C27" s="75">
        <v>2025</v>
      </c>
      <c r="D27" s="62" t="s">
        <v>14</v>
      </c>
      <c r="E27" s="75" t="s">
        <v>46</v>
      </c>
      <c r="F27" s="96" t="s">
        <v>111</v>
      </c>
      <c r="G27" s="93" t="s">
        <v>157</v>
      </c>
      <c r="H27" s="69">
        <v>6</v>
      </c>
      <c r="I27" s="77">
        <v>446.74909999999994</v>
      </c>
      <c r="J27" s="77">
        <f t="shared" si="26"/>
        <v>447.49999999999994</v>
      </c>
      <c r="K27" s="78">
        <v>0.60031000000000001</v>
      </c>
      <c r="L27" s="78">
        <v>0.15059</v>
      </c>
      <c r="M27" s="78">
        <f t="shared" si="24"/>
        <v>0.75090000000000001</v>
      </c>
      <c r="N27" s="77">
        <f t="shared" si="25"/>
        <v>1679.7437556830541</v>
      </c>
      <c r="O27" s="90">
        <v>446.8</v>
      </c>
      <c r="P27" s="90">
        <v>447.3</v>
      </c>
      <c r="Q27" s="91">
        <v>0.58479999999999999</v>
      </c>
      <c r="R27" s="91">
        <v>0.15040000000000001</v>
      </c>
      <c r="S27" s="91">
        <v>0.73519999999999996</v>
      </c>
      <c r="T27" s="82">
        <v>1645</v>
      </c>
      <c r="U27" s="79"/>
      <c r="V27" s="80">
        <f t="shared" si="31"/>
        <v>-2.5836651063617171</v>
      </c>
      <c r="W27" s="80">
        <f t="shared" si="32"/>
        <v>-0.12617039644066386</v>
      </c>
      <c r="X27" s="80">
        <f t="shared" si="29"/>
        <v>-2.0908243441203953</v>
      </c>
      <c r="Y27" s="80">
        <f t="shared" si="30"/>
        <v>-2.0683961803999007</v>
      </c>
      <c r="Z27" s="81"/>
      <c r="AA27" s="57">
        <f t="shared" si="4"/>
        <v>-3.835103060587127</v>
      </c>
      <c r="AB27" s="57">
        <f t="shared" si="5"/>
        <v>-8.8351030605871266</v>
      </c>
      <c r="AC27" s="57">
        <f t="shared" si="6"/>
        <v>1.164896939412873</v>
      </c>
      <c r="AD27" s="57">
        <f t="shared" si="7"/>
        <v>-13.80240927259398</v>
      </c>
      <c r="AE27" s="57">
        <f t="shared" si="8"/>
        <v>6.132203151419727</v>
      </c>
      <c r="AF27" s="57">
        <f t="shared" si="9"/>
        <v>3.0312215822733544E-2</v>
      </c>
      <c r="AG27" s="57">
        <f t="shared" si="10"/>
        <v>-4.9696877841772666</v>
      </c>
      <c r="AH27" s="57">
        <f t="shared" si="11"/>
        <v>5.0303122158227334</v>
      </c>
      <c r="AI27" s="57">
        <f t="shared" si="12"/>
        <v>-5.2567267351726601</v>
      </c>
      <c r="AJ27" s="57">
        <f t="shared" si="13"/>
        <v>5.3173511668181268</v>
      </c>
      <c r="AK27" s="57">
        <f t="shared" si="14"/>
        <v>-2.7506812533182412</v>
      </c>
      <c r="AL27" s="57">
        <f t="shared" si="15"/>
        <v>-7.7506812533182412</v>
      </c>
      <c r="AM27" s="57">
        <f t="shared" si="16"/>
        <v>2.2493187466817588</v>
      </c>
      <c r="AN27" s="57">
        <f t="shared" si="17"/>
        <v>-10.611175270176549</v>
      </c>
      <c r="AO27" s="57">
        <f t="shared" si="18"/>
        <v>5.1098127635400665</v>
      </c>
      <c r="AP27" s="57">
        <f t="shared" si="19"/>
        <v>-2.8241933699731048</v>
      </c>
      <c r="AQ27" s="57">
        <f t="shared" si="20"/>
        <v>-7.8241933699731048</v>
      </c>
      <c r="AR27" s="57">
        <f t="shared" si="21"/>
        <v>2.1758066300268952</v>
      </c>
      <c r="AS27" s="57">
        <f t="shared" si="22"/>
        <v>-10.153850245120196</v>
      </c>
      <c r="AT27" s="57">
        <f t="shared" si="23"/>
        <v>4.505463505173986</v>
      </c>
      <c r="AU27" s="1"/>
      <c r="AV27" s="1"/>
    </row>
    <row r="28" spans="1:48">
      <c r="A28" s="62" t="s">
        <v>176</v>
      </c>
      <c r="B28" s="75">
        <v>2</v>
      </c>
      <c r="C28" s="75">
        <v>2025</v>
      </c>
      <c r="D28" s="62" t="s">
        <v>14</v>
      </c>
      <c r="E28" s="75" t="s">
        <v>46</v>
      </c>
      <c r="F28" s="96" t="s">
        <v>111</v>
      </c>
      <c r="G28" s="93" t="s">
        <v>157</v>
      </c>
      <c r="H28" s="69">
        <v>7</v>
      </c>
      <c r="I28" s="77">
        <v>446.64892999999995</v>
      </c>
      <c r="J28" s="77">
        <f t="shared" si="26"/>
        <v>448.89999999999992</v>
      </c>
      <c r="K28" s="78">
        <v>1.8000799999999999</v>
      </c>
      <c r="L28" s="78">
        <v>0.45099</v>
      </c>
      <c r="M28" s="78">
        <f t="shared" si="24"/>
        <v>2.2510699999999999</v>
      </c>
      <c r="N28" s="77">
        <f t="shared" si="25"/>
        <v>5030.3417296481402</v>
      </c>
      <c r="O28" s="90">
        <v>447.3</v>
      </c>
      <c r="P28" s="90">
        <v>448.7</v>
      </c>
      <c r="Q28" s="91">
        <v>1.7249000000000001</v>
      </c>
      <c r="R28" s="91">
        <v>0.44450000000000001</v>
      </c>
      <c r="S28" s="91">
        <v>2.1694</v>
      </c>
      <c r="T28" s="82">
        <v>4849</v>
      </c>
      <c r="U28" s="79"/>
      <c r="V28" s="80">
        <f t="shared" si="31"/>
        <v>-4.1764810452868648</v>
      </c>
      <c r="W28" s="80">
        <f t="shared" si="32"/>
        <v>-1.4390562983658164</v>
      </c>
      <c r="X28" s="80">
        <f t="shared" si="29"/>
        <v>-3.6280524372853757</v>
      </c>
      <c r="Y28" s="80">
        <f t="shared" si="30"/>
        <v>-3.6049584579778569</v>
      </c>
      <c r="Z28" s="81"/>
      <c r="AA28" s="57">
        <f t="shared" si="4"/>
        <v>-3.835103060587127</v>
      </c>
      <c r="AB28" s="57">
        <f t="shared" si="5"/>
        <v>-8.8351030605871266</v>
      </c>
      <c r="AC28" s="57">
        <f t="shared" si="6"/>
        <v>1.164896939412873</v>
      </c>
      <c r="AD28" s="57">
        <f t="shared" si="7"/>
        <v>-13.80240927259398</v>
      </c>
      <c r="AE28" s="57">
        <f t="shared" si="8"/>
        <v>6.132203151419727</v>
      </c>
      <c r="AF28" s="57">
        <f t="shared" si="9"/>
        <v>3.0312215822733544E-2</v>
      </c>
      <c r="AG28" s="57">
        <f t="shared" si="10"/>
        <v>-4.9696877841772666</v>
      </c>
      <c r="AH28" s="57">
        <f t="shared" si="11"/>
        <v>5.0303122158227334</v>
      </c>
      <c r="AI28" s="57">
        <f t="shared" si="12"/>
        <v>-5.2567267351726601</v>
      </c>
      <c r="AJ28" s="57">
        <f t="shared" si="13"/>
        <v>5.3173511668181268</v>
      </c>
      <c r="AK28" s="57">
        <f t="shared" si="14"/>
        <v>-2.7506812533182412</v>
      </c>
      <c r="AL28" s="57">
        <f t="shared" si="15"/>
        <v>-7.7506812533182412</v>
      </c>
      <c r="AM28" s="57">
        <f t="shared" si="16"/>
        <v>2.2493187466817588</v>
      </c>
      <c r="AN28" s="57">
        <f t="shared" si="17"/>
        <v>-10.611175270176549</v>
      </c>
      <c r="AO28" s="57">
        <f t="shared" si="18"/>
        <v>5.1098127635400665</v>
      </c>
      <c r="AP28" s="57">
        <f t="shared" si="19"/>
        <v>-2.8241933699731048</v>
      </c>
      <c r="AQ28" s="57">
        <f t="shared" si="20"/>
        <v>-7.8241933699731048</v>
      </c>
      <c r="AR28" s="57">
        <f t="shared" si="21"/>
        <v>2.1758066300268952</v>
      </c>
      <c r="AS28" s="57">
        <f t="shared" si="22"/>
        <v>-10.153850245120196</v>
      </c>
      <c r="AT28" s="57">
        <f t="shared" si="23"/>
        <v>4.505463505173986</v>
      </c>
      <c r="AU28" s="1"/>
      <c r="AV28" s="1"/>
    </row>
    <row r="29" spans="1:48">
      <c r="A29" s="62" t="s">
        <v>176</v>
      </c>
      <c r="B29" s="75">
        <v>2</v>
      </c>
      <c r="C29" s="75">
        <v>2025</v>
      </c>
      <c r="D29" s="62" t="s">
        <v>14</v>
      </c>
      <c r="E29" s="75" t="s">
        <v>46</v>
      </c>
      <c r="F29" s="96" t="s">
        <v>111</v>
      </c>
      <c r="G29" s="93" t="s">
        <v>157</v>
      </c>
      <c r="H29" s="69">
        <v>8</v>
      </c>
      <c r="I29" s="77">
        <v>446.59880999999996</v>
      </c>
      <c r="J29" s="77">
        <f t="shared" si="26"/>
        <v>449.49999999999994</v>
      </c>
      <c r="K29" s="78">
        <v>2.3005499999999999</v>
      </c>
      <c r="L29" s="78">
        <v>0.60063999999999995</v>
      </c>
      <c r="M29" s="78">
        <f t="shared" si="24"/>
        <v>2.9011899999999997</v>
      </c>
      <c r="N29" s="77">
        <f t="shared" si="25"/>
        <v>6480.3019775958173</v>
      </c>
      <c r="O29" s="90">
        <v>447.6</v>
      </c>
      <c r="P29" s="90">
        <v>449.4</v>
      </c>
      <c r="Q29" s="91">
        <v>2.2387000000000001</v>
      </c>
      <c r="R29" s="91">
        <v>0.58030000000000004</v>
      </c>
      <c r="S29" s="91">
        <v>2.819</v>
      </c>
      <c r="T29" s="82">
        <v>6297</v>
      </c>
      <c r="U29" s="79"/>
      <c r="V29" s="80">
        <f t="shared" si="31"/>
        <v>-2.6884875355893043</v>
      </c>
      <c r="W29" s="80">
        <f t="shared" si="32"/>
        <v>-3.3863878529568319</v>
      </c>
      <c r="X29" s="80">
        <f t="shared" si="29"/>
        <v>-2.8329754342183646</v>
      </c>
      <c r="Y29" s="80">
        <f t="shared" si="30"/>
        <v>-2.828602405096901</v>
      </c>
      <c r="Z29" s="81"/>
      <c r="AA29" s="57">
        <f t="shared" si="4"/>
        <v>-3.835103060587127</v>
      </c>
      <c r="AB29" s="57">
        <f t="shared" si="5"/>
        <v>-8.8351030605871266</v>
      </c>
      <c r="AC29" s="57">
        <f t="shared" si="6"/>
        <v>1.164896939412873</v>
      </c>
      <c r="AD29" s="57">
        <f t="shared" si="7"/>
        <v>-13.80240927259398</v>
      </c>
      <c r="AE29" s="57">
        <f t="shared" si="8"/>
        <v>6.132203151419727</v>
      </c>
      <c r="AF29" s="57">
        <f t="shared" si="9"/>
        <v>3.0312215822733544E-2</v>
      </c>
      <c r="AG29" s="57">
        <f t="shared" si="10"/>
        <v>-4.9696877841772666</v>
      </c>
      <c r="AH29" s="57">
        <f t="shared" si="11"/>
        <v>5.0303122158227334</v>
      </c>
      <c r="AI29" s="57">
        <f t="shared" si="12"/>
        <v>-5.2567267351726601</v>
      </c>
      <c r="AJ29" s="57">
        <f t="shared" si="13"/>
        <v>5.3173511668181268</v>
      </c>
      <c r="AK29" s="57">
        <f t="shared" si="14"/>
        <v>-2.7506812533182412</v>
      </c>
      <c r="AL29" s="57">
        <f t="shared" si="15"/>
        <v>-7.7506812533182412</v>
      </c>
      <c r="AM29" s="57">
        <f t="shared" si="16"/>
        <v>2.2493187466817588</v>
      </c>
      <c r="AN29" s="57">
        <f t="shared" si="17"/>
        <v>-10.611175270176549</v>
      </c>
      <c r="AO29" s="57">
        <f t="shared" si="18"/>
        <v>5.1098127635400665</v>
      </c>
      <c r="AP29" s="57">
        <f t="shared" si="19"/>
        <v>-2.8241933699731048</v>
      </c>
      <c r="AQ29" s="57">
        <f t="shared" si="20"/>
        <v>-7.8241933699731048</v>
      </c>
      <c r="AR29" s="57">
        <f t="shared" si="21"/>
        <v>2.1758066300268952</v>
      </c>
      <c r="AS29" s="57">
        <f t="shared" si="22"/>
        <v>-10.153850245120196</v>
      </c>
      <c r="AT29" s="57">
        <f t="shared" si="23"/>
        <v>4.505463505173986</v>
      </c>
      <c r="AU29" s="1"/>
      <c r="AV29" s="1"/>
    </row>
    <row r="30" spans="1:48">
      <c r="A30" s="62" t="s">
        <v>176</v>
      </c>
      <c r="B30" s="75">
        <v>2</v>
      </c>
      <c r="C30" s="75">
        <v>2025</v>
      </c>
      <c r="D30" s="62" t="s">
        <v>14</v>
      </c>
      <c r="E30" s="75" t="s">
        <v>46</v>
      </c>
      <c r="F30" s="96" t="s">
        <v>111</v>
      </c>
      <c r="G30" s="93" t="s">
        <v>157</v>
      </c>
      <c r="H30" s="69">
        <v>9</v>
      </c>
      <c r="I30" s="77">
        <v>447.09773000000001</v>
      </c>
      <c r="J30" s="77">
        <f t="shared" si="26"/>
        <v>450.59999999999997</v>
      </c>
      <c r="K30" s="78">
        <v>2.80132</v>
      </c>
      <c r="L30" s="78">
        <v>0.70094999999999996</v>
      </c>
      <c r="M30" s="78">
        <f t="shared" si="24"/>
        <v>3.5022700000000002</v>
      </c>
      <c r="N30" s="77">
        <f t="shared" si="25"/>
        <v>7810.2554005387283</v>
      </c>
      <c r="O30" s="90">
        <v>448.3</v>
      </c>
      <c r="P30" s="90">
        <v>450.4</v>
      </c>
      <c r="Q30" s="91">
        <v>2.7437999999999998</v>
      </c>
      <c r="R30" s="91">
        <v>0.69679999999999997</v>
      </c>
      <c r="S30" s="91">
        <v>3.4405999999999999</v>
      </c>
      <c r="T30" s="82">
        <v>7675</v>
      </c>
      <c r="U30" s="79"/>
      <c r="V30" s="80">
        <f t="shared" si="31"/>
        <v>-2.0533177216455183</v>
      </c>
      <c r="W30" s="80">
        <f t="shared" si="32"/>
        <v>-0.59205364148655215</v>
      </c>
      <c r="X30" s="80">
        <f t="shared" si="29"/>
        <v>-1.7608579578387826</v>
      </c>
      <c r="Y30" s="80">
        <f t="shared" si="30"/>
        <v>-1.7317666785826076</v>
      </c>
      <c r="Z30" s="81"/>
      <c r="AA30" s="57">
        <f t="shared" si="4"/>
        <v>-3.835103060587127</v>
      </c>
      <c r="AB30" s="57">
        <f t="shared" si="5"/>
        <v>-8.8351030605871266</v>
      </c>
      <c r="AC30" s="57">
        <f t="shared" si="6"/>
        <v>1.164896939412873</v>
      </c>
      <c r="AD30" s="57">
        <f t="shared" si="7"/>
        <v>-13.80240927259398</v>
      </c>
      <c r="AE30" s="57">
        <f t="shared" si="8"/>
        <v>6.132203151419727</v>
      </c>
      <c r="AF30" s="57">
        <f t="shared" si="9"/>
        <v>3.0312215822733544E-2</v>
      </c>
      <c r="AG30" s="57">
        <f t="shared" si="10"/>
        <v>-4.9696877841772666</v>
      </c>
      <c r="AH30" s="57">
        <f t="shared" si="11"/>
        <v>5.0303122158227334</v>
      </c>
      <c r="AI30" s="57">
        <f t="shared" si="12"/>
        <v>-5.2567267351726601</v>
      </c>
      <c r="AJ30" s="57">
        <f t="shared" si="13"/>
        <v>5.3173511668181268</v>
      </c>
      <c r="AK30" s="57">
        <f t="shared" si="14"/>
        <v>-2.7506812533182412</v>
      </c>
      <c r="AL30" s="57">
        <f t="shared" si="15"/>
        <v>-7.7506812533182412</v>
      </c>
      <c r="AM30" s="57">
        <f t="shared" si="16"/>
        <v>2.2493187466817588</v>
      </c>
      <c r="AN30" s="57">
        <f t="shared" si="17"/>
        <v>-10.611175270176549</v>
      </c>
      <c r="AO30" s="57">
        <f t="shared" si="18"/>
        <v>5.1098127635400665</v>
      </c>
      <c r="AP30" s="57">
        <f t="shared" si="19"/>
        <v>-2.8241933699731048</v>
      </c>
      <c r="AQ30" s="57">
        <f t="shared" si="20"/>
        <v>-7.8241933699731048</v>
      </c>
      <c r="AR30" s="57">
        <f t="shared" si="21"/>
        <v>2.1758066300268952</v>
      </c>
      <c r="AS30" s="57">
        <f t="shared" si="22"/>
        <v>-10.153850245120196</v>
      </c>
      <c r="AT30" s="57">
        <f t="shared" si="23"/>
        <v>4.505463505173986</v>
      </c>
      <c r="AU30" s="1"/>
      <c r="AV30" s="1"/>
    </row>
    <row r="31" spans="1:48">
      <c r="A31" s="62" t="s">
        <v>176</v>
      </c>
      <c r="B31" s="75">
        <v>2</v>
      </c>
      <c r="C31" s="75">
        <v>2025</v>
      </c>
      <c r="D31" s="62" t="s">
        <v>15</v>
      </c>
      <c r="E31" s="75" t="s">
        <v>47</v>
      </c>
      <c r="F31" s="96" t="s">
        <v>112</v>
      </c>
      <c r="G31" s="93" t="s">
        <v>159</v>
      </c>
      <c r="H31" s="94">
        <v>1</v>
      </c>
      <c r="I31" s="77">
        <v>446.77474000000001</v>
      </c>
      <c r="J31" s="77">
        <f t="shared" si="26"/>
        <v>446.8</v>
      </c>
      <c r="K31" s="78">
        <v>1.524E-2</v>
      </c>
      <c r="L31" s="78">
        <v>1.0019999999999999E-2</v>
      </c>
      <c r="M31" s="78">
        <f t="shared" si="24"/>
        <v>2.5259999999999998E-2</v>
      </c>
      <c r="N31" s="77">
        <f t="shared" si="25"/>
        <v>56.537352715770233</v>
      </c>
      <c r="O31" s="88">
        <v>446.6</v>
      </c>
      <c r="P31" s="88">
        <v>446.6</v>
      </c>
      <c r="Q31" s="89">
        <v>1.29E-2</v>
      </c>
      <c r="R31" s="89">
        <v>8.0999999999999996E-3</v>
      </c>
      <c r="S31" s="89">
        <v>2.1000000000000001E-2</v>
      </c>
      <c r="T31" s="79">
        <v>47</v>
      </c>
      <c r="U31" s="79"/>
      <c r="V31" s="80">
        <f t="shared" si="31"/>
        <v>-15.354330708661418</v>
      </c>
      <c r="W31" s="80">
        <f t="shared" si="32"/>
        <v>-19.161676646706585</v>
      </c>
      <c r="X31" s="80">
        <f t="shared" si="29"/>
        <v>-16.864608076009489</v>
      </c>
      <c r="Y31" s="80">
        <f t="shared" si="30"/>
        <v>-16.869117950600355</v>
      </c>
      <c r="Z31" s="81"/>
      <c r="AA31" s="57">
        <f t="shared" si="4"/>
        <v>-3.835103060587127</v>
      </c>
      <c r="AB31" s="57">
        <f t="shared" si="5"/>
        <v>-8.8351030605871266</v>
      </c>
      <c r="AC31" s="57">
        <f t="shared" si="6"/>
        <v>1.164896939412873</v>
      </c>
      <c r="AD31" s="57">
        <f t="shared" si="7"/>
        <v>-13.80240927259398</v>
      </c>
      <c r="AE31" s="57">
        <f t="shared" si="8"/>
        <v>6.132203151419727</v>
      </c>
      <c r="AF31" s="57">
        <f t="shared" si="9"/>
        <v>3.0312215822733544E-2</v>
      </c>
      <c r="AG31" s="57">
        <f t="shared" si="10"/>
        <v>-4.9696877841772666</v>
      </c>
      <c r="AH31" s="57">
        <f t="shared" si="11"/>
        <v>5.0303122158227334</v>
      </c>
      <c r="AI31" s="57">
        <f t="shared" si="12"/>
        <v>-5.2567267351726601</v>
      </c>
      <c r="AJ31" s="57">
        <f t="shared" si="13"/>
        <v>5.3173511668181268</v>
      </c>
      <c r="AK31" s="57">
        <f t="shared" si="14"/>
        <v>-2.7506812533182412</v>
      </c>
      <c r="AL31" s="57">
        <f t="shared" si="15"/>
        <v>-7.7506812533182412</v>
      </c>
      <c r="AM31" s="57">
        <f t="shared" si="16"/>
        <v>2.2493187466817588</v>
      </c>
      <c r="AN31" s="57">
        <f t="shared" si="17"/>
        <v>-10.611175270176549</v>
      </c>
      <c r="AO31" s="57">
        <f t="shared" si="18"/>
        <v>5.1098127635400665</v>
      </c>
      <c r="AP31" s="57">
        <f t="shared" si="19"/>
        <v>-2.8241933699731048</v>
      </c>
      <c r="AQ31" s="57">
        <f t="shared" si="20"/>
        <v>-7.8241933699731048</v>
      </c>
      <c r="AR31" s="57">
        <f t="shared" si="21"/>
        <v>2.1758066300268952</v>
      </c>
      <c r="AS31" s="57">
        <f t="shared" si="22"/>
        <v>-10.153850245120196</v>
      </c>
      <c r="AT31" s="57">
        <f t="shared" si="23"/>
        <v>4.505463505173986</v>
      </c>
      <c r="AU31" s="1"/>
      <c r="AV31" s="1"/>
    </row>
    <row r="32" spans="1:48">
      <c r="A32" s="62" t="s">
        <v>176</v>
      </c>
      <c r="B32" s="75">
        <v>2</v>
      </c>
      <c r="C32" s="75">
        <v>2025</v>
      </c>
      <c r="D32" s="62" t="s">
        <v>15</v>
      </c>
      <c r="E32" s="75" t="s">
        <v>47</v>
      </c>
      <c r="F32" s="96" t="s">
        <v>112</v>
      </c>
      <c r="G32" s="93" t="s">
        <v>159</v>
      </c>
      <c r="H32" s="69">
        <v>2</v>
      </c>
      <c r="I32" s="77">
        <v>446.85783999999995</v>
      </c>
      <c r="J32" s="77">
        <f t="shared" si="26"/>
        <v>446.9</v>
      </c>
      <c r="K32" s="78">
        <v>3.0009999999999998E-2</v>
      </c>
      <c r="L32" s="78">
        <v>1.2149999999999999E-2</v>
      </c>
      <c r="M32" s="78">
        <f t="shared" si="24"/>
        <v>4.2159999999999996E-2</v>
      </c>
      <c r="N32" s="77">
        <f t="shared" si="25"/>
        <v>94.344319827820144</v>
      </c>
      <c r="O32" s="90">
        <v>446.6</v>
      </c>
      <c r="P32" s="90">
        <v>446.6</v>
      </c>
      <c r="Q32" s="89">
        <v>2.7099999999999999E-2</v>
      </c>
      <c r="R32" s="89">
        <v>1.2800000000000001E-2</v>
      </c>
      <c r="S32" s="89">
        <v>3.9899999999999998E-2</v>
      </c>
      <c r="T32" s="79">
        <v>89</v>
      </c>
      <c r="U32" s="79"/>
      <c r="V32" s="80">
        <f t="shared" si="31"/>
        <v>-9.6967677440853031</v>
      </c>
      <c r="W32" s="80">
        <f t="shared" si="32"/>
        <v>5.3497942386831383</v>
      </c>
      <c r="X32" s="80">
        <f t="shared" si="29"/>
        <v>-5.3605313092979081</v>
      </c>
      <c r="Y32" s="80">
        <f t="shared" si="30"/>
        <v>-5.6646969712364355</v>
      </c>
      <c r="Z32" s="81"/>
      <c r="AA32" s="57">
        <f t="shared" si="4"/>
        <v>-3.835103060587127</v>
      </c>
      <c r="AB32" s="57">
        <f t="shared" si="5"/>
        <v>-8.8351030605871266</v>
      </c>
      <c r="AC32" s="57">
        <f t="shared" si="6"/>
        <v>1.164896939412873</v>
      </c>
      <c r="AD32" s="57">
        <f t="shared" si="7"/>
        <v>-13.80240927259398</v>
      </c>
      <c r="AE32" s="57">
        <f t="shared" si="8"/>
        <v>6.132203151419727</v>
      </c>
      <c r="AF32" s="57">
        <f t="shared" si="9"/>
        <v>3.0312215822733544E-2</v>
      </c>
      <c r="AG32" s="57">
        <f t="shared" si="10"/>
        <v>-4.9696877841772666</v>
      </c>
      <c r="AH32" s="57">
        <f t="shared" si="11"/>
        <v>5.0303122158227334</v>
      </c>
      <c r="AI32" s="57">
        <f t="shared" si="12"/>
        <v>-5.2567267351726601</v>
      </c>
      <c r="AJ32" s="57">
        <f t="shared" si="13"/>
        <v>5.3173511668181268</v>
      </c>
      <c r="AK32" s="57">
        <f t="shared" si="14"/>
        <v>-2.7506812533182412</v>
      </c>
      <c r="AL32" s="57">
        <f t="shared" si="15"/>
        <v>-7.7506812533182412</v>
      </c>
      <c r="AM32" s="57">
        <f t="shared" si="16"/>
        <v>2.2493187466817588</v>
      </c>
      <c r="AN32" s="57">
        <f t="shared" si="17"/>
        <v>-10.611175270176549</v>
      </c>
      <c r="AO32" s="57">
        <f t="shared" si="18"/>
        <v>5.1098127635400665</v>
      </c>
      <c r="AP32" s="57">
        <f t="shared" si="19"/>
        <v>-2.8241933699731048</v>
      </c>
      <c r="AQ32" s="57">
        <f t="shared" si="20"/>
        <v>-7.8241933699731048</v>
      </c>
      <c r="AR32" s="57">
        <f t="shared" si="21"/>
        <v>2.1758066300268952</v>
      </c>
      <c r="AS32" s="57">
        <f t="shared" si="22"/>
        <v>-10.153850245120196</v>
      </c>
      <c r="AT32" s="57">
        <f t="shared" si="23"/>
        <v>4.505463505173986</v>
      </c>
      <c r="AU32" s="1"/>
      <c r="AV32" s="1"/>
    </row>
    <row r="33" spans="1:48">
      <c r="A33" s="62" t="s">
        <v>176</v>
      </c>
      <c r="B33" s="75">
        <v>2</v>
      </c>
      <c r="C33" s="75">
        <v>2025</v>
      </c>
      <c r="D33" s="62" t="s">
        <v>15</v>
      </c>
      <c r="E33" s="75" t="s">
        <v>47</v>
      </c>
      <c r="F33" s="96" t="s">
        <v>112</v>
      </c>
      <c r="G33" s="93" t="s">
        <v>130</v>
      </c>
      <c r="H33" s="69">
        <v>3</v>
      </c>
      <c r="I33" s="77">
        <v>446.93446999999992</v>
      </c>
      <c r="J33" s="77">
        <f t="shared" si="26"/>
        <v>446.99999999999994</v>
      </c>
      <c r="K33" s="78">
        <v>5.0049999999999997E-2</v>
      </c>
      <c r="L33" s="78">
        <v>1.5480000000000001E-2</v>
      </c>
      <c r="M33" s="78">
        <f t="shared" si="24"/>
        <v>6.5530000000000005E-2</v>
      </c>
      <c r="N33" s="77">
        <f t="shared" si="25"/>
        <v>146.61293492166462</v>
      </c>
      <c r="O33" s="90">
        <v>446.5</v>
      </c>
      <c r="P33" s="90">
        <v>446.6</v>
      </c>
      <c r="Q33" s="89">
        <v>4.7500000000000001E-2</v>
      </c>
      <c r="R33" s="89">
        <v>1.6500000000000001E-2</v>
      </c>
      <c r="S33" s="89">
        <v>6.4000000000000001E-2</v>
      </c>
      <c r="T33" s="79">
        <v>143</v>
      </c>
      <c r="U33" s="79"/>
      <c r="V33" s="80">
        <f t="shared" si="31"/>
        <v>-5.0949050949050889</v>
      </c>
      <c r="W33" s="80">
        <f t="shared" si="32"/>
        <v>6.5891472868217065</v>
      </c>
      <c r="X33" s="80">
        <f t="shared" si="29"/>
        <v>-2.334808484663518</v>
      </c>
      <c r="Y33" s="80">
        <f t="shared" si="30"/>
        <v>-2.4642675106360916</v>
      </c>
      <c r="Z33" s="81"/>
      <c r="AA33" s="57">
        <f t="shared" si="4"/>
        <v>-3.835103060587127</v>
      </c>
      <c r="AB33" s="57">
        <f t="shared" si="5"/>
        <v>-8.8351030605871266</v>
      </c>
      <c r="AC33" s="57">
        <f t="shared" si="6"/>
        <v>1.164896939412873</v>
      </c>
      <c r="AD33" s="57">
        <f t="shared" si="7"/>
        <v>-13.80240927259398</v>
      </c>
      <c r="AE33" s="57">
        <f t="shared" si="8"/>
        <v>6.132203151419727</v>
      </c>
      <c r="AF33" s="57">
        <f t="shared" si="9"/>
        <v>3.0312215822733544E-2</v>
      </c>
      <c r="AG33" s="57">
        <f t="shared" si="10"/>
        <v>-4.9696877841772666</v>
      </c>
      <c r="AH33" s="57">
        <f t="shared" si="11"/>
        <v>5.0303122158227334</v>
      </c>
      <c r="AI33" s="57">
        <f t="shared" si="12"/>
        <v>-5.2567267351726601</v>
      </c>
      <c r="AJ33" s="57">
        <f t="shared" si="13"/>
        <v>5.3173511668181268</v>
      </c>
      <c r="AK33" s="57">
        <f t="shared" si="14"/>
        <v>-2.7506812533182412</v>
      </c>
      <c r="AL33" s="57">
        <f t="shared" si="15"/>
        <v>-7.7506812533182412</v>
      </c>
      <c r="AM33" s="57">
        <f t="shared" si="16"/>
        <v>2.2493187466817588</v>
      </c>
      <c r="AN33" s="57">
        <f t="shared" si="17"/>
        <v>-10.611175270176549</v>
      </c>
      <c r="AO33" s="57">
        <f t="shared" si="18"/>
        <v>5.1098127635400665</v>
      </c>
      <c r="AP33" s="57">
        <f t="shared" si="19"/>
        <v>-2.8241933699731048</v>
      </c>
      <c r="AQ33" s="57">
        <f t="shared" si="20"/>
        <v>-7.8241933699731048</v>
      </c>
      <c r="AR33" s="57">
        <f t="shared" si="21"/>
        <v>2.1758066300268952</v>
      </c>
      <c r="AS33" s="57">
        <f t="shared" si="22"/>
        <v>-10.153850245120196</v>
      </c>
      <c r="AT33" s="57">
        <f t="shared" si="23"/>
        <v>4.505463505173986</v>
      </c>
      <c r="AU33" s="1"/>
      <c r="AV33" s="1"/>
    </row>
    <row r="34" spans="1:48">
      <c r="A34" s="62" t="s">
        <v>176</v>
      </c>
      <c r="B34" s="75">
        <v>2</v>
      </c>
      <c r="C34" s="75">
        <v>2025</v>
      </c>
      <c r="D34" s="62" t="s">
        <v>15</v>
      </c>
      <c r="E34" s="75" t="s">
        <v>47</v>
      </c>
      <c r="F34" s="96" t="s">
        <v>112</v>
      </c>
      <c r="G34" s="93" t="s">
        <v>130</v>
      </c>
      <c r="H34" s="69">
        <v>4</v>
      </c>
      <c r="I34" s="77">
        <v>446.68459999999993</v>
      </c>
      <c r="J34" s="77">
        <f t="shared" si="26"/>
        <v>446.99999999999994</v>
      </c>
      <c r="K34" s="78">
        <v>0.25018000000000001</v>
      </c>
      <c r="L34" s="78">
        <v>6.522E-2</v>
      </c>
      <c r="M34" s="78">
        <f t="shared" si="24"/>
        <v>0.31540000000000001</v>
      </c>
      <c r="N34" s="77">
        <f t="shared" si="25"/>
        <v>705.90295888595972</v>
      </c>
      <c r="O34" s="90">
        <v>446.5</v>
      </c>
      <c r="P34" s="90">
        <v>446.8</v>
      </c>
      <c r="Q34" s="89">
        <v>0.2427</v>
      </c>
      <c r="R34" s="89">
        <v>6.6000000000000003E-2</v>
      </c>
      <c r="S34" s="89">
        <v>0.30869999999999997</v>
      </c>
      <c r="T34" s="79">
        <v>691</v>
      </c>
      <c r="U34" s="79"/>
      <c r="V34" s="80">
        <f t="shared" si="31"/>
        <v>-2.989847309936851</v>
      </c>
      <c r="W34" s="80">
        <f t="shared" si="32"/>
        <v>1.1959521619135278</v>
      </c>
      <c r="X34" s="80">
        <f t="shared" si="29"/>
        <v>-2.1242866201648827</v>
      </c>
      <c r="Y34" s="80">
        <f t="shared" si="30"/>
        <v>-2.1111908794771503</v>
      </c>
      <c r="Z34" s="81"/>
      <c r="AA34" s="57">
        <f t="shared" si="4"/>
        <v>-3.835103060587127</v>
      </c>
      <c r="AB34" s="57">
        <f t="shared" si="5"/>
        <v>-8.8351030605871266</v>
      </c>
      <c r="AC34" s="57">
        <f t="shared" si="6"/>
        <v>1.164896939412873</v>
      </c>
      <c r="AD34" s="57">
        <f t="shared" si="7"/>
        <v>-13.80240927259398</v>
      </c>
      <c r="AE34" s="57">
        <f t="shared" si="8"/>
        <v>6.132203151419727</v>
      </c>
      <c r="AF34" s="57">
        <f t="shared" si="9"/>
        <v>3.0312215822733544E-2</v>
      </c>
      <c r="AG34" s="57">
        <f t="shared" si="10"/>
        <v>-4.9696877841772666</v>
      </c>
      <c r="AH34" s="57">
        <f t="shared" si="11"/>
        <v>5.0303122158227334</v>
      </c>
      <c r="AI34" s="57">
        <f t="shared" si="12"/>
        <v>-5.2567267351726601</v>
      </c>
      <c r="AJ34" s="57">
        <f t="shared" si="13"/>
        <v>5.3173511668181268</v>
      </c>
      <c r="AK34" s="57">
        <f t="shared" si="14"/>
        <v>-2.7506812533182412</v>
      </c>
      <c r="AL34" s="57">
        <f t="shared" si="15"/>
        <v>-7.7506812533182412</v>
      </c>
      <c r="AM34" s="57">
        <f t="shared" si="16"/>
        <v>2.2493187466817588</v>
      </c>
      <c r="AN34" s="57">
        <f t="shared" si="17"/>
        <v>-10.611175270176549</v>
      </c>
      <c r="AO34" s="57">
        <f t="shared" si="18"/>
        <v>5.1098127635400665</v>
      </c>
      <c r="AP34" s="57">
        <f t="shared" si="19"/>
        <v>-2.8241933699731048</v>
      </c>
      <c r="AQ34" s="57">
        <f t="shared" si="20"/>
        <v>-7.8241933699731048</v>
      </c>
      <c r="AR34" s="57">
        <f t="shared" si="21"/>
        <v>2.1758066300268952</v>
      </c>
      <c r="AS34" s="57">
        <f t="shared" si="22"/>
        <v>-10.153850245120196</v>
      </c>
      <c r="AT34" s="57">
        <f t="shared" si="23"/>
        <v>4.505463505173986</v>
      </c>
      <c r="AU34" s="1"/>
      <c r="AV34" s="1"/>
    </row>
    <row r="35" spans="1:48">
      <c r="A35" s="62" t="s">
        <v>176</v>
      </c>
      <c r="B35" s="75">
        <v>2</v>
      </c>
      <c r="C35" s="75">
        <v>2025</v>
      </c>
      <c r="D35" s="62" t="s">
        <v>15</v>
      </c>
      <c r="E35" s="75" t="s">
        <v>47</v>
      </c>
      <c r="F35" s="96" t="s">
        <v>112</v>
      </c>
      <c r="G35" s="93" t="s">
        <v>129</v>
      </c>
      <c r="H35" s="69">
        <v>5</v>
      </c>
      <c r="I35" s="77">
        <v>446.69983000000002</v>
      </c>
      <c r="J35" s="77">
        <f t="shared" si="26"/>
        <v>447.2</v>
      </c>
      <c r="K35" s="78">
        <v>0.40004000000000001</v>
      </c>
      <c r="L35" s="78">
        <v>0.10013</v>
      </c>
      <c r="M35" s="78">
        <f t="shared" si="24"/>
        <v>0.50017</v>
      </c>
      <c r="N35" s="77">
        <f t="shared" si="25"/>
        <v>1119.2275238759019</v>
      </c>
      <c r="O35" s="90">
        <v>446.6</v>
      </c>
      <c r="P35" s="90">
        <v>447.1</v>
      </c>
      <c r="Q35" s="89">
        <v>0.38169999999999998</v>
      </c>
      <c r="R35" s="89">
        <v>0.1019</v>
      </c>
      <c r="S35" s="89">
        <v>0.48359999999999997</v>
      </c>
      <c r="T35" s="79">
        <v>1082</v>
      </c>
      <c r="U35" s="79"/>
      <c r="V35" s="80">
        <f t="shared" si="31"/>
        <v>-4.5845415458454211</v>
      </c>
      <c r="W35" s="80">
        <f t="shared" si="32"/>
        <v>1.7677019874163664</v>
      </c>
      <c r="X35" s="80">
        <f t="shared" si="29"/>
        <v>-3.3128736229681968</v>
      </c>
      <c r="Y35" s="80">
        <f t="shared" si="30"/>
        <v>-3.3261801628128631</v>
      </c>
      <c r="Z35" s="81"/>
      <c r="AA35" s="57">
        <f t="shared" si="4"/>
        <v>-3.835103060587127</v>
      </c>
      <c r="AB35" s="57">
        <f t="shared" si="5"/>
        <v>-8.8351030605871266</v>
      </c>
      <c r="AC35" s="57">
        <f t="shared" si="6"/>
        <v>1.164896939412873</v>
      </c>
      <c r="AD35" s="57">
        <f t="shared" si="7"/>
        <v>-13.80240927259398</v>
      </c>
      <c r="AE35" s="57">
        <f t="shared" si="8"/>
        <v>6.132203151419727</v>
      </c>
      <c r="AF35" s="57">
        <f t="shared" si="9"/>
        <v>3.0312215822733544E-2</v>
      </c>
      <c r="AG35" s="57">
        <f t="shared" si="10"/>
        <v>-4.9696877841772666</v>
      </c>
      <c r="AH35" s="57">
        <f t="shared" si="11"/>
        <v>5.0303122158227334</v>
      </c>
      <c r="AI35" s="57">
        <f t="shared" si="12"/>
        <v>-5.2567267351726601</v>
      </c>
      <c r="AJ35" s="57">
        <f t="shared" si="13"/>
        <v>5.3173511668181268</v>
      </c>
      <c r="AK35" s="57">
        <f t="shared" si="14"/>
        <v>-2.7506812533182412</v>
      </c>
      <c r="AL35" s="57">
        <f t="shared" si="15"/>
        <v>-7.7506812533182412</v>
      </c>
      <c r="AM35" s="57">
        <f t="shared" si="16"/>
        <v>2.2493187466817588</v>
      </c>
      <c r="AN35" s="57">
        <f t="shared" si="17"/>
        <v>-10.611175270176549</v>
      </c>
      <c r="AO35" s="57">
        <f t="shared" si="18"/>
        <v>5.1098127635400665</v>
      </c>
      <c r="AP35" s="57">
        <f t="shared" si="19"/>
        <v>-2.8241933699731048</v>
      </c>
      <c r="AQ35" s="57">
        <f t="shared" si="20"/>
        <v>-7.8241933699731048</v>
      </c>
      <c r="AR35" s="57">
        <f t="shared" si="21"/>
        <v>2.1758066300268952</v>
      </c>
      <c r="AS35" s="57">
        <f t="shared" si="22"/>
        <v>-10.153850245120196</v>
      </c>
      <c r="AT35" s="57">
        <f t="shared" si="23"/>
        <v>4.505463505173986</v>
      </c>
      <c r="AU35" s="1"/>
      <c r="AV35" s="1"/>
    </row>
    <row r="36" spans="1:48">
      <c r="A36" s="62" t="s">
        <v>176</v>
      </c>
      <c r="B36" s="75">
        <v>2</v>
      </c>
      <c r="C36" s="75">
        <v>2025</v>
      </c>
      <c r="D36" s="62" t="s">
        <v>15</v>
      </c>
      <c r="E36" s="75" t="s">
        <v>47</v>
      </c>
      <c r="F36" s="96" t="s">
        <v>112</v>
      </c>
      <c r="G36" s="93" t="s">
        <v>129</v>
      </c>
      <c r="H36" s="69">
        <v>6</v>
      </c>
      <c r="I36" s="77">
        <v>446.64889000000005</v>
      </c>
      <c r="J36" s="77">
        <f t="shared" si="26"/>
        <v>447.40000000000003</v>
      </c>
      <c r="K36" s="78">
        <v>0.60068999999999995</v>
      </c>
      <c r="L36" s="78">
        <v>0.15042</v>
      </c>
      <c r="M36" s="78">
        <f t="shared" si="24"/>
        <v>0.75110999999999994</v>
      </c>
      <c r="N36" s="77">
        <f t="shared" si="25"/>
        <v>1680.5899553679362</v>
      </c>
      <c r="O36" s="90">
        <v>446.6</v>
      </c>
      <c r="P36" s="90">
        <v>447.3</v>
      </c>
      <c r="Q36" s="89">
        <v>0.58050000000000002</v>
      </c>
      <c r="R36" s="89">
        <v>0.15079999999999999</v>
      </c>
      <c r="S36" s="89">
        <v>0.73129999999999995</v>
      </c>
      <c r="T36" s="79">
        <v>1637</v>
      </c>
      <c r="U36" s="79"/>
      <c r="V36" s="80">
        <f t="shared" si="31"/>
        <v>-3.3611346951006231</v>
      </c>
      <c r="W36" s="80">
        <f t="shared" si="32"/>
        <v>0.25262598058768215</v>
      </c>
      <c r="X36" s="80">
        <f t="shared" si="29"/>
        <v>-2.6374299370265337</v>
      </c>
      <c r="Y36" s="80">
        <f t="shared" si="30"/>
        <v>-2.5937293763244562</v>
      </c>
      <c r="Z36" s="81"/>
      <c r="AA36" s="57">
        <f t="shared" si="4"/>
        <v>-3.835103060587127</v>
      </c>
      <c r="AB36" s="57">
        <f t="shared" si="5"/>
        <v>-8.8351030605871266</v>
      </c>
      <c r="AC36" s="57">
        <f t="shared" si="6"/>
        <v>1.164896939412873</v>
      </c>
      <c r="AD36" s="57">
        <f t="shared" si="7"/>
        <v>-13.80240927259398</v>
      </c>
      <c r="AE36" s="57">
        <f t="shared" si="8"/>
        <v>6.132203151419727</v>
      </c>
      <c r="AF36" s="57">
        <f t="shared" si="9"/>
        <v>3.0312215822733544E-2</v>
      </c>
      <c r="AG36" s="57">
        <f t="shared" si="10"/>
        <v>-4.9696877841772666</v>
      </c>
      <c r="AH36" s="57">
        <f t="shared" si="11"/>
        <v>5.0303122158227334</v>
      </c>
      <c r="AI36" s="57">
        <f t="shared" si="12"/>
        <v>-5.2567267351726601</v>
      </c>
      <c r="AJ36" s="57">
        <f t="shared" si="13"/>
        <v>5.3173511668181268</v>
      </c>
      <c r="AK36" s="57">
        <f t="shared" si="14"/>
        <v>-2.7506812533182412</v>
      </c>
      <c r="AL36" s="57">
        <f t="shared" si="15"/>
        <v>-7.7506812533182412</v>
      </c>
      <c r="AM36" s="57">
        <f t="shared" si="16"/>
        <v>2.2493187466817588</v>
      </c>
      <c r="AN36" s="57">
        <f t="shared" si="17"/>
        <v>-10.611175270176549</v>
      </c>
      <c r="AO36" s="57">
        <f t="shared" si="18"/>
        <v>5.1098127635400665</v>
      </c>
      <c r="AP36" s="57">
        <f t="shared" si="19"/>
        <v>-2.8241933699731048</v>
      </c>
      <c r="AQ36" s="57">
        <f t="shared" si="20"/>
        <v>-7.8241933699731048</v>
      </c>
      <c r="AR36" s="57">
        <f t="shared" si="21"/>
        <v>2.1758066300268952</v>
      </c>
      <c r="AS36" s="57">
        <f t="shared" si="22"/>
        <v>-10.153850245120196</v>
      </c>
      <c r="AT36" s="57">
        <f t="shared" si="23"/>
        <v>4.505463505173986</v>
      </c>
      <c r="AU36" s="1"/>
      <c r="AV36" s="1"/>
    </row>
    <row r="37" spans="1:48">
      <c r="A37" s="62" t="s">
        <v>176</v>
      </c>
      <c r="B37" s="75">
        <v>2</v>
      </c>
      <c r="C37" s="75">
        <v>2025</v>
      </c>
      <c r="D37" s="62" t="s">
        <v>15</v>
      </c>
      <c r="E37" s="75" t="s">
        <v>47</v>
      </c>
      <c r="F37" s="96" t="s">
        <v>112</v>
      </c>
      <c r="G37" s="93" t="s">
        <v>160</v>
      </c>
      <c r="H37" s="69">
        <v>7</v>
      </c>
      <c r="I37" s="77">
        <v>446.74878000000007</v>
      </c>
      <c r="J37" s="77">
        <f t="shared" si="26"/>
        <v>449.00000000000006</v>
      </c>
      <c r="K37" s="78">
        <v>1.80122</v>
      </c>
      <c r="L37" s="78">
        <v>0.45</v>
      </c>
      <c r="M37" s="78">
        <f t="shared" si="24"/>
        <v>2.25122</v>
      </c>
      <c r="N37" s="77">
        <f t="shared" si="25"/>
        <v>5029.5540493891895</v>
      </c>
      <c r="O37" s="90">
        <v>446.7</v>
      </c>
      <c r="P37" s="90">
        <v>448.9</v>
      </c>
      <c r="Q37" s="89">
        <v>1.7665999999999999</v>
      </c>
      <c r="R37" s="89">
        <v>0.4521</v>
      </c>
      <c r="S37" s="89">
        <v>2.2187000000000001</v>
      </c>
      <c r="T37" s="79">
        <v>4958</v>
      </c>
      <c r="U37" s="79"/>
      <c r="V37" s="80">
        <f t="shared" si="31"/>
        <v>-1.9220306236883942</v>
      </c>
      <c r="W37" s="80">
        <f t="shared" si="32"/>
        <v>0.46666666666666462</v>
      </c>
      <c r="X37" s="80">
        <f t="shared" si="29"/>
        <v>-1.4445500661863293</v>
      </c>
      <c r="Y37" s="80">
        <f t="shared" si="30"/>
        <v>-1.4226718449895033</v>
      </c>
      <c r="Z37" s="81"/>
      <c r="AA37" s="57">
        <f t="shared" si="4"/>
        <v>-3.835103060587127</v>
      </c>
      <c r="AB37" s="57">
        <f t="shared" si="5"/>
        <v>-8.8351030605871266</v>
      </c>
      <c r="AC37" s="57">
        <f t="shared" si="6"/>
        <v>1.164896939412873</v>
      </c>
      <c r="AD37" s="57">
        <f t="shared" si="7"/>
        <v>-13.80240927259398</v>
      </c>
      <c r="AE37" s="57">
        <f t="shared" si="8"/>
        <v>6.132203151419727</v>
      </c>
      <c r="AF37" s="57">
        <f t="shared" si="9"/>
        <v>3.0312215822733544E-2</v>
      </c>
      <c r="AG37" s="57">
        <f t="shared" si="10"/>
        <v>-4.9696877841772666</v>
      </c>
      <c r="AH37" s="57">
        <f t="shared" si="11"/>
        <v>5.0303122158227334</v>
      </c>
      <c r="AI37" s="57">
        <f t="shared" si="12"/>
        <v>-5.2567267351726601</v>
      </c>
      <c r="AJ37" s="57">
        <f t="shared" si="13"/>
        <v>5.3173511668181268</v>
      </c>
      <c r="AK37" s="57">
        <f t="shared" si="14"/>
        <v>-2.7506812533182412</v>
      </c>
      <c r="AL37" s="57">
        <f t="shared" si="15"/>
        <v>-7.7506812533182412</v>
      </c>
      <c r="AM37" s="57">
        <f t="shared" si="16"/>
        <v>2.2493187466817588</v>
      </c>
      <c r="AN37" s="57">
        <f t="shared" si="17"/>
        <v>-10.611175270176549</v>
      </c>
      <c r="AO37" s="57">
        <f t="shared" si="18"/>
        <v>5.1098127635400665</v>
      </c>
      <c r="AP37" s="57">
        <f t="shared" si="19"/>
        <v>-2.8241933699731048</v>
      </c>
      <c r="AQ37" s="57">
        <f t="shared" si="20"/>
        <v>-7.8241933699731048</v>
      </c>
      <c r="AR37" s="57">
        <f t="shared" si="21"/>
        <v>2.1758066300268952</v>
      </c>
      <c r="AS37" s="57">
        <f t="shared" si="22"/>
        <v>-10.153850245120196</v>
      </c>
      <c r="AT37" s="57">
        <f t="shared" si="23"/>
        <v>4.505463505173986</v>
      </c>
      <c r="AU37" s="1"/>
      <c r="AV37" s="1"/>
    </row>
    <row r="38" spans="1:48">
      <c r="A38" s="62" t="s">
        <v>176</v>
      </c>
      <c r="B38" s="75">
        <v>2</v>
      </c>
      <c r="C38" s="75">
        <v>2025</v>
      </c>
      <c r="D38" s="62" t="s">
        <v>15</v>
      </c>
      <c r="E38" s="75" t="s">
        <v>47</v>
      </c>
      <c r="F38" s="96" t="s">
        <v>112</v>
      </c>
      <c r="G38" s="93" t="s">
        <v>160</v>
      </c>
      <c r="H38" s="69">
        <v>8</v>
      </c>
      <c r="I38" s="77">
        <v>446.89926000000008</v>
      </c>
      <c r="J38" s="77">
        <f t="shared" si="26"/>
        <v>449.80000000000007</v>
      </c>
      <c r="K38" s="78">
        <v>2.3006899999999999</v>
      </c>
      <c r="L38" s="78">
        <v>0.60004999999999997</v>
      </c>
      <c r="M38" s="78">
        <f t="shared" si="24"/>
        <v>2.9007399999999999</v>
      </c>
      <c r="N38" s="77">
        <f t="shared" si="25"/>
        <v>6474.953900016877</v>
      </c>
      <c r="O38" s="90">
        <v>446.7</v>
      </c>
      <c r="P38" s="90">
        <v>449.6</v>
      </c>
      <c r="Q38" s="89">
        <v>2.2513999999999998</v>
      </c>
      <c r="R38" s="89">
        <v>0.60219999999999996</v>
      </c>
      <c r="S38" s="89">
        <v>2.8536000000000001</v>
      </c>
      <c r="T38" s="79">
        <v>6372</v>
      </c>
      <c r="U38" s="79"/>
      <c r="V38" s="80">
        <f t="shared" si="31"/>
        <v>-2.1424007580334621</v>
      </c>
      <c r="W38" s="80">
        <f t="shared" si="32"/>
        <v>0.35830347471043839</v>
      </c>
      <c r="X38" s="80">
        <f t="shared" si="29"/>
        <v>-1.6251025600363955</v>
      </c>
      <c r="Y38" s="80">
        <f t="shared" si="30"/>
        <v>-1.5900329424215462</v>
      </c>
      <c r="Z38" s="81"/>
      <c r="AA38" s="57">
        <f t="shared" si="4"/>
        <v>-3.835103060587127</v>
      </c>
      <c r="AB38" s="57">
        <f t="shared" si="5"/>
        <v>-8.8351030605871266</v>
      </c>
      <c r="AC38" s="57">
        <f t="shared" si="6"/>
        <v>1.164896939412873</v>
      </c>
      <c r="AD38" s="57">
        <f t="shared" si="7"/>
        <v>-13.80240927259398</v>
      </c>
      <c r="AE38" s="57">
        <f t="shared" si="8"/>
        <v>6.132203151419727</v>
      </c>
      <c r="AF38" s="57">
        <f t="shared" si="9"/>
        <v>3.0312215822733544E-2</v>
      </c>
      <c r="AG38" s="57">
        <f t="shared" si="10"/>
        <v>-4.9696877841772666</v>
      </c>
      <c r="AH38" s="57">
        <f t="shared" si="11"/>
        <v>5.0303122158227334</v>
      </c>
      <c r="AI38" s="57">
        <f t="shared" si="12"/>
        <v>-5.2567267351726601</v>
      </c>
      <c r="AJ38" s="57">
        <f t="shared" si="13"/>
        <v>5.3173511668181268</v>
      </c>
      <c r="AK38" s="57">
        <f t="shared" si="14"/>
        <v>-2.7506812533182412</v>
      </c>
      <c r="AL38" s="57">
        <f t="shared" si="15"/>
        <v>-7.7506812533182412</v>
      </c>
      <c r="AM38" s="57">
        <f t="shared" si="16"/>
        <v>2.2493187466817588</v>
      </c>
      <c r="AN38" s="57">
        <f t="shared" si="17"/>
        <v>-10.611175270176549</v>
      </c>
      <c r="AO38" s="57">
        <f t="shared" si="18"/>
        <v>5.1098127635400665</v>
      </c>
      <c r="AP38" s="57">
        <f t="shared" si="19"/>
        <v>-2.8241933699731048</v>
      </c>
      <c r="AQ38" s="57">
        <f t="shared" si="20"/>
        <v>-7.8241933699731048</v>
      </c>
      <c r="AR38" s="57">
        <f t="shared" si="21"/>
        <v>2.1758066300268952</v>
      </c>
      <c r="AS38" s="57">
        <f t="shared" si="22"/>
        <v>-10.153850245120196</v>
      </c>
      <c r="AT38" s="57">
        <f t="shared" si="23"/>
        <v>4.505463505173986</v>
      </c>
      <c r="AU38" s="1"/>
      <c r="AV38" s="1"/>
    </row>
    <row r="39" spans="1:48">
      <c r="A39" s="62" t="s">
        <v>176</v>
      </c>
      <c r="B39" s="75">
        <v>2</v>
      </c>
      <c r="C39" s="75">
        <v>2025</v>
      </c>
      <c r="D39" s="62" t="s">
        <v>15</v>
      </c>
      <c r="E39" s="75" t="s">
        <v>47</v>
      </c>
      <c r="F39" s="96" t="s">
        <v>112</v>
      </c>
      <c r="G39" s="93" t="s">
        <v>160</v>
      </c>
      <c r="H39" s="69">
        <v>9</v>
      </c>
      <c r="I39" s="77">
        <v>446.39493999999996</v>
      </c>
      <c r="J39" s="77">
        <f t="shared" si="26"/>
        <v>449.9</v>
      </c>
      <c r="K39" s="78">
        <v>2.8012100000000002</v>
      </c>
      <c r="L39" s="78">
        <v>0.70384999999999998</v>
      </c>
      <c r="M39" s="78">
        <f t="shared" si="24"/>
        <v>3.5050600000000003</v>
      </c>
      <c r="N39" s="77">
        <f t="shared" si="25"/>
        <v>7828.7285298549759</v>
      </c>
      <c r="O39" s="90">
        <v>446.1</v>
      </c>
      <c r="P39" s="90">
        <v>449.6</v>
      </c>
      <c r="Q39" s="89">
        <v>2.7721</v>
      </c>
      <c r="R39" s="89">
        <v>0.70379999999999998</v>
      </c>
      <c r="S39" s="89">
        <v>3.4759000000000002</v>
      </c>
      <c r="T39" s="79">
        <v>7768</v>
      </c>
      <c r="U39" s="79"/>
      <c r="V39" s="80">
        <f t="shared" si="31"/>
        <v>-1.0391937769749569</v>
      </c>
      <c r="W39" s="80">
        <f t="shared" si="32"/>
        <v>-7.10378631810677E-3</v>
      </c>
      <c r="X39" s="80">
        <f t="shared" si="29"/>
        <v>-0.83194010944178054</v>
      </c>
      <c r="Y39" s="80">
        <f t="shared" si="30"/>
        <v>-0.7757138291791158</v>
      </c>
      <c r="Z39" s="81"/>
      <c r="AA39" s="57">
        <f t="shared" si="4"/>
        <v>-3.835103060587127</v>
      </c>
      <c r="AB39" s="57">
        <f t="shared" si="5"/>
        <v>-8.8351030605871266</v>
      </c>
      <c r="AC39" s="57">
        <f t="shared" si="6"/>
        <v>1.164896939412873</v>
      </c>
      <c r="AD39" s="57">
        <f t="shared" si="7"/>
        <v>-13.80240927259398</v>
      </c>
      <c r="AE39" s="57">
        <f t="shared" si="8"/>
        <v>6.132203151419727</v>
      </c>
      <c r="AF39" s="57">
        <f t="shared" si="9"/>
        <v>3.0312215822733544E-2</v>
      </c>
      <c r="AG39" s="57">
        <f t="shared" si="10"/>
        <v>-4.9696877841772666</v>
      </c>
      <c r="AH39" s="57">
        <f t="shared" si="11"/>
        <v>5.0303122158227334</v>
      </c>
      <c r="AI39" s="57">
        <f t="shared" si="12"/>
        <v>-5.2567267351726601</v>
      </c>
      <c r="AJ39" s="57">
        <f t="shared" si="13"/>
        <v>5.3173511668181268</v>
      </c>
      <c r="AK39" s="57">
        <f t="shared" si="14"/>
        <v>-2.7506812533182412</v>
      </c>
      <c r="AL39" s="57">
        <f t="shared" si="15"/>
        <v>-7.7506812533182412</v>
      </c>
      <c r="AM39" s="57">
        <f t="shared" si="16"/>
        <v>2.2493187466817588</v>
      </c>
      <c r="AN39" s="57">
        <f t="shared" si="17"/>
        <v>-10.611175270176549</v>
      </c>
      <c r="AO39" s="57">
        <f t="shared" si="18"/>
        <v>5.1098127635400665</v>
      </c>
      <c r="AP39" s="57">
        <f t="shared" si="19"/>
        <v>-2.8241933699731048</v>
      </c>
      <c r="AQ39" s="57">
        <f t="shared" si="20"/>
        <v>-7.8241933699731048</v>
      </c>
      <c r="AR39" s="57">
        <f t="shared" si="21"/>
        <v>2.1758066300268952</v>
      </c>
      <c r="AS39" s="57">
        <f t="shared" si="22"/>
        <v>-10.153850245120196</v>
      </c>
      <c r="AT39" s="57">
        <f t="shared" si="23"/>
        <v>4.505463505173986</v>
      </c>
      <c r="AU39" s="1"/>
      <c r="AV39" s="1"/>
    </row>
    <row r="40" spans="1:48">
      <c r="A40" s="62" t="s">
        <v>176</v>
      </c>
      <c r="B40" s="75">
        <v>2</v>
      </c>
      <c r="C40" s="75">
        <v>2025</v>
      </c>
      <c r="D40" s="62" t="s">
        <v>16</v>
      </c>
      <c r="E40" s="75" t="s">
        <v>68</v>
      </c>
      <c r="F40" s="96" t="s">
        <v>116</v>
      </c>
      <c r="G40" s="93" t="s">
        <v>127</v>
      </c>
      <c r="H40" s="94">
        <v>1</v>
      </c>
      <c r="I40" s="77">
        <v>446.77441000000005</v>
      </c>
      <c r="J40" s="77">
        <f t="shared" si="26"/>
        <v>446.8</v>
      </c>
      <c r="K40" s="78">
        <v>1.5270000000000001E-2</v>
      </c>
      <c r="L40" s="78">
        <v>1.0319999999999999E-2</v>
      </c>
      <c r="M40" s="78">
        <f t="shared" si="24"/>
        <v>2.5590000000000002E-2</v>
      </c>
      <c r="N40" s="77">
        <f t="shared" si="25"/>
        <v>57.275990552076365</v>
      </c>
      <c r="O40" s="88">
        <v>446.64</v>
      </c>
      <c r="P40" s="88">
        <v>446.66</v>
      </c>
      <c r="Q40" s="89">
        <v>1.3299999999999999E-2</v>
      </c>
      <c r="R40" s="89">
        <v>1.06E-2</v>
      </c>
      <c r="S40" s="89">
        <v>2.3900000000000001E-2</v>
      </c>
      <c r="T40" s="79">
        <v>53.51</v>
      </c>
      <c r="U40" s="79"/>
      <c r="V40" s="80">
        <f t="shared" si="31"/>
        <v>-12.901113294040611</v>
      </c>
      <c r="W40" s="80">
        <f t="shared" si="32"/>
        <v>2.7131782945736505</v>
      </c>
      <c r="X40" s="80">
        <f t="shared" si="29"/>
        <v>-6.6041422430636985</v>
      </c>
      <c r="Y40" s="80">
        <f t="shared" si="30"/>
        <v>-6.57516442016356</v>
      </c>
      <c r="Z40" s="81"/>
      <c r="AA40" s="57">
        <f t="shared" si="4"/>
        <v>-3.835103060587127</v>
      </c>
      <c r="AB40" s="57">
        <f t="shared" si="5"/>
        <v>-8.8351030605871266</v>
      </c>
      <c r="AC40" s="57">
        <f t="shared" si="6"/>
        <v>1.164896939412873</v>
      </c>
      <c r="AD40" s="57">
        <f t="shared" si="7"/>
        <v>-13.80240927259398</v>
      </c>
      <c r="AE40" s="57">
        <f t="shared" si="8"/>
        <v>6.132203151419727</v>
      </c>
      <c r="AF40" s="57">
        <f t="shared" si="9"/>
        <v>3.0312215822733544E-2</v>
      </c>
      <c r="AG40" s="57">
        <f t="shared" si="10"/>
        <v>-4.9696877841772666</v>
      </c>
      <c r="AH40" s="57">
        <f t="shared" si="11"/>
        <v>5.0303122158227334</v>
      </c>
      <c r="AI40" s="57">
        <f t="shared" si="12"/>
        <v>-5.2567267351726601</v>
      </c>
      <c r="AJ40" s="57">
        <f t="shared" si="13"/>
        <v>5.3173511668181268</v>
      </c>
      <c r="AK40" s="57">
        <f t="shared" si="14"/>
        <v>-2.7506812533182412</v>
      </c>
      <c r="AL40" s="57">
        <f t="shared" si="15"/>
        <v>-7.7506812533182412</v>
      </c>
      <c r="AM40" s="57">
        <f t="shared" si="16"/>
        <v>2.2493187466817588</v>
      </c>
      <c r="AN40" s="57">
        <f t="shared" si="17"/>
        <v>-10.611175270176549</v>
      </c>
      <c r="AO40" s="57">
        <f t="shared" si="18"/>
        <v>5.1098127635400665</v>
      </c>
      <c r="AP40" s="57">
        <f t="shared" si="19"/>
        <v>-2.8241933699731048</v>
      </c>
      <c r="AQ40" s="57">
        <f t="shared" si="20"/>
        <v>-7.8241933699731048</v>
      </c>
      <c r="AR40" s="57">
        <f t="shared" si="21"/>
        <v>2.1758066300268952</v>
      </c>
      <c r="AS40" s="57">
        <f t="shared" si="22"/>
        <v>-10.153850245120196</v>
      </c>
      <c r="AT40" s="57">
        <f t="shared" si="23"/>
        <v>4.505463505173986</v>
      </c>
      <c r="AU40" s="1"/>
      <c r="AV40" s="1"/>
    </row>
    <row r="41" spans="1:48">
      <c r="A41" s="62" t="s">
        <v>176</v>
      </c>
      <c r="B41" s="75">
        <v>2</v>
      </c>
      <c r="C41" s="75">
        <v>2025</v>
      </c>
      <c r="D41" s="62" t="s">
        <v>16</v>
      </c>
      <c r="E41" s="75" t="s">
        <v>68</v>
      </c>
      <c r="F41" s="96" t="s">
        <v>116</v>
      </c>
      <c r="G41" s="93" t="s">
        <v>127</v>
      </c>
      <c r="H41" s="69">
        <v>2</v>
      </c>
      <c r="I41" s="77">
        <v>446.6576</v>
      </c>
      <c r="J41" s="77">
        <f t="shared" si="26"/>
        <v>446.70000000000005</v>
      </c>
      <c r="K41" s="78">
        <v>3.032E-2</v>
      </c>
      <c r="L41" s="78">
        <v>1.208E-2</v>
      </c>
      <c r="M41" s="78">
        <f t="shared" si="24"/>
        <v>4.24E-2</v>
      </c>
      <c r="N41" s="77">
        <f t="shared" si="25"/>
        <v>94.923899551112498</v>
      </c>
      <c r="O41" s="90">
        <v>446.55</v>
      </c>
      <c r="P41" s="90">
        <v>446.59</v>
      </c>
      <c r="Q41" s="91">
        <v>2.81E-2</v>
      </c>
      <c r="R41" s="91">
        <v>1.18E-2</v>
      </c>
      <c r="S41" s="91">
        <v>3.9899999999999998E-2</v>
      </c>
      <c r="T41" s="82">
        <v>89.349000000000004</v>
      </c>
      <c r="U41" s="79"/>
      <c r="V41" s="80">
        <f t="shared" si="31"/>
        <v>-7.3218997361477562</v>
      </c>
      <c r="W41" s="80">
        <f t="shared" si="32"/>
        <v>-2.3178807947019928</v>
      </c>
      <c r="X41" s="80">
        <f t="shared" si="29"/>
        <v>-5.8962264150943442</v>
      </c>
      <c r="Y41" s="80">
        <f t="shared" si="30"/>
        <v>-5.8730199427918013</v>
      </c>
      <c r="Z41" s="81"/>
      <c r="AA41" s="57">
        <f t="shared" si="4"/>
        <v>-3.835103060587127</v>
      </c>
      <c r="AB41" s="57">
        <f t="shared" si="5"/>
        <v>-8.8351030605871266</v>
      </c>
      <c r="AC41" s="57">
        <f t="shared" si="6"/>
        <v>1.164896939412873</v>
      </c>
      <c r="AD41" s="57">
        <f t="shared" si="7"/>
        <v>-13.80240927259398</v>
      </c>
      <c r="AE41" s="57">
        <f t="shared" si="8"/>
        <v>6.132203151419727</v>
      </c>
      <c r="AF41" s="57">
        <f t="shared" si="9"/>
        <v>3.0312215822733544E-2</v>
      </c>
      <c r="AG41" s="57">
        <f t="shared" si="10"/>
        <v>-4.9696877841772666</v>
      </c>
      <c r="AH41" s="57">
        <f t="shared" si="11"/>
        <v>5.0303122158227334</v>
      </c>
      <c r="AI41" s="57">
        <f t="shared" si="12"/>
        <v>-5.2567267351726601</v>
      </c>
      <c r="AJ41" s="57">
        <f t="shared" si="13"/>
        <v>5.3173511668181268</v>
      </c>
      <c r="AK41" s="57">
        <f t="shared" si="14"/>
        <v>-2.7506812533182412</v>
      </c>
      <c r="AL41" s="57">
        <f t="shared" si="15"/>
        <v>-7.7506812533182412</v>
      </c>
      <c r="AM41" s="57">
        <f t="shared" si="16"/>
        <v>2.2493187466817588</v>
      </c>
      <c r="AN41" s="57">
        <f t="shared" si="17"/>
        <v>-10.611175270176549</v>
      </c>
      <c r="AO41" s="57">
        <f t="shared" si="18"/>
        <v>5.1098127635400665</v>
      </c>
      <c r="AP41" s="57">
        <f t="shared" si="19"/>
        <v>-2.8241933699731048</v>
      </c>
      <c r="AQ41" s="57">
        <f t="shared" si="20"/>
        <v>-7.8241933699731048</v>
      </c>
      <c r="AR41" s="57">
        <f t="shared" si="21"/>
        <v>2.1758066300268952</v>
      </c>
      <c r="AS41" s="57">
        <f t="shared" si="22"/>
        <v>-10.153850245120196</v>
      </c>
      <c r="AT41" s="57">
        <f t="shared" si="23"/>
        <v>4.505463505173986</v>
      </c>
      <c r="AU41" s="1"/>
      <c r="AV41" s="1"/>
    </row>
    <row r="42" spans="1:48">
      <c r="A42" s="62" t="s">
        <v>176</v>
      </c>
      <c r="B42" s="75">
        <v>2</v>
      </c>
      <c r="C42" s="75">
        <v>2025</v>
      </c>
      <c r="D42" s="62" t="s">
        <v>16</v>
      </c>
      <c r="E42" s="75" t="s">
        <v>68</v>
      </c>
      <c r="F42" s="96" t="s">
        <v>116</v>
      </c>
      <c r="G42" s="93" t="s">
        <v>127</v>
      </c>
      <c r="H42" s="69">
        <v>3</v>
      </c>
      <c r="I42" s="77">
        <v>446.43413999999996</v>
      </c>
      <c r="J42" s="77">
        <f t="shared" si="26"/>
        <v>446.49999999999994</v>
      </c>
      <c r="K42" s="78">
        <v>5.0270000000000002E-2</v>
      </c>
      <c r="L42" s="78">
        <v>1.559E-2</v>
      </c>
      <c r="M42" s="78">
        <f t="shared" si="24"/>
        <v>6.5860000000000002E-2</v>
      </c>
      <c r="N42" s="77">
        <f t="shared" si="25"/>
        <v>147.51634732257776</v>
      </c>
      <c r="O42" s="90">
        <v>446.32</v>
      </c>
      <c r="P42" s="90">
        <v>446.38</v>
      </c>
      <c r="Q42" s="91">
        <v>4.7699999999999999E-2</v>
      </c>
      <c r="R42" s="91">
        <v>1.54E-2</v>
      </c>
      <c r="S42" s="91">
        <v>6.3100000000000003E-2</v>
      </c>
      <c r="T42" s="82">
        <v>141.37</v>
      </c>
      <c r="U42" s="79"/>
      <c r="V42" s="80">
        <f t="shared" si="31"/>
        <v>-5.1123930773821424</v>
      </c>
      <c r="W42" s="80">
        <f t="shared" si="32"/>
        <v>-1.2187299550994175</v>
      </c>
      <c r="X42" s="80">
        <f t="shared" si="29"/>
        <v>-4.1907075614940759</v>
      </c>
      <c r="Y42" s="80">
        <f t="shared" si="30"/>
        <v>-4.1665533577355864</v>
      </c>
      <c r="Z42" s="81"/>
      <c r="AA42" s="57">
        <f t="shared" si="4"/>
        <v>-3.835103060587127</v>
      </c>
      <c r="AB42" s="57">
        <f t="shared" si="5"/>
        <v>-8.8351030605871266</v>
      </c>
      <c r="AC42" s="57">
        <f t="shared" si="6"/>
        <v>1.164896939412873</v>
      </c>
      <c r="AD42" s="57">
        <f t="shared" si="7"/>
        <v>-13.80240927259398</v>
      </c>
      <c r="AE42" s="57">
        <f t="shared" si="8"/>
        <v>6.132203151419727</v>
      </c>
      <c r="AF42" s="57">
        <f t="shared" si="9"/>
        <v>3.0312215822733544E-2</v>
      </c>
      <c r="AG42" s="57">
        <f t="shared" si="10"/>
        <v>-4.9696877841772666</v>
      </c>
      <c r="AH42" s="57">
        <f t="shared" si="11"/>
        <v>5.0303122158227334</v>
      </c>
      <c r="AI42" s="57">
        <f t="shared" si="12"/>
        <v>-5.2567267351726601</v>
      </c>
      <c r="AJ42" s="57">
        <f t="shared" si="13"/>
        <v>5.3173511668181268</v>
      </c>
      <c r="AK42" s="57">
        <f t="shared" si="14"/>
        <v>-2.7506812533182412</v>
      </c>
      <c r="AL42" s="57">
        <f t="shared" si="15"/>
        <v>-7.7506812533182412</v>
      </c>
      <c r="AM42" s="57">
        <f t="shared" si="16"/>
        <v>2.2493187466817588</v>
      </c>
      <c r="AN42" s="57">
        <f t="shared" si="17"/>
        <v>-10.611175270176549</v>
      </c>
      <c r="AO42" s="57">
        <f t="shared" si="18"/>
        <v>5.1098127635400665</v>
      </c>
      <c r="AP42" s="57">
        <f t="shared" si="19"/>
        <v>-2.8241933699731048</v>
      </c>
      <c r="AQ42" s="57">
        <f t="shared" si="20"/>
        <v>-7.8241933699731048</v>
      </c>
      <c r="AR42" s="57">
        <f t="shared" si="21"/>
        <v>2.1758066300268952</v>
      </c>
      <c r="AS42" s="57">
        <f t="shared" si="22"/>
        <v>-10.153850245120196</v>
      </c>
      <c r="AT42" s="57">
        <f t="shared" si="23"/>
        <v>4.505463505173986</v>
      </c>
      <c r="AU42" s="1"/>
      <c r="AV42" s="1"/>
    </row>
    <row r="43" spans="1:48">
      <c r="A43" s="62" t="s">
        <v>176</v>
      </c>
      <c r="B43" s="75">
        <v>2</v>
      </c>
      <c r="C43" s="75">
        <v>2025</v>
      </c>
      <c r="D43" s="62" t="s">
        <v>16</v>
      </c>
      <c r="E43" s="75" t="s">
        <v>68</v>
      </c>
      <c r="F43" s="96" t="s">
        <v>116</v>
      </c>
      <c r="G43" s="93" t="s">
        <v>127</v>
      </c>
      <c r="H43" s="69">
        <v>4</v>
      </c>
      <c r="I43" s="77">
        <v>446.68340000000006</v>
      </c>
      <c r="J43" s="77">
        <f t="shared" si="26"/>
        <v>447.00000000000006</v>
      </c>
      <c r="K43" s="78">
        <v>0.25019999999999998</v>
      </c>
      <c r="L43" s="78">
        <v>6.6400000000000001E-2</v>
      </c>
      <c r="M43" s="78">
        <f t="shared" si="24"/>
        <v>0.31659999999999999</v>
      </c>
      <c r="N43" s="77">
        <f t="shared" si="25"/>
        <v>708.58988746117132</v>
      </c>
      <c r="O43" s="90">
        <v>446.55</v>
      </c>
      <c r="P43" s="90">
        <v>446.86</v>
      </c>
      <c r="Q43" s="91">
        <v>0.23910000000000001</v>
      </c>
      <c r="R43" s="91">
        <v>6.6400000000000001E-2</v>
      </c>
      <c r="S43" s="91">
        <v>0.30549999999999999</v>
      </c>
      <c r="T43" s="82">
        <v>683.95</v>
      </c>
      <c r="U43" s="79"/>
      <c r="V43" s="80">
        <f t="shared" si="31"/>
        <v>-4.4364508393285265</v>
      </c>
      <c r="W43" s="80">
        <f t="shared" si="32"/>
        <v>0</v>
      </c>
      <c r="X43" s="80">
        <f t="shared" si="29"/>
        <v>-3.5060012634238782</v>
      </c>
      <c r="Y43" s="80">
        <f t="shared" si="30"/>
        <v>-3.4773128853777866</v>
      </c>
      <c r="Z43" s="81"/>
      <c r="AA43" s="57">
        <f t="shared" si="4"/>
        <v>-3.835103060587127</v>
      </c>
      <c r="AB43" s="57">
        <f t="shared" si="5"/>
        <v>-8.8351030605871266</v>
      </c>
      <c r="AC43" s="57">
        <f t="shared" si="6"/>
        <v>1.164896939412873</v>
      </c>
      <c r="AD43" s="57">
        <f t="shared" si="7"/>
        <v>-13.80240927259398</v>
      </c>
      <c r="AE43" s="57">
        <f t="shared" si="8"/>
        <v>6.132203151419727</v>
      </c>
      <c r="AF43" s="57">
        <f t="shared" si="9"/>
        <v>3.0312215822733544E-2</v>
      </c>
      <c r="AG43" s="57">
        <f t="shared" si="10"/>
        <v>-4.9696877841772666</v>
      </c>
      <c r="AH43" s="57">
        <f t="shared" si="11"/>
        <v>5.0303122158227334</v>
      </c>
      <c r="AI43" s="57">
        <f t="shared" si="12"/>
        <v>-5.2567267351726601</v>
      </c>
      <c r="AJ43" s="57">
        <f t="shared" si="13"/>
        <v>5.3173511668181268</v>
      </c>
      <c r="AK43" s="57">
        <f t="shared" si="14"/>
        <v>-2.7506812533182412</v>
      </c>
      <c r="AL43" s="57">
        <f t="shared" si="15"/>
        <v>-7.7506812533182412</v>
      </c>
      <c r="AM43" s="57">
        <f t="shared" si="16"/>
        <v>2.2493187466817588</v>
      </c>
      <c r="AN43" s="57">
        <f t="shared" si="17"/>
        <v>-10.611175270176549</v>
      </c>
      <c r="AO43" s="57">
        <f t="shared" si="18"/>
        <v>5.1098127635400665</v>
      </c>
      <c r="AP43" s="57">
        <f t="shared" si="19"/>
        <v>-2.8241933699731048</v>
      </c>
      <c r="AQ43" s="57">
        <f t="shared" si="20"/>
        <v>-7.8241933699731048</v>
      </c>
      <c r="AR43" s="57">
        <f t="shared" si="21"/>
        <v>2.1758066300268952</v>
      </c>
      <c r="AS43" s="57">
        <f t="shared" si="22"/>
        <v>-10.153850245120196</v>
      </c>
      <c r="AT43" s="57">
        <f t="shared" si="23"/>
        <v>4.505463505173986</v>
      </c>
      <c r="AU43" s="1"/>
      <c r="AV43" s="1"/>
    </row>
    <row r="44" spans="1:48">
      <c r="A44" s="62" t="s">
        <v>176</v>
      </c>
      <c r="B44" s="75">
        <v>2</v>
      </c>
      <c r="C44" s="75">
        <v>2025</v>
      </c>
      <c r="D44" s="62" t="s">
        <v>16</v>
      </c>
      <c r="E44" s="75" t="s">
        <v>68</v>
      </c>
      <c r="F44" s="96" t="s">
        <v>116</v>
      </c>
      <c r="G44" s="93" t="s">
        <v>127</v>
      </c>
      <c r="H44" s="69">
        <v>5</v>
      </c>
      <c r="I44" s="77">
        <v>446.79914999999994</v>
      </c>
      <c r="J44" s="77">
        <f t="shared" si="26"/>
        <v>447.29999999999995</v>
      </c>
      <c r="K44" s="78">
        <v>0.40024999999999999</v>
      </c>
      <c r="L44" s="78">
        <v>0.10059999999999999</v>
      </c>
      <c r="M44" s="78">
        <f t="shared" si="24"/>
        <v>0.50085000000000002</v>
      </c>
      <c r="N44" s="77">
        <f t="shared" si="25"/>
        <v>1120.4994840005056</v>
      </c>
      <c r="O44" s="90">
        <v>446.7</v>
      </c>
      <c r="P44" s="90">
        <v>447.19</v>
      </c>
      <c r="Q44" s="91">
        <v>0.38490000000000002</v>
      </c>
      <c r="R44" s="91">
        <v>0.10050000000000001</v>
      </c>
      <c r="S44" s="91">
        <v>0.4854</v>
      </c>
      <c r="T44" s="82">
        <v>1086.18</v>
      </c>
      <c r="U44" s="79"/>
      <c r="V44" s="80">
        <f t="shared" si="31"/>
        <v>-3.835103060587127</v>
      </c>
      <c r="W44" s="80">
        <f t="shared" si="32"/>
        <v>-9.9403578528816094E-2</v>
      </c>
      <c r="X44" s="80">
        <f t="shared" si="29"/>
        <v>-3.0847559149445978</v>
      </c>
      <c r="Y44" s="80">
        <f t="shared" si="30"/>
        <v>-3.0628736996803534</v>
      </c>
      <c r="Z44" s="81"/>
      <c r="AA44" s="57">
        <f t="shared" si="4"/>
        <v>-3.835103060587127</v>
      </c>
      <c r="AB44" s="57">
        <f t="shared" si="5"/>
        <v>-8.8351030605871266</v>
      </c>
      <c r="AC44" s="57">
        <f t="shared" si="6"/>
        <v>1.164896939412873</v>
      </c>
      <c r="AD44" s="57">
        <f t="shared" si="7"/>
        <v>-13.80240927259398</v>
      </c>
      <c r="AE44" s="57">
        <f t="shared" si="8"/>
        <v>6.132203151419727</v>
      </c>
      <c r="AF44" s="57">
        <f t="shared" si="9"/>
        <v>3.0312215822733544E-2</v>
      </c>
      <c r="AG44" s="57">
        <f t="shared" si="10"/>
        <v>-4.9696877841772666</v>
      </c>
      <c r="AH44" s="57">
        <f t="shared" si="11"/>
        <v>5.0303122158227334</v>
      </c>
      <c r="AI44" s="57">
        <f t="shared" si="12"/>
        <v>-5.2567267351726601</v>
      </c>
      <c r="AJ44" s="57">
        <f t="shared" si="13"/>
        <v>5.3173511668181268</v>
      </c>
      <c r="AK44" s="57">
        <f t="shared" si="14"/>
        <v>-2.7506812533182412</v>
      </c>
      <c r="AL44" s="57">
        <f t="shared" si="15"/>
        <v>-7.7506812533182412</v>
      </c>
      <c r="AM44" s="57">
        <f t="shared" si="16"/>
        <v>2.2493187466817588</v>
      </c>
      <c r="AN44" s="57">
        <f t="shared" si="17"/>
        <v>-10.611175270176549</v>
      </c>
      <c r="AO44" s="57">
        <f t="shared" si="18"/>
        <v>5.1098127635400665</v>
      </c>
      <c r="AP44" s="57">
        <f t="shared" si="19"/>
        <v>-2.8241933699731048</v>
      </c>
      <c r="AQ44" s="57">
        <f t="shared" si="20"/>
        <v>-7.8241933699731048</v>
      </c>
      <c r="AR44" s="57">
        <f t="shared" si="21"/>
        <v>2.1758066300268952</v>
      </c>
      <c r="AS44" s="57">
        <f t="shared" si="22"/>
        <v>-10.153850245120196</v>
      </c>
      <c r="AT44" s="57">
        <f t="shared" si="23"/>
        <v>4.505463505173986</v>
      </c>
      <c r="AU44" s="1"/>
      <c r="AV44" s="1"/>
    </row>
    <row r="45" spans="1:48">
      <c r="A45" s="62" t="s">
        <v>176</v>
      </c>
      <c r="B45" s="75">
        <v>2</v>
      </c>
      <c r="C45" s="75">
        <v>2025</v>
      </c>
      <c r="D45" s="62" t="s">
        <v>16</v>
      </c>
      <c r="E45" s="75" t="s">
        <v>68</v>
      </c>
      <c r="F45" s="96" t="s">
        <v>116</v>
      </c>
      <c r="G45" s="93" t="s">
        <v>127</v>
      </c>
      <c r="H45" s="69">
        <v>6</v>
      </c>
      <c r="I45" s="77">
        <v>446.54939999999999</v>
      </c>
      <c r="J45" s="77">
        <f t="shared" si="26"/>
        <v>447.3</v>
      </c>
      <c r="K45" s="78">
        <v>0.60033999999999998</v>
      </c>
      <c r="L45" s="78">
        <v>0.15026</v>
      </c>
      <c r="M45" s="78">
        <f t="shared" si="24"/>
        <v>0.75059999999999993</v>
      </c>
      <c r="N45" s="77">
        <f t="shared" si="25"/>
        <v>1679.8235058867108</v>
      </c>
      <c r="O45" s="90">
        <v>446.33</v>
      </c>
      <c r="P45" s="90">
        <v>447.07</v>
      </c>
      <c r="Q45" s="91">
        <v>0.58579999999999999</v>
      </c>
      <c r="R45" s="91">
        <v>0.15090000000000001</v>
      </c>
      <c r="S45" s="91">
        <v>0.73670000000000002</v>
      </c>
      <c r="T45" s="82">
        <v>1649.53</v>
      </c>
      <c r="U45" s="79"/>
      <c r="V45" s="80">
        <f t="shared" si="31"/>
        <v>-2.4219608888296627</v>
      </c>
      <c r="W45" s="80">
        <f t="shared" si="32"/>
        <v>0.42592839078929967</v>
      </c>
      <c r="X45" s="80">
        <f t="shared" si="29"/>
        <v>-1.8518518518518403</v>
      </c>
      <c r="Y45" s="80">
        <f t="shared" si="30"/>
        <v>-1.8033743295382751</v>
      </c>
      <c r="Z45" s="81"/>
      <c r="AA45" s="57">
        <f t="shared" si="4"/>
        <v>-3.835103060587127</v>
      </c>
      <c r="AB45" s="57">
        <f t="shared" ref="AB45:AB90" si="33">$V$149-5</f>
        <v>-8.8351030605871266</v>
      </c>
      <c r="AC45" s="57">
        <f t="shared" ref="AC45:AC90" si="34">$V$149+5</f>
        <v>1.164896939412873</v>
      </c>
      <c r="AD45" s="57">
        <f t="shared" ref="AD45:AD90" si="35">($V$149-(3*$V$152))</f>
        <v>-13.80240927259398</v>
      </c>
      <c r="AE45" s="57">
        <f t="shared" ref="AE45:AE90" si="36">($V$149+(3*$V$152))</f>
        <v>6.132203151419727</v>
      </c>
      <c r="AF45" s="57">
        <f t="shared" ref="AF45:AF90" si="37">$W$149</f>
        <v>3.0312215822733544E-2</v>
      </c>
      <c r="AG45" s="57">
        <f t="shared" ref="AG45:AG90" si="38">$W$149-5</f>
        <v>-4.9696877841772666</v>
      </c>
      <c r="AH45" s="57">
        <f t="shared" ref="AH45:AH90" si="39">$W$149+5</f>
        <v>5.0303122158227334</v>
      </c>
      <c r="AI45" s="57">
        <f t="shared" ref="AI45:AI90" si="40">($W$149-(3*$W$152))</f>
        <v>-5.2567267351726601</v>
      </c>
      <c r="AJ45" s="57">
        <f t="shared" ref="AJ45:AJ90" si="41">($W$149+(3*$W$152))</f>
        <v>5.3173511668181268</v>
      </c>
      <c r="AK45" s="57">
        <f t="shared" ref="AK45:AK90" si="42">$X$149</f>
        <v>-2.7506812533182412</v>
      </c>
      <c r="AL45" s="57">
        <f t="shared" ref="AL45:AL90" si="43">$X$149-5</f>
        <v>-7.7506812533182412</v>
      </c>
      <c r="AM45" s="57">
        <f t="shared" ref="AM45:AM90" si="44">$X$149+5</f>
        <v>2.2493187466817588</v>
      </c>
      <c r="AN45" s="57">
        <f t="shared" ref="AN45:AN90" si="45">($X$149-(3*$X$152))</f>
        <v>-10.611175270176549</v>
      </c>
      <c r="AO45" s="57">
        <f t="shared" ref="AO45:AO90" si="46">($X$149+(3*$X$152))</f>
        <v>5.1098127635400665</v>
      </c>
      <c r="AP45" s="57">
        <f t="shared" ref="AP45:AP90" si="47">$Y$149</f>
        <v>-2.8241933699731048</v>
      </c>
      <c r="AQ45" s="57">
        <f t="shared" ref="AQ45:AQ90" si="48">$Y$149-5</f>
        <v>-7.8241933699731048</v>
      </c>
      <c r="AR45" s="57">
        <f t="shared" ref="AR45:AR90" si="49">$Y$149+5</f>
        <v>2.1758066300268952</v>
      </c>
      <c r="AS45" s="57">
        <f t="shared" ref="AS45:AS90" si="50">($Y$149-(3*$Y$152))</f>
        <v>-10.153850245120196</v>
      </c>
      <c r="AT45" s="57">
        <f t="shared" ref="AT45:AT90" si="51">($Y$149+(3*$Y$152))</f>
        <v>4.505463505173986</v>
      </c>
      <c r="AU45" s="1"/>
      <c r="AV45" s="1"/>
    </row>
    <row r="46" spans="1:48">
      <c r="A46" s="62" t="s">
        <v>176</v>
      </c>
      <c r="B46" s="75">
        <v>2</v>
      </c>
      <c r="C46" s="75">
        <v>2025</v>
      </c>
      <c r="D46" s="62" t="s">
        <v>16</v>
      </c>
      <c r="E46" s="75" t="s">
        <v>68</v>
      </c>
      <c r="F46" s="96" t="s">
        <v>116</v>
      </c>
      <c r="G46" s="93" t="s">
        <v>127</v>
      </c>
      <c r="H46" s="69">
        <v>7</v>
      </c>
      <c r="I46" s="77">
        <v>446.94980999999996</v>
      </c>
      <c r="J46" s="77">
        <f t="shared" si="26"/>
        <v>449.2</v>
      </c>
      <c r="K46" s="78">
        <v>1.80013</v>
      </c>
      <c r="L46" s="78">
        <v>0.45006000000000002</v>
      </c>
      <c r="M46" s="78">
        <f t="shared" si="24"/>
        <v>2.2501899999999999</v>
      </c>
      <c r="N46" s="77">
        <f t="shared" si="25"/>
        <v>5025.0003625506115</v>
      </c>
      <c r="O46" s="90">
        <v>446.83</v>
      </c>
      <c r="P46" s="90">
        <v>449.03</v>
      </c>
      <c r="Q46" s="91">
        <v>1.7541</v>
      </c>
      <c r="R46" s="91">
        <v>0.44979999999999998</v>
      </c>
      <c r="S46" s="91">
        <v>2.2039</v>
      </c>
      <c r="T46" s="82">
        <v>4923.17</v>
      </c>
      <c r="U46" s="79"/>
      <c r="V46" s="80">
        <f t="shared" si="31"/>
        <v>-2.5570375472882523</v>
      </c>
      <c r="W46" s="80">
        <f t="shared" si="32"/>
        <v>-5.7770075101106065E-2</v>
      </c>
      <c r="X46" s="80">
        <f t="shared" si="29"/>
        <v>-2.0571596176322862</v>
      </c>
      <c r="Y46" s="80">
        <f t="shared" si="30"/>
        <v>-2.0264747304201967</v>
      </c>
      <c r="Z46" s="81"/>
      <c r="AA46" s="57">
        <f t="shared" si="4"/>
        <v>-3.835103060587127</v>
      </c>
      <c r="AB46" s="57">
        <f t="shared" si="33"/>
        <v>-8.8351030605871266</v>
      </c>
      <c r="AC46" s="57">
        <f t="shared" si="34"/>
        <v>1.164896939412873</v>
      </c>
      <c r="AD46" s="57">
        <f t="shared" si="35"/>
        <v>-13.80240927259398</v>
      </c>
      <c r="AE46" s="57">
        <f t="shared" si="36"/>
        <v>6.132203151419727</v>
      </c>
      <c r="AF46" s="57">
        <f t="shared" si="37"/>
        <v>3.0312215822733544E-2</v>
      </c>
      <c r="AG46" s="57">
        <f t="shared" si="38"/>
        <v>-4.9696877841772666</v>
      </c>
      <c r="AH46" s="57">
        <f t="shared" si="39"/>
        <v>5.0303122158227334</v>
      </c>
      <c r="AI46" s="57">
        <f t="shared" si="40"/>
        <v>-5.2567267351726601</v>
      </c>
      <c r="AJ46" s="57">
        <f t="shared" si="41"/>
        <v>5.3173511668181268</v>
      </c>
      <c r="AK46" s="57">
        <f t="shared" si="42"/>
        <v>-2.7506812533182412</v>
      </c>
      <c r="AL46" s="57">
        <f t="shared" si="43"/>
        <v>-7.7506812533182412</v>
      </c>
      <c r="AM46" s="57">
        <f t="shared" si="44"/>
        <v>2.2493187466817588</v>
      </c>
      <c r="AN46" s="57">
        <f t="shared" si="45"/>
        <v>-10.611175270176549</v>
      </c>
      <c r="AO46" s="57">
        <f t="shared" si="46"/>
        <v>5.1098127635400665</v>
      </c>
      <c r="AP46" s="57">
        <f t="shared" si="47"/>
        <v>-2.8241933699731048</v>
      </c>
      <c r="AQ46" s="57">
        <f t="shared" si="48"/>
        <v>-7.8241933699731048</v>
      </c>
      <c r="AR46" s="57">
        <f t="shared" si="49"/>
        <v>2.1758066300268952</v>
      </c>
      <c r="AS46" s="57">
        <f t="shared" si="50"/>
        <v>-10.153850245120196</v>
      </c>
      <c r="AT46" s="57">
        <f t="shared" si="51"/>
        <v>4.505463505173986</v>
      </c>
      <c r="AU46" s="1"/>
      <c r="AV46" s="1"/>
    </row>
    <row r="47" spans="1:48">
      <c r="A47" s="62" t="s">
        <v>176</v>
      </c>
      <c r="B47" s="75">
        <v>2</v>
      </c>
      <c r="C47" s="75">
        <v>2025</v>
      </c>
      <c r="D47" s="62" t="s">
        <v>16</v>
      </c>
      <c r="E47" s="75" t="s">
        <v>68</v>
      </c>
      <c r="F47" s="96" t="s">
        <v>116</v>
      </c>
      <c r="G47" s="93" t="s">
        <v>127</v>
      </c>
      <c r="H47" s="69">
        <v>8</v>
      </c>
      <c r="I47" s="77">
        <v>446.59930000000003</v>
      </c>
      <c r="J47" s="77">
        <f t="shared" si="26"/>
        <v>449.5</v>
      </c>
      <c r="K47" s="78">
        <v>2.3002400000000001</v>
      </c>
      <c r="L47" s="78">
        <v>0.60045999999999999</v>
      </c>
      <c r="M47" s="78">
        <f t="shared" si="24"/>
        <v>2.9007000000000001</v>
      </c>
      <c r="N47" s="77">
        <f t="shared" si="25"/>
        <v>6479.2030638019733</v>
      </c>
      <c r="O47" s="90">
        <v>446.54</v>
      </c>
      <c r="P47" s="90">
        <v>449.4</v>
      </c>
      <c r="Q47" s="91">
        <v>2.2568000000000001</v>
      </c>
      <c r="R47" s="91">
        <v>0.60119999999999996</v>
      </c>
      <c r="S47" s="91">
        <v>2.8580000000000001</v>
      </c>
      <c r="T47" s="82">
        <v>6384.85</v>
      </c>
      <c r="U47" s="79"/>
      <c r="V47" s="80">
        <f t="shared" si="31"/>
        <v>-1.8884985914513237</v>
      </c>
      <c r="W47" s="80">
        <f t="shared" si="32"/>
        <v>0.12323885021482911</v>
      </c>
      <c r="X47" s="80">
        <f t="shared" si="29"/>
        <v>-1.4720584686454981</v>
      </c>
      <c r="Y47" s="80">
        <f t="shared" si="30"/>
        <v>-1.4562448942078203</v>
      </c>
      <c r="Z47" s="81"/>
      <c r="AA47" s="57">
        <f t="shared" si="4"/>
        <v>-3.835103060587127</v>
      </c>
      <c r="AB47" s="57">
        <f t="shared" si="33"/>
        <v>-8.8351030605871266</v>
      </c>
      <c r="AC47" s="57">
        <f t="shared" si="34"/>
        <v>1.164896939412873</v>
      </c>
      <c r="AD47" s="57">
        <f t="shared" si="35"/>
        <v>-13.80240927259398</v>
      </c>
      <c r="AE47" s="57">
        <f t="shared" si="36"/>
        <v>6.132203151419727</v>
      </c>
      <c r="AF47" s="57">
        <f t="shared" si="37"/>
        <v>3.0312215822733544E-2</v>
      </c>
      <c r="AG47" s="57">
        <f t="shared" si="38"/>
        <v>-4.9696877841772666</v>
      </c>
      <c r="AH47" s="57">
        <f t="shared" si="39"/>
        <v>5.0303122158227334</v>
      </c>
      <c r="AI47" s="57">
        <f t="shared" si="40"/>
        <v>-5.2567267351726601</v>
      </c>
      <c r="AJ47" s="57">
        <f t="shared" si="41"/>
        <v>5.3173511668181268</v>
      </c>
      <c r="AK47" s="57">
        <f t="shared" si="42"/>
        <v>-2.7506812533182412</v>
      </c>
      <c r="AL47" s="57">
        <f t="shared" si="43"/>
        <v>-7.7506812533182412</v>
      </c>
      <c r="AM47" s="57">
        <f t="shared" si="44"/>
        <v>2.2493187466817588</v>
      </c>
      <c r="AN47" s="57">
        <f t="shared" si="45"/>
        <v>-10.611175270176549</v>
      </c>
      <c r="AO47" s="57">
        <f t="shared" si="46"/>
        <v>5.1098127635400665</v>
      </c>
      <c r="AP47" s="57">
        <f t="shared" si="47"/>
        <v>-2.8241933699731048</v>
      </c>
      <c r="AQ47" s="57">
        <f t="shared" si="48"/>
        <v>-7.8241933699731048</v>
      </c>
      <c r="AR47" s="57">
        <f t="shared" si="49"/>
        <v>2.1758066300268952</v>
      </c>
      <c r="AS47" s="57">
        <f t="shared" si="50"/>
        <v>-10.153850245120196</v>
      </c>
      <c r="AT47" s="57">
        <f t="shared" si="51"/>
        <v>4.505463505173986</v>
      </c>
      <c r="AU47" s="1"/>
      <c r="AV47" s="1"/>
    </row>
    <row r="48" spans="1:48">
      <c r="A48" s="62" t="s">
        <v>176</v>
      </c>
      <c r="B48" s="75">
        <v>2</v>
      </c>
      <c r="C48" s="75">
        <v>2025</v>
      </c>
      <c r="D48" s="62" t="s">
        <v>16</v>
      </c>
      <c r="E48" s="75" t="s">
        <v>68</v>
      </c>
      <c r="F48" s="96" t="s">
        <v>116</v>
      </c>
      <c r="G48" s="93" t="s">
        <v>127</v>
      </c>
      <c r="H48" s="69">
        <v>9</v>
      </c>
      <c r="I48" s="77">
        <v>446.69926999999996</v>
      </c>
      <c r="J48" s="77">
        <f t="shared" si="26"/>
        <v>450.19999999999993</v>
      </c>
      <c r="K48" s="78">
        <v>2.8007300000000002</v>
      </c>
      <c r="L48" s="78">
        <v>0.7</v>
      </c>
      <c r="M48" s="78">
        <f t="shared" si="24"/>
        <v>3.5007299999999999</v>
      </c>
      <c r="N48" s="77">
        <f t="shared" si="25"/>
        <v>7813.7744668661107</v>
      </c>
      <c r="O48" s="90">
        <v>446.59</v>
      </c>
      <c r="P48" s="90">
        <v>450.03</v>
      </c>
      <c r="Q48" s="91">
        <v>2.7566999999999999</v>
      </c>
      <c r="R48" s="91">
        <v>0.68630000000000002</v>
      </c>
      <c r="S48" s="91">
        <v>3.4430000000000001</v>
      </c>
      <c r="T48" s="82">
        <v>7687.18</v>
      </c>
      <c r="U48" s="79"/>
      <c r="V48" s="80">
        <f t="shared" si="31"/>
        <v>-1.572090133643737</v>
      </c>
      <c r="W48" s="80">
        <f t="shared" si="32"/>
        <v>-1.957142857142848</v>
      </c>
      <c r="X48" s="80">
        <f t="shared" si="29"/>
        <v>-1.6490846194936439</v>
      </c>
      <c r="Y48" s="80">
        <f t="shared" si="30"/>
        <v>-1.6201448788025232</v>
      </c>
      <c r="Z48" s="81"/>
      <c r="AA48" s="57">
        <f t="shared" si="4"/>
        <v>-3.835103060587127</v>
      </c>
      <c r="AB48" s="57">
        <f t="shared" si="33"/>
        <v>-8.8351030605871266</v>
      </c>
      <c r="AC48" s="57">
        <f t="shared" si="34"/>
        <v>1.164896939412873</v>
      </c>
      <c r="AD48" s="57">
        <f t="shared" si="35"/>
        <v>-13.80240927259398</v>
      </c>
      <c r="AE48" s="57">
        <f t="shared" si="36"/>
        <v>6.132203151419727</v>
      </c>
      <c r="AF48" s="57">
        <f t="shared" si="37"/>
        <v>3.0312215822733544E-2</v>
      </c>
      <c r="AG48" s="57">
        <f t="shared" si="38"/>
        <v>-4.9696877841772666</v>
      </c>
      <c r="AH48" s="57">
        <f t="shared" si="39"/>
        <v>5.0303122158227334</v>
      </c>
      <c r="AI48" s="57">
        <f t="shared" si="40"/>
        <v>-5.2567267351726601</v>
      </c>
      <c r="AJ48" s="57">
        <f t="shared" si="41"/>
        <v>5.3173511668181268</v>
      </c>
      <c r="AK48" s="57">
        <f t="shared" si="42"/>
        <v>-2.7506812533182412</v>
      </c>
      <c r="AL48" s="57">
        <f t="shared" si="43"/>
        <v>-7.7506812533182412</v>
      </c>
      <c r="AM48" s="57">
        <f t="shared" si="44"/>
        <v>2.2493187466817588</v>
      </c>
      <c r="AN48" s="57">
        <f t="shared" si="45"/>
        <v>-10.611175270176549</v>
      </c>
      <c r="AO48" s="57">
        <f t="shared" si="46"/>
        <v>5.1098127635400665</v>
      </c>
      <c r="AP48" s="57">
        <f t="shared" si="47"/>
        <v>-2.8241933699731048</v>
      </c>
      <c r="AQ48" s="57">
        <f t="shared" si="48"/>
        <v>-7.8241933699731048</v>
      </c>
      <c r="AR48" s="57">
        <f t="shared" si="49"/>
        <v>2.1758066300268952</v>
      </c>
      <c r="AS48" s="57">
        <f t="shared" si="50"/>
        <v>-10.153850245120196</v>
      </c>
      <c r="AT48" s="57">
        <f t="shared" si="51"/>
        <v>4.505463505173986</v>
      </c>
      <c r="AU48" s="1"/>
      <c r="AV48" s="1"/>
    </row>
    <row r="49" spans="1:48">
      <c r="A49" s="62" t="s">
        <v>176</v>
      </c>
      <c r="B49" s="75">
        <v>2</v>
      </c>
      <c r="C49" s="75">
        <v>2025</v>
      </c>
      <c r="D49" s="62" t="s">
        <v>17</v>
      </c>
      <c r="E49" s="75" t="s">
        <v>48</v>
      </c>
      <c r="F49" s="96" t="s">
        <v>113</v>
      </c>
      <c r="G49" s="93" t="s">
        <v>152</v>
      </c>
      <c r="H49" s="94">
        <v>1</v>
      </c>
      <c r="I49" s="77">
        <v>446.57456999999999</v>
      </c>
      <c r="J49" s="77">
        <f t="shared" si="26"/>
        <v>446.59999999999997</v>
      </c>
      <c r="K49" s="78">
        <v>1.5140000000000001E-2</v>
      </c>
      <c r="L49" s="78">
        <v>1.0290000000000001E-2</v>
      </c>
      <c r="M49" s="78">
        <f t="shared" si="24"/>
        <v>2.5430000000000001E-2</v>
      </c>
      <c r="N49" s="77">
        <f t="shared" si="25"/>
        <v>56.943353349863962</v>
      </c>
      <c r="O49" s="88">
        <v>446.4</v>
      </c>
      <c r="P49" s="88">
        <v>446.4</v>
      </c>
      <c r="Q49" s="89">
        <v>1.4800000000000001E-2</v>
      </c>
      <c r="R49" s="89">
        <v>9.4999999999999998E-3</v>
      </c>
      <c r="S49" s="89">
        <v>2.4299999999999999E-2</v>
      </c>
      <c r="T49" s="79">
        <v>54</v>
      </c>
      <c r="U49" s="79"/>
      <c r="V49" s="80">
        <f t="shared" si="31"/>
        <v>-2.2457067371202113</v>
      </c>
      <c r="W49" s="80">
        <f t="shared" si="32"/>
        <v>-7.6773566569485006</v>
      </c>
      <c r="X49" s="80">
        <f t="shared" si="29"/>
        <v>-4.4435705859221493</v>
      </c>
      <c r="Y49" s="80">
        <f t="shared" si="30"/>
        <v>-5.1689146787330777</v>
      </c>
      <c r="Z49" s="81"/>
      <c r="AA49" s="57">
        <f t="shared" si="4"/>
        <v>-3.835103060587127</v>
      </c>
      <c r="AB49" s="57">
        <f t="shared" si="33"/>
        <v>-8.8351030605871266</v>
      </c>
      <c r="AC49" s="57">
        <f t="shared" si="34"/>
        <v>1.164896939412873</v>
      </c>
      <c r="AD49" s="57">
        <f t="shared" si="35"/>
        <v>-13.80240927259398</v>
      </c>
      <c r="AE49" s="57">
        <f t="shared" si="36"/>
        <v>6.132203151419727</v>
      </c>
      <c r="AF49" s="57">
        <f t="shared" si="37"/>
        <v>3.0312215822733544E-2</v>
      </c>
      <c r="AG49" s="57">
        <f t="shared" si="38"/>
        <v>-4.9696877841772666</v>
      </c>
      <c r="AH49" s="57">
        <f t="shared" si="39"/>
        <v>5.0303122158227334</v>
      </c>
      <c r="AI49" s="57">
        <f t="shared" si="40"/>
        <v>-5.2567267351726601</v>
      </c>
      <c r="AJ49" s="57">
        <f t="shared" si="41"/>
        <v>5.3173511668181268</v>
      </c>
      <c r="AK49" s="57">
        <f t="shared" si="42"/>
        <v>-2.7506812533182412</v>
      </c>
      <c r="AL49" s="57">
        <f t="shared" si="43"/>
        <v>-7.7506812533182412</v>
      </c>
      <c r="AM49" s="57">
        <f t="shared" si="44"/>
        <v>2.2493187466817588</v>
      </c>
      <c r="AN49" s="57">
        <f t="shared" si="45"/>
        <v>-10.611175270176549</v>
      </c>
      <c r="AO49" s="57">
        <f t="shared" si="46"/>
        <v>5.1098127635400665</v>
      </c>
      <c r="AP49" s="57">
        <f t="shared" si="47"/>
        <v>-2.8241933699731048</v>
      </c>
      <c r="AQ49" s="57">
        <f t="shared" si="48"/>
        <v>-7.8241933699731048</v>
      </c>
      <c r="AR49" s="57">
        <f t="shared" si="49"/>
        <v>2.1758066300268952</v>
      </c>
      <c r="AS49" s="57">
        <f t="shared" si="50"/>
        <v>-10.153850245120196</v>
      </c>
      <c r="AT49" s="57">
        <f t="shared" si="51"/>
        <v>4.505463505173986</v>
      </c>
      <c r="AU49" s="1"/>
      <c r="AV49" s="1"/>
    </row>
    <row r="50" spans="1:48">
      <c r="A50" s="62" t="s">
        <v>176</v>
      </c>
      <c r="B50" s="75">
        <v>2</v>
      </c>
      <c r="C50" s="75">
        <v>2025</v>
      </c>
      <c r="D50" s="62" t="s">
        <v>17</v>
      </c>
      <c r="E50" s="75" t="s">
        <v>48</v>
      </c>
      <c r="F50" s="96" t="s">
        <v>113</v>
      </c>
      <c r="G50" s="93" t="s">
        <v>152</v>
      </c>
      <c r="H50" s="69">
        <v>2</v>
      </c>
      <c r="I50" s="77">
        <v>446.55774000000002</v>
      </c>
      <c r="J50" s="77">
        <f t="shared" si="26"/>
        <v>446.6</v>
      </c>
      <c r="K50" s="78">
        <v>3.0120000000000001E-2</v>
      </c>
      <c r="L50" s="78">
        <v>1.214E-2</v>
      </c>
      <c r="M50" s="78">
        <f t="shared" si="24"/>
        <v>4.2259999999999999E-2</v>
      </c>
      <c r="N50" s="77">
        <f t="shared" si="25"/>
        <v>94.631638972620138</v>
      </c>
      <c r="O50" s="90">
        <v>446.3</v>
      </c>
      <c r="P50" s="90">
        <v>446.3</v>
      </c>
      <c r="Q50" s="91">
        <v>2.8899999999999999E-2</v>
      </c>
      <c r="R50" s="91">
        <v>1.29E-2</v>
      </c>
      <c r="S50" s="91">
        <v>4.1799999999999997E-2</v>
      </c>
      <c r="T50" s="82">
        <v>94</v>
      </c>
      <c r="U50" s="79"/>
      <c r="V50" s="80">
        <f t="shared" si="31"/>
        <v>-4.0504648074369261</v>
      </c>
      <c r="W50" s="80">
        <f t="shared" si="32"/>
        <v>6.2602965403624404</v>
      </c>
      <c r="X50" s="80">
        <f t="shared" si="29"/>
        <v>-1.0884997633696216</v>
      </c>
      <c r="Y50" s="80">
        <f t="shared" si="30"/>
        <v>-0.66747123845428757</v>
      </c>
      <c r="Z50" s="81"/>
      <c r="AA50" s="57">
        <f t="shared" ref="AA50:AA72" si="52">$V$149</f>
        <v>-3.835103060587127</v>
      </c>
      <c r="AB50" s="57">
        <f t="shared" si="33"/>
        <v>-8.8351030605871266</v>
      </c>
      <c r="AC50" s="57">
        <f t="shared" si="34"/>
        <v>1.164896939412873</v>
      </c>
      <c r="AD50" s="57">
        <f t="shared" si="35"/>
        <v>-13.80240927259398</v>
      </c>
      <c r="AE50" s="57">
        <f t="shared" si="36"/>
        <v>6.132203151419727</v>
      </c>
      <c r="AF50" s="57">
        <f t="shared" si="37"/>
        <v>3.0312215822733544E-2</v>
      </c>
      <c r="AG50" s="57">
        <f t="shared" si="38"/>
        <v>-4.9696877841772666</v>
      </c>
      <c r="AH50" s="57">
        <f t="shared" si="39"/>
        <v>5.0303122158227334</v>
      </c>
      <c r="AI50" s="57">
        <f t="shared" si="40"/>
        <v>-5.2567267351726601</v>
      </c>
      <c r="AJ50" s="57">
        <f t="shared" si="41"/>
        <v>5.3173511668181268</v>
      </c>
      <c r="AK50" s="57">
        <f t="shared" si="42"/>
        <v>-2.7506812533182412</v>
      </c>
      <c r="AL50" s="57">
        <f t="shared" si="43"/>
        <v>-7.7506812533182412</v>
      </c>
      <c r="AM50" s="57">
        <f t="shared" si="44"/>
        <v>2.2493187466817588</v>
      </c>
      <c r="AN50" s="57">
        <f t="shared" si="45"/>
        <v>-10.611175270176549</v>
      </c>
      <c r="AO50" s="57">
        <f t="shared" si="46"/>
        <v>5.1098127635400665</v>
      </c>
      <c r="AP50" s="57">
        <f t="shared" si="47"/>
        <v>-2.8241933699731048</v>
      </c>
      <c r="AQ50" s="57">
        <f t="shared" si="48"/>
        <v>-7.8241933699731048</v>
      </c>
      <c r="AR50" s="57">
        <f t="shared" si="49"/>
        <v>2.1758066300268952</v>
      </c>
      <c r="AS50" s="57">
        <f t="shared" si="50"/>
        <v>-10.153850245120196</v>
      </c>
      <c r="AT50" s="57">
        <f t="shared" si="51"/>
        <v>4.505463505173986</v>
      </c>
      <c r="AU50" s="1"/>
      <c r="AV50" s="1"/>
    </row>
    <row r="51" spans="1:48">
      <c r="A51" s="62" t="s">
        <v>176</v>
      </c>
      <c r="B51" s="75">
        <v>2</v>
      </c>
      <c r="C51" s="75">
        <v>2025</v>
      </c>
      <c r="D51" s="62" t="s">
        <v>17</v>
      </c>
      <c r="E51" s="75" t="s">
        <v>48</v>
      </c>
      <c r="F51" s="96" t="s">
        <v>113</v>
      </c>
      <c r="G51" s="93" t="s">
        <v>144</v>
      </c>
      <c r="H51" s="69">
        <v>3</v>
      </c>
      <c r="I51" s="77">
        <v>446.53475000000003</v>
      </c>
      <c r="J51" s="77">
        <f t="shared" si="26"/>
        <v>446.6</v>
      </c>
      <c r="K51" s="78">
        <v>5.0009999999999999E-2</v>
      </c>
      <c r="L51" s="78">
        <v>1.524E-2</v>
      </c>
      <c r="M51" s="78">
        <f t="shared" si="24"/>
        <v>6.5250000000000002E-2</v>
      </c>
      <c r="N51" s="77">
        <f t="shared" si="25"/>
        <v>146.11718810966821</v>
      </c>
      <c r="O51" s="90">
        <v>446.3</v>
      </c>
      <c r="P51" s="90">
        <v>446.4</v>
      </c>
      <c r="Q51" s="91">
        <v>4.82E-2</v>
      </c>
      <c r="R51" s="91">
        <v>1.54E-2</v>
      </c>
      <c r="S51" s="91">
        <v>6.3600000000000004E-2</v>
      </c>
      <c r="T51" s="82">
        <v>142</v>
      </c>
      <c r="U51" s="79"/>
      <c r="V51" s="80">
        <f t="shared" si="31"/>
        <v>-3.6192761447710442</v>
      </c>
      <c r="W51" s="80">
        <f t="shared" si="32"/>
        <v>1.0498687664042023</v>
      </c>
      <c r="X51" s="80">
        <f t="shared" si="29"/>
        <v>-2.5287356321839058</v>
      </c>
      <c r="Y51" s="80">
        <f t="shared" si="30"/>
        <v>-2.8177301814609597</v>
      </c>
      <c r="Z51" s="81"/>
      <c r="AA51" s="57">
        <f t="shared" si="52"/>
        <v>-3.835103060587127</v>
      </c>
      <c r="AB51" s="57">
        <f t="shared" si="33"/>
        <v>-8.8351030605871266</v>
      </c>
      <c r="AC51" s="57">
        <f t="shared" si="34"/>
        <v>1.164896939412873</v>
      </c>
      <c r="AD51" s="57">
        <f t="shared" si="35"/>
        <v>-13.80240927259398</v>
      </c>
      <c r="AE51" s="57">
        <f t="shared" si="36"/>
        <v>6.132203151419727</v>
      </c>
      <c r="AF51" s="57">
        <f t="shared" si="37"/>
        <v>3.0312215822733544E-2</v>
      </c>
      <c r="AG51" s="57">
        <f t="shared" si="38"/>
        <v>-4.9696877841772666</v>
      </c>
      <c r="AH51" s="57">
        <f t="shared" si="39"/>
        <v>5.0303122158227334</v>
      </c>
      <c r="AI51" s="57">
        <f t="shared" si="40"/>
        <v>-5.2567267351726601</v>
      </c>
      <c r="AJ51" s="57">
        <f t="shared" si="41"/>
        <v>5.3173511668181268</v>
      </c>
      <c r="AK51" s="57">
        <f t="shared" si="42"/>
        <v>-2.7506812533182412</v>
      </c>
      <c r="AL51" s="57">
        <f t="shared" si="43"/>
        <v>-7.7506812533182412</v>
      </c>
      <c r="AM51" s="57">
        <f t="shared" si="44"/>
        <v>2.2493187466817588</v>
      </c>
      <c r="AN51" s="57">
        <f t="shared" si="45"/>
        <v>-10.611175270176549</v>
      </c>
      <c r="AO51" s="57">
        <f t="shared" si="46"/>
        <v>5.1098127635400665</v>
      </c>
      <c r="AP51" s="57">
        <f t="shared" si="47"/>
        <v>-2.8241933699731048</v>
      </c>
      <c r="AQ51" s="57">
        <f t="shared" si="48"/>
        <v>-7.8241933699731048</v>
      </c>
      <c r="AR51" s="57">
        <f t="shared" si="49"/>
        <v>2.1758066300268952</v>
      </c>
      <c r="AS51" s="57">
        <f t="shared" si="50"/>
        <v>-10.153850245120196</v>
      </c>
      <c r="AT51" s="57">
        <f t="shared" si="51"/>
        <v>4.505463505173986</v>
      </c>
      <c r="AU51" s="1"/>
      <c r="AV51" s="1"/>
    </row>
    <row r="52" spans="1:48">
      <c r="A52" s="62" t="s">
        <v>176</v>
      </c>
      <c r="B52" s="75">
        <v>2</v>
      </c>
      <c r="C52" s="75">
        <v>2025</v>
      </c>
      <c r="D52" s="62" t="s">
        <v>17</v>
      </c>
      <c r="E52" s="75" t="s">
        <v>48</v>
      </c>
      <c r="F52" s="96" t="s">
        <v>113</v>
      </c>
      <c r="G52" s="93" t="s">
        <v>144</v>
      </c>
      <c r="H52" s="69">
        <v>4</v>
      </c>
      <c r="I52" s="77">
        <v>446.68403000000001</v>
      </c>
      <c r="J52" s="77">
        <f t="shared" si="26"/>
        <v>447</v>
      </c>
      <c r="K52" s="78">
        <v>0.25051000000000001</v>
      </c>
      <c r="L52" s="78">
        <v>6.5460000000000004E-2</v>
      </c>
      <c r="M52" s="78">
        <f t="shared" si="24"/>
        <v>0.31597000000000003</v>
      </c>
      <c r="N52" s="77">
        <f t="shared" si="25"/>
        <v>707.17924883871251</v>
      </c>
      <c r="O52" s="90">
        <v>446.5</v>
      </c>
      <c r="P52" s="90">
        <v>446.8</v>
      </c>
      <c r="Q52" s="91">
        <v>0.25119999999999998</v>
      </c>
      <c r="R52" s="91">
        <v>6.6000000000000003E-2</v>
      </c>
      <c r="S52" s="91">
        <v>0.31719999999999998</v>
      </c>
      <c r="T52" s="82">
        <v>710</v>
      </c>
      <c r="U52" s="79"/>
      <c r="V52" s="80">
        <f t="shared" si="31"/>
        <v>0.27543810626321041</v>
      </c>
      <c r="W52" s="80">
        <f t="shared" si="32"/>
        <v>0.82493125572868742</v>
      </c>
      <c r="X52" s="80">
        <f t="shared" si="29"/>
        <v>0.38927746305027477</v>
      </c>
      <c r="Y52" s="80">
        <f t="shared" si="30"/>
        <v>0.39887357638386001</v>
      </c>
      <c r="Z52" s="81"/>
      <c r="AA52" s="57">
        <f t="shared" si="52"/>
        <v>-3.835103060587127</v>
      </c>
      <c r="AB52" s="57">
        <f t="shared" si="33"/>
        <v>-8.8351030605871266</v>
      </c>
      <c r="AC52" s="57">
        <f t="shared" si="34"/>
        <v>1.164896939412873</v>
      </c>
      <c r="AD52" s="57">
        <f t="shared" si="35"/>
        <v>-13.80240927259398</v>
      </c>
      <c r="AE52" s="57">
        <f t="shared" si="36"/>
        <v>6.132203151419727</v>
      </c>
      <c r="AF52" s="57">
        <f t="shared" si="37"/>
        <v>3.0312215822733544E-2</v>
      </c>
      <c r="AG52" s="57">
        <f t="shared" si="38"/>
        <v>-4.9696877841772666</v>
      </c>
      <c r="AH52" s="57">
        <f t="shared" si="39"/>
        <v>5.0303122158227334</v>
      </c>
      <c r="AI52" s="57">
        <f t="shared" si="40"/>
        <v>-5.2567267351726601</v>
      </c>
      <c r="AJ52" s="57">
        <f t="shared" si="41"/>
        <v>5.3173511668181268</v>
      </c>
      <c r="AK52" s="57">
        <f t="shared" si="42"/>
        <v>-2.7506812533182412</v>
      </c>
      <c r="AL52" s="57">
        <f t="shared" si="43"/>
        <v>-7.7506812533182412</v>
      </c>
      <c r="AM52" s="57">
        <f t="shared" si="44"/>
        <v>2.2493187466817588</v>
      </c>
      <c r="AN52" s="57">
        <f t="shared" si="45"/>
        <v>-10.611175270176549</v>
      </c>
      <c r="AO52" s="57">
        <f t="shared" si="46"/>
        <v>5.1098127635400665</v>
      </c>
      <c r="AP52" s="57">
        <f t="shared" si="47"/>
        <v>-2.8241933699731048</v>
      </c>
      <c r="AQ52" s="57">
        <f t="shared" si="48"/>
        <v>-7.8241933699731048</v>
      </c>
      <c r="AR52" s="57">
        <f t="shared" si="49"/>
        <v>2.1758066300268952</v>
      </c>
      <c r="AS52" s="57">
        <f t="shared" si="50"/>
        <v>-10.153850245120196</v>
      </c>
      <c r="AT52" s="57">
        <f t="shared" si="51"/>
        <v>4.505463505173986</v>
      </c>
      <c r="AU52" s="1"/>
      <c r="AV52" s="1"/>
    </row>
    <row r="53" spans="1:48">
      <c r="A53" s="62" t="s">
        <v>176</v>
      </c>
      <c r="B53" s="75">
        <v>2</v>
      </c>
      <c r="C53" s="75">
        <v>2025</v>
      </c>
      <c r="D53" s="62" t="s">
        <v>17</v>
      </c>
      <c r="E53" s="75" t="s">
        <v>48</v>
      </c>
      <c r="F53" s="96" t="s">
        <v>113</v>
      </c>
      <c r="G53" s="93" t="s">
        <v>162</v>
      </c>
      <c r="H53" s="69">
        <v>5</v>
      </c>
      <c r="I53" s="77">
        <v>446.39930000000004</v>
      </c>
      <c r="J53" s="77">
        <f t="shared" si="26"/>
        <v>446.90000000000003</v>
      </c>
      <c r="K53" s="78">
        <v>0.40065000000000001</v>
      </c>
      <c r="L53" s="78">
        <v>0.10005</v>
      </c>
      <c r="M53" s="78">
        <f t="shared" si="24"/>
        <v>0.50070000000000003</v>
      </c>
      <c r="N53" s="77">
        <f t="shared" si="25"/>
        <v>1121.1669783760233</v>
      </c>
      <c r="O53" s="90">
        <v>446.2</v>
      </c>
      <c r="P53" s="90">
        <v>446.7</v>
      </c>
      <c r="Q53" s="91">
        <v>0.39019999999999999</v>
      </c>
      <c r="R53" s="91">
        <v>9.9900000000000003E-2</v>
      </c>
      <c r="S53" s="91">
        <v>0.49009999999999998</v>
      </c>
      <c r="T53" s="82">
        <v>1098</v>
      </c>
      <c r="U53" s="79"/>
      <c r="V53" s="80">
        <f t="shared" si="31"/>
        <v>-2.608261574940725</v>
      </c>
      <c r="W53" s="80">
        <f t="shared" si="32"/>
        <v>-0.14992503748125671</v>
      </c>
      <c r="X53" s="80">
        <f t="shared" si="29"/>
        <v>-2.1170361493908634</v>
      </c>
      <c r="Y53" s="80">
        <f t="shared" si="30"/>
        <v>-2.0663272128813457</v>
      </c>
      <c r="Z53" s="81"/>
      <c r="AA53" s="57">
        <f t="shared" si="52"/>
        <v>-3.835103060587127</v>
      </c>
      <c r="AB53" s="57">
        <f t="shared" si="33"/>
        <v>-8.8351030605871266</v>
      </c>
      <c r="AC53" s="57">
        <f t="shared" si="34"/>
        <v>1.164896939412873</v>
      </c>
      <c r="AD53" s="57">
        <f t="shared" si="35"/>
        <v>-13.80240927259398</v>
      </c>
      <c r="AE53" s="57">
        <f t="shared" si="36"/>
        <v>6.132203151419727</v>
      </c>
      <c r="AF53" s="57">
        <f t="shared" si="37"/>
        <v>3.0312215822733544E-2</v>
      </c>
      <c r="AG53" s="57">
        <f t="shared" si="38"/>
        <v>-4.9696877841772666</v>
      </c>
      <c r="AH53" s="57">
        <f t="shared" si="39"/>
        <v>5.0303122158227334</v>
      </c>
      <c r="AI53" s="57">
        <f t="shared" si="40"/>
        <v>-5.2567267351726601</v>
      </c>
      <c r="AJ53" s="57">
        <f t="shared" si="41"/>
        <v>5.3173511668181268</v>
      </c>
      <c r="AK53" s="57">
        <f t="shared" si="42"/>
        <v>-2.7506812533182412</v>
      </c>
      <c r="AL53" s="57">
        <f t="shared" si="43"/>
        <v>-7.7506812533182412</v>
      </c>
      <c r="AM53" s="57">
        <f t="shared" si="44"/>
        <v>2.2493187466817588</v>
      </c>
      <c r="AN53" s="57">
        <f t="shared" si="45"/>
        <v>-10.611175270176549</v>
      </c>
      <c r="AO53" s="57">
        <f t="shared" si="46"/>
        <v>5.1098127635400665</v>
      </c>
      <c r="AP53" s="57">
        <f t="shared" si="47"/>
        <v>-2.8241933699731048</v>
      </c>
      <c r="AQ53" s="57">
        <f t="shared" si="48"/>
        <v>-7.8241933699731048</v>
      </c>
      <c r="AR53" s="57">
        <f t="shared" si="49"/>
        <v>2.1758066300268952</v>
      </c>
      <c r="AS53" s="57">
        <f t="shared" si="50"/>
        <v>-10.153850245120196</v>
      </c>
      <c r="AT53" s="57">
        <f t="shared" si="51"/>
        <v>4.505463505173986</v>
      </c>
      <c r="AU53" s="1"/>
      <c r="AV53" s="1"/>
    </row>
    <row r="54" spans="1:48">
      <c r="A54" s="62" t="s">
        <v>176</v>
      </c>
      <c r="B54" s="75">
        <v>2</v>
      </c>
      <c r="C54" s="75">
        <v>2025</v>
      </c>
      <c r="D54" s="62" t="s">
        <v>17</v>
      </c>
      <c r="E54" s="75" t="s">
        <v>48</v>
      </c>
      <c r="F54" s="96" t="s">
        <v>113</v>
      </c>
      <c r="G54" s="93" t="s">
        <v>162</v>
      </c>
      <c r="H54" s="69">
        <v>6</v>
      </c>
      <c r="I54" s="77">
        <v>446.64801</v>
      </c>
      <c r="J54" s="77">
        <f t="shared" si="26"/>
        <v>447.4</v>
      </c>
      <c r="K54" s="78">
        <v>0.60041999999999995</v>
      </c>
      <c r="L54" s="78">
        <v>0.15157000000000001</v>
      </c>
      <c r="M54" s="78">
        <f t="shared" si="24"/>
        <v>0.75198999999999994</v>
      </c>
      <c r="N54" s="77">
        <f t="shared" si="25"/>
        <v>1682.5609962091319</v>
      </c>
      <c r="O54" s="90">
        <v>446.5</v>
      </c>
      <c r="P54" s="90">
        <v>447.2</v>
      </c>
      <c r="Q54" s="91">
        <v>0.58960000000000001</v>
      </c>
      <c r="R54" s="91">
        <v>0.152</v>
      </c>
      <c r="S54" s="91">
        <v>0.74160000000000004</v>
      </c>
      <c r="T54" s="82">
        <v>1660</v>
      </c>
      <c r="U54" s="79"/>
      <c r="V54" s="80">
        <f t="shared" si="31"/>
        <v>-1.8020718830152129</v>
      </c>
      <c r="W54" s="80">
        <f t="shared" si="32"/>
        <v>0.28369730157681988</v>
      </c>
      <c r="X54" s="80">
        <f t="shared" si="29"/>
        <v>-1.3816673094056968</v>
      </c>
      <c r="Y54" s="80">
        <f t="shared" si="30"/>
        <v>-1.3408724117558042</v>
      </c>
      <c r="Z54" s="81"/>
      <c r="AA54" s="57">
        <f t="shared" si="52"/>
        <v>-3.835103060587127</v>
      </c>
      <c r="AB54" s="57">
        <f t="shared" si="33"/>
        <v>-8.8351030605871266</v>
      </c>
      <c r="AC54" s="57">
        <f t="shared" si="34"/>
        <v>1.164896939412873</v>
      </c>
      <c r="AD54" s="57">
        <f t="shared" si="35"/>
        <v>-13.80240927259398</v>
      </c>
      <c r="AE54" s="57">
        <f t="shared" si="36"/>
        <v>6.132203151419727</v>
      </c>
      <c r="AF54" s="57">
        <f t="shared" si="37"/>
        <v>3.0312215822733544E-2</v>
      </c>
      <c r="AG54" s="57">
        <f t="shared" si="38"/>
        <v>-4.9696877841772666</v>
      </c>
      <c r="AH54" s="57">
        <f t="shared" si="39"/>
        <v>5.0303122158227334</v>
      </c>
      <c r="AI54" s="57">
        <f t="shared" si="40"/>
        <v>-5.2567267351726601</v>
      </c>
      <c r="AJ54" s="57">
        <f t="shared" si="41"/>
        <v>5.3173511668181268</v>
      </c>
      <c r="AK54" s="57">
        <f t="shared" si="42"/>
        <v>-2.7506812533182412</v>
      </c>
      <c r="AL54" s="57">
        <f t="shared" si="43"/>
        <v>-7.7506812533182412</v>
      </c>
      <c r="AM54" s="57">
        <f t="shared" si="44"/>
        <v>2.2493187466817588</v>
      </c>
      <c r="AN54" s="57">
        <f t="shared" si="45"/>
        <v>-10.611175270176549</v>
      </c>
      <c r="AO54" s="57">
        <f t="shared" si="46"/>
        <v>5.1098127635400665</v>
      </c>
      <c r="AP54" s="57">
        <f t="shared" si="47"/>
        <v>-2.8241933699731048</v>
      </c>
      <c r="AQ54" s="57">
        <f t="shared" si="48"/>
        <v>-7.8241933699731048</v>
      </c>
      <c r="AR54" s="57">
        <f t="shared" si="49"/>
        <v>2.1758066300268952</v>
      </c>
      <c r="AS54" s="57">
        <f t="shared" si="50"/>
        <v>-10.153850245120196</v>
      </c>
      <c r="AT54" s="57">
        <f t="shared" si="51"/>
        <v>4.505463505173986</v>
      </c>
      <c r="AU54" s="1"/>
      <c r="AV54" s="1"/>
    </row>
    <row r="55" spans="1:48">
      <c r="A55" s="62" t="s">
        <v>176</v>
      </c>
      <c r="B55" s="75">
        <v>2</v>
      </c>
      <c r="C55" s="75">
        <v>2025</v>
      </c>
      <c r="D55" s="62" t="s">
        <v>17</v>
      </c>
      <c r="E55" s="75" t="s">
        <v>48</v>
      </c>
      <c r="F55" s="96" t="s">
        <v>113</v>
      </c>
      <c r="G55" s="93" t="s">
        <v>163</v>
      </c>
      <c r="H55" s="69">
        <v>7</v>
      </c>
      <c r="I55" s="77">
        <v>446.84956</v>
      </c>
      <c r="J55" s="77">
        <f t="shared" si="26"/>
        <v>449.1</v>
      </c>
      <c r="K55" s="78">
        <v>1.80027</v>
      </c>
      <c r="L55" s="78">
        <v>0.45017000000000001</v>
      </c>
      <c r="M55" s="78">
        <f t="shared" si="24"/>
        <v>2.2504400000000002</v>
      </c>
      <c r="N55" s="77">
        <f t="shared" si="25"/>
        <v>5026.682927216636</v>
      </c>
      <c r="O55" s="90">
        <v>446.8</v>
      </c>
      <c r="P55" s="90">
        <v>448.9</v>
      </c>
      <c r="Q55" s="91">
        <v>1.645</v>
      </c>
      <c r="R55" s="91">
        <v>0.44929999999999998</v>
      </c>
      <c r="S55" s="91">
        <v>2.0943000000000001</v>
      </c>
      <c r="T55" s="82">
        <v>4612</v>
      </c>
      <c r="U55" s="79"/>
      <c r="V55" s="80">
        <f t="shared" ref="V55:V57" si="53">((Q55-K55)/K55)*100</f>
        <v>-8.6248173885028372</v>
      </c>
      <c r="W55" s="80">
        <f t="shared" ref="W55:W57" si="54">((R55-L55)/L55)*100</f>
        <v>-0.19326032387765452</v>
      </c>
      <c r="X55" s="80">
        <f t="shared" ref="X55:X57" si="55">((S55-M55)/M55)*100</f>
        <v>-6.9381987522440127</v>
      </c>
      <c r="Y55" s="80">
        <f t="shared" ref="Y55:Y57" si="56">((T55-N55)/N55)*100</f>
        <v>-8.249633669379925</v>
      </c>
      <c r="Z55" s="81"/>
      <c r="AA55" s="57">
        <f t="shared" si="52"/>
        <v>-3.835103060587127</v>
      </c>
      <c r="AB55" s="57">
        <f t="shared" si="33"/>
        <v>-8.8351030605871266</v>
      </c>
      <c r="AC55" s="57">
        <f t="shared" si="34"/>
        <v>1.164896939412873</v>
      </c>
      <c r="AD55" s="57">
        <f t="shared" si="35"/>
        <v>-13.80240927259398</v>
      </c>
      <c r="AE55" s="57">
        <f t="shared" si="36"/>
        <v>6.132203151419727</v>
      </c>
      <c r="AF55" s="57">
        <f t="shared" si="37"/>
        <v>3.0312215822733544E-2</v>
      </c>
      <c r="AG55" s="57">
        <f t="shared" si="38"/>
        <v>-4.9696877841772666</v>
      </c>
      <c r="AH55" s="57">
        <f t="shared" si="39"/>
        <v>5.0303122158227334</v>
      </c>
      <c r="AI55" s="57">
        <f t="shared" si="40"/>
        <v>-5.2567267351726601</v>
      </c>
      <c r="AJ55" s="57">
        <f t="shared" si="41"/>
        <v>5.3173511668181268</v>
      </c>
      <c r="AK55" s="57">
        <f t="shared" si="42"/>
        <v>-2.7506812533182412</v>
      </c>
      <c r="AL55" s="57">
        <f t="shared" si="43"/>
        <v>-7.7506812533182412</v>
      </c>
      <c r="AM55" s="57">
        <f t="shared" si="44"/>
        <v>2.2493187466817588</v>
      </c>
      <c r="AN55" s="57">
        <f t="shared" si="45"/>
        <v>-10.611175270176549</v>
      </c>
      <c r="AO55" s="57">
        <f t="shared" si="46"/>
        <v>5.1098127635400665</v>
      </c>
      <c r="AP55" s="57">
        <f t="shared" si="47"/>
        <v>-2.8241933699731048</v>
      </c>
      <c r="AQ55" s="57">
        <f t="shared" si="48"/>
        <v>-7.8241933699731048</v>
      </c>
      <c r="AR55" s="57">
        <f t="shared" si="49"/>
        <v>2.1758066300268952</v>
      </c>
      <c r="AS55" s="57">
        <f t="shared" si="50"/>
        <v>-10.153850245120196</v>
      </c>
      <c r="AT55" s="57">
        <f t="shared" si="51"/>
        <v>4.505463505173986</v>
      </c>
      <c r="AU55" s="1"/>
      <c r="AV55" s="1"/>
    </row>
    <row r="56" spans="1:48">
      <c r="A56" s="62" t="s">
        <v>176</v>
      </c>
      <c r="B56" s="75">
        <v>2</v>
      </c>
      <c r="C56" s="75">
        <v>2025</v>
      </c>
      <c r="D56" s="62" t="s">
        <v>17</v>
      </c>
      <c r="E56" s="75" t="s">
        <v>48</v>
      </c>
      <c r="F56" s="96" t="s">
        <v>113</v>
      </c>
      <c r="G56" s="93" t="s">
        <v>152</v>
      </c>
      <c r="H56" s="69">
        <v>8</v>
      </c>
      <c r="I56" s="77">
        <v>446.59825999999998</v>
      </c>
      <c r="J56" s="77">
        <f t="shared" si="26"/>
        <v>449.5</v>
      </c>
      <c r="K56" s="78">
        <v>2.3005900000000001</v>
      </c>
      <c r="L56" s="78">
        <v>0.60114999999999996</v>
      </c>
      <c r="M56" s="78">
        <f t="shared" si="24"/>
        <v>2.9017400000000002</v>
      </c>
      <c r="N56" s="77">
        <f t="shared" si="25"/>
        <v>6481.5354540464441</v>
      </c>
      <c r="O56" s="90">
        <v>448.7</v>
      </c>
      <c r="P56" s="90">
        <v>449.3</v>
      </c>
      <c r="Q56" s="91">
        <v>2.6652</v>
      </c>
      <c r="R56" s="91">
        <v>0.60219999999999996</v>
      </c>
      <c r="S56" s="91">
        <v>2.0630000000000002</v>
      </c>
      <c r="T56" s="82">
        <v>6175</v>
      </c>
      <c r="U56" s="79"/>
      <c r="V56" s="80">
        <f t="shared" si="53"/>
        <v>15.848543199787873</v>
      </c>
      <c r="W56" s="80">
        <f t="shared" si="54"/>
        <v>0.17466522498544382</v>
      </c>
      <c r="X56" s="80">
        <f t="shared" si="55"/>
        <v>-28.904726129839336</v>
      </c>
      <c r="Y56" s="80">
        <f t="shared" si="56"/>
        <v>-4.7293647657990201</v>
      </c>
      <c r="Z56" s="81"/>
      <c r="AA56" s="57">
        <f t="shared" si="52"/>
        <v>-3.835103060587127</v>
      </c>
      <c r="AB56" s="57">
        <f t="shared" si="33"/>
        <v>-8.8351030605871266</v>
      </c>
      <c r="AC56" s="57">
        <f t="shared" si="34"/>
        <v>1.164896939412873</v>
      </c>
      <c r="AD56" s="57">
        <f t="shared" si="35"/>
        <v>-13.80240927259398</v>
      </c>
      <c r="AE56" s="57">
        <f t="shared" si="36"/>
        <v>6.132203151419727</v>
      </c>
      <c r="AF56" s="57">
        <f t="shared" si="37"/>
        <v>3.0312215822733544E-2</v>
      </c>
      <c r="AG56" s="57">
        <f t="shared" si="38"/>
        <v>-4.9696877841772666</v>
      </c>
      <c r="AH56" s="57">
        <f t="shared" si="39"/>
        <v>5.0303122158227334</v>
      </c>
      <c r="AI56" s="57">
        <f t="shared" si="40"/>
        <v>-5.2567267351726601</v>
      </c>
      <c r="AJ56" s="57">
        <f t="shared" si="41"/>
        <v>5.3173511668181268</v>
      </c>
      <c r="AK56" s="57">
        <f t="shared" si="42"/>
        <v>-2.7506812533182412</v>
      </c>
      <c r="AL56" s="57">
        <f t="shared" si="43"/>
        <v>-7.7506812533182412</v>
      </c>
      <c r="AM56" s="57">
        <f t="shared" si="44"/>
        <v>2.2493187466817588</v>
      </c>
      <c r="AN56" s="57">
        <f t="shared" si="45"/>
        <v>-10.611175270176549</v>
      </c>
      <c r="AO56" s="57">
        <f t="shared" si="46"/>
        <v>5.1098127635400665</v>
      </c>
      <c r="AP56" s="57">
        <f t="shared" si="47"/>
        <v>-2.8241933699731048</v>
      </c>
      <c r="AQ56" s="57">
        <f t="shared" si="48"/>
        <v>-7.8241933699731048</v>
      </c>
      <c r="AR56" s="57">
        <f t="shared" si="49"/>
        <v>2.1758066300268952</v>
      </c>
      <c r="AS56" s="57">
        <f t="shared" si="50"/>
        <v>-10.153850245120196</v>
      </c>
      <c r="AT56" s="57">
        <f t="shared" si="51"/>
        <v>4.505463505173986</v>
      </c>
      <c r="AU56" s="1"/>
      <c r="AV56" s="1"/>
    </row>
    <row r="57" spans="1:48">
      <c r="A57" s="62" t="s">
        <v>176</v>
      </c>
      <c r="B57" s="75">
        <v>2</v>
      </c>
      <c r="C57" s="75">
        <v>2025</v>
      </c>
      <c r="D57" s="62" t="s">
        <v>17</v>
      </c>
      <c r="E57" s="75" t="s">
        <v>48</v>
      </c>
      <c r="F57" s="96" t="s">
        <v>113</v>
      </c>
      <c r="G57" s="93" t="s">
        <v>162</v>
      </c>
      <c r="H57" s="69">
        <v>9</v>
      </c>
      <c r="I57" s="77">
        <v>446.89922999999999</v>
      </c>
      <c r="J57" s="77">
        <f t="shared" si="26"/>
        <v>450.4</v>
      </c>
      <c r="K57" s="78">
        <v>2.8006600000000001</v>
      </c>
      <c r="L57" s="78">
        <v>0.70011000000000001</v>
      </c>
      <c r="M57" s="78">
        <f t="shared" si="24"/>
        <v>3.5007700000000002</v>
      </c>
      <c r="N57" s="77">
        <f t="shared" si="25"/>
        <v>7810.3775654020674</v>
      </c>
      <c r="O57" s="90">
        <v>447.7</v>
      </c>
      <c r="P57" s="90">
        <v>450.3</v>
      </c>
      <c r="Q57" s="91">
        <v>1.94</v>
      </c>
      <c r="R57" s="91">
        <v>0.69540000000000002</v>
      </c>
      <c r="S57" s="91">
        <v>2.6354000000000002</v>
      </c>
      <c r="T57" s="82">
        <v>6635</v>
      </c>
      <c r="U57" s="79"/>
      <c r="V57" s="80">
        <f t="shared" si="53"/>
        <v>-30.730613498246846</v>
      </c>
      <c r="W57" s="80">
        <f t="shared" si="54"/>
        <v>-0.67275142477610539</v>
      </c>
      <c r="X57" s="80">
        <f t="shared" si="55"/>
        <v>-24.719418870705585</v>
      </c>
      <c r="Y57" s="80">
        <f t="shared" si="56"/>
        <v>-15.048921202077132</v>
      </c>
      <c r="Z57" s="81"/>
      <c r="AA57" s="57">
        <f t="shared" si="52"/>
        <v>-3.835103060587127</v>
      </c>
      <c r="AB57" s="57">
        <f t="shared" si="33"/>
        <v>-8.8351030605871266</v>
      </c>
      <c r="AC57" s="57">
        <f t="shared" si="34"/>
        <v>1.164896939412873</v>
      </c>
      <c r="AD57" s="57">
        <f t="shared" si="35"/>
        <v>-13.80240927259398</v>
      </c>
      <c r="AE57" s="57">
        <f t="shared" si="36"/>
        <v>6.132203151419727</v>
      </c>
      <c r="AF57" s="57">
        <f t="shared" si="37"/>
        <v>3.0312215822733544E-2</v>
      </c>
      <c r="AG57" s="57">
        <f t="shared" si="38"/>
        <v>-4.9696877841772666</v>
      </c>
      <c r="AH57" s="57">
        <f t="shared" si="39"/>
        <v>5.0303122158227334</v>
      </c>
      <c r="AI57" s="57">
        <f t="shared" si="40"/>
        <v>-5.2567267351726601</v>
      </c>
      <c r="AJ57" s="57">
        <f t="shared" si="41"/>
        <v>5.3173511668181268</v>
      </c>
      <c r="AK57" s="57">
        <f t="shared" si="42"/>
        <v>-2.7506812533182412</v>
      </c>
      <c r="AL57" s="57">
        <f t="shared" si="43"/>
        <v>-7.7506812533182412</v>
      </c>
      <c r="AM57" s="57">
        <f t="shared" si="44"/>
        <v>2.2493187466817588</v>
      </c>
      <c r="AN57" s="57">
        <f t="shared" si="45"/>
        <v>-10.611175270176549</v>
      </c>
      <c r="AO57" s="57">
        <f t="shared" si="46"/>
        <v>5.1098127635400665</v>
      </c>
      <c r="AP57" s="57">
        <f t="shared" si="47"/>
        <v>-2.8241933699731048</v>
      </c>
      <c r="AQ57" s="57">
        <f t="shared" si="48"/>
        <v>-7.8241933699731048</v>
      </c>
      <c r="AR57" s="57">
        <f t="shared" si="49"/>
        <v>2.1758066300268952</v>
      </c>
      <c r="AS57" s="57">
        <f t="shared" si="50"/>
        <v>-10.153850245120196</v>
      </c>
      <c r="AT57" s="57">
        <f t="shared" si="51"/>
        <v>4.505463505173986</v>
      </c>
      <c r="AU57" s="1"/>
      <c r="AV57" s="1"/>
    </row>
    <row r="58" spans="1:48">
      <c r="A58" s="62" t="s">
        <v>176</v>
      </c>
      <c r="B58" s="75">
        <v>2</v>
      </c>
      <c r="C58" s="75">
        <v>2025</v>
      </c>
      <c r="D58" s="62" t="s">
        <v>18</v>
      </c>
      <c r="E58" s="75" t="s">
        <v>49</v>
      </c>
      <c r="F58" s="96" t="s">
        <v>114</v>
      </c>
      <c r="G58" s="93" t="s">
        <v>131</v>
      </c>
      <c r="H58" s="94">
        <v>1</v>
      </c>
      <c r="I58" s="77">
        <v>447.27449000000001</v>
      </c>
      <c r="J58" s="77">
        <f t="shared" si="26"/>
        <v>447.3</v>
      </c>
      <c r="K58" s="78">
        <v>1.5089999999999999E-2</v>
      </c>
      <c r="L58" s="78">
        <v>1.042E-2</v>
      </c>
      <c r="M58" s="78">
        <f t="shared" si="24"/>
        <v>2.5509999999999998E-2</v>
      </c>
      <c r="N58" s="77">
        <f t="shared" si="25"/>
        <v>57.033100531802653</v>
      </c>
      <c r="O58" s="88">
        <v>447</v>
      </c>
      <c r="P58" s="88">
        <v>447</v>
      </c>
      <c r="Q58" s="89">
        <v>1.41E-2</v>
      </c>
      <c r="R58" s="89">
        <v>1.0699999999999999E-2</v>
      </c>
      <c r="S58" s="89">
        <v>2.4799999999999999E-2</v>
      </c>
      <c r="T58" s="79">
        <v>55</v>
      </c>
      <c r="U58" s="79"/>
      <c r="V58" s="80">
        <f t="shared" ref="V58:V66" si="57">((Q58-K58)/K58)*100</f>
        <v>-6.5606361829025825</v>
      </c>
      <c r="W58" s="80">
        <f t="shared" ref="W58:W66" si="58">((R58-L58)/L58)*100</f>
        <v>2.687140115163138</v>
      </c>
      <c r="X58" s="80">
        <f t="shared" ref="X58:X66" si="59">((S58-M58)/M58)*100</f>
        <v>-2.783222265778122</v>
      </c>
      <c r="Y58" s="80">
        <f t="shared" ref="Y58:Y66" si="60">((T58-N58)/N58)*100</f>
        <v>-3.5647729350939996</v>
      </c>
      <c r="Z58" s="81"/>
      <c r="AA58" s="57">
        <f t="shared" si="52"/>
        <v>-3.835103060587127</v>
      </c>
      <c r="AB58" s="57">
        <f t="shared" si="33"/>
        <v>-8.8351030605871266</v>
      </c>
      <c r="AC58" s="57">
        <f t="shared" si="34"/>
        <v>1.164896939412873</v>
      </c>
      <c r="AD58" s="57">
        <f t="shared" si="35"/>
        <v>-13.80240927259398</v>
      </c>
      <c r="AE58" s="57">
        <f t="shared" si="36"/>
        <v>6.132203151419727</v>
      </c>
      <c r="AF58" s="57">
        <f t="shared" si="37"/>
        <v>3.0312215822733544E-2</v>
      </c>
      <c r="AG58" s="57">
        <f t="shared" si="38"/>
        <v>-4.9696877841772666</v>
      </c>
      <c r="AH58" s="57">
        <f t="shared" si="39"/>
        <v>5.0303122158227334</v>
      </c>
      <c r="AI58" s="57">
        <f t="shared" si="40"/>
        <v>-5.2567267351726601</v>
      </c>
      <c r="AJ58" s="57">
        <f t="shared" si="41"/>
        <v>5.3173511668181268</v>
      </c>
      <c r="AK58" s="57">
        <f t="shared" si="42"/>
        <v>-2.7506812533182412</v>
      </c>
      <c r="AL58" s="57">
        <f t="shared" si="43"/>
        <v>-7.7506812533182412</v>
      </c>
      <c r="AM58" s="57">
        <f t="shared" si="44"/>
        <v>2.2493187466817588</v>
      </c>
      <c r="AN58" s="57">
        <f t="shared" si="45"/>
        <v>-10.611175270176549</v>
      </c>
      <c r="AO58" s="57">
        <f t="shared" si="46"/>
        <v>5.1098127635400665</v>
      </c>
      <c r="AP58" s="57">
        <f t="shared" si="47"/>
        <v>-2.8241933699731048</v>
      </c>
      <c r="AQ58" s="57">
        <f t="shared" si="48"/>
        <v>-7.8241933699731048</v>
      </c>
      <c r="AR58" s="57">
        <f t="shared" si="49"/>
        <v>2.1758066300268952</v>
      </c>
      <c r="AS58" s="57">
        <f t="shared" si="50"/>
        <v>-10.153850245120196</v>
      </c>
      <c r="AT58" s="57">
        <f t="shared" si="51"/>
        <v>4.505463505173986</v>
      </c>
      <c r="AU58" s="1"/>
      <c r="AV58" s="1"/>
    </row>
    <row r="59" spans="1:48">
      <c r="A59" s="62" t="s">
        <v>176</v>
      </c>
      <c r="B59" s="75">
        <v>2</v>
      </c>
      <c r="C59" s="75">
        <v>2025</v>
      </c>
      <c r="D59" s="62" t="s">
        <v>18</v>
      </c>
      <c r="E59" s="75" t="s">
        <v>49</v>
      </c>
      <c r="F59" s="96" t="s">
        <v>114</v>
      </c>
      <c r="G59" s="93" t="s">
        <v>132</v>
      </c>
      <c r="H59" s="69">
        <v>2</v>
      </c>
      <c r="I59" s="77">
        <v>446.85743000000002</v>
      </c>
      <c r="J59" s="77">
        <f t="shared" si="26"/>
        <v>446.9</v>
      </c>
      <c r="K59" s="78">
        <v>3.0200000000000001E-2</v>
      </c>
      <c r="L59" s="78">
        <v>1.2370000000000001E-2</v>
      </c>
      <c r="M59" s="78">
        <f t="shared" si="24"/>
        <v>4.2570000000000004E-2</v>
      </c>
      <c r="N59" s="77">
        <f t="shared" si="25"/>
        <v>95.261859329899067</v>
      </c>
      <c r="O59" s="90">
        <v>446.7</v>
      </c>
      <c r="P59" s="90">
        <v>446.7</v>
      </c>
      <c r="Q59" s="91">
        <v>2.76E-2</v>
      </c>
      <c r="R59" s="91">
        <v>1.24E-2</v>
      </c>
      <c r="S59" s="91">
        <v>0.04</v>
      </c>
      <c r="T59" s="82">
        <v>90</v>
      </c>
      <c r="U59" s="79"/>
      <c r="V59" s="80">
        <f t="shared" si="57"/>
        <v>-8.6092715231788137</v>
      </c>
      <c r="W59" s="80">
        <f t="shared" si="58"/>
        <v>0.24252223120451716</v>
      </c>
      <c r="X59" s="80">
        <f t="shared" si="59"/>
        <v>-6.0371153394409269</v>
      </c>
      <c r="Y59" s="80">
        <f t="shared" si="60"/>
        <v>-5.5235740378285589</v>
      </c>
      <c r="Z59" s="81"/>
      <c r="AA59" s="57">
        <f t="shared" si="52"/>
        <v>-3.835103060587127</v>
      </c>
      <c r="AB59" s="57">
        <f t="shared" si="33"/>
        <v>-8.8351030605871266</v>
      </c>
      <c r="AC59" s="57">
        <f t="shared" si="34"/>
        <v>1.164896939412873</v>
      </c>
      <c r="AD59" s="57">
        <f t="shared" si="35"/>
        <v>-13.80240927259398</v>
      </c>
      <c r="AE59" s="57">
        <f t="shared" si="36"/>
        <v>6.132203151419727</v>
      </c>
      <c r="AF59" s="57">
        <f t="shared" si="37"/>
        <v>3.0312215822733544E-2</v>
      </c>
      <c r="AG59" s="57">
        <f t="shared" si="38"/>
        <v>-4.9696877841772666</v>
      </c>
      <c r="AH59" s="57">
        <f t="shared" si="39"/>
        <v>5.0303122158227334</v>
      </c>
      <c r="AI59" s="57">
        <f t="shared" si="40"/>
        <v>-5.2567267351726601</v>
      </c>
      <c r="AJ59" s="57">
        <f t="shared" si="41"/>
        <v>5.3173511668181268</v>
      </c>
      <c r="AK59" s="57">
        <f t="shared" si="42"/>
        <v>-2.7506812533182412</v>
      </c>
      <c r="AL59" s="57">
        <f t="shared" si="43"/>
        <v>-7.7506812533182412</v>
      </c>
      <c r="AM59" s="57">
        <f t="shared" si="44"/>
        <v>2.2493187466817588</v>
      </c>
      <c r="AN59" s="57">
        <f t="shared" si="45"/>
        <v>-10.611175270176549</v>
      </c>
      <c r="AO59" s="57">
        <f t="shared" si="46"/>
        <v>5.1098127635400665</v>
      </c>
      <c r="AP59" s="57">
        <f t="shared" si="47"/>
        <v>-2.8241933699731048</v>
      </c>
      <c r="AQ59" s="57">
        <f t="shared" si="48"/>
        <v>-7.8241933699731048</v>
      </c>
      <c r="AR59" s="57">
        <f t="shared" si="49"/>
        <v>2.1758066300268952</v>
      </c>
      <c r="AS59" s="57">
        <f t="shared" si="50"/>
        <v>-10.153850245120196</v>
      </c>
      <c r="AT59" s="57">
        <f t="shared" si="51"/>
        <v>4.505463505173986</v>
      </c>
      <c r="AU59" s="1"/>
      <c r="AV59" s="1"/>
    </row>
    <row r="60" spans="1:48">
      <c r="A60" s="62" t="s">
        <v>176</v>
      </c>
      <c r="B60" s="75">
        <v>2</v>
      </c>
      <c r="C60" s="75">
        <v>2025</v>
      </c>
      <c r="D60" s="62" t="s">
        <v>18</v>
      </c>
      <c r="E60" s="75" t="s">
        <v>49</v>
      </c>
      <c r="F60" s="96" t="s">
        <v>114</v>
      </c>
      <c r="G60" s="93" t="s">
        <v>133</v>
      </c>
      <c r="H60" s="69">
        <v>3</v>
      </c>
      <c r="I60" s="77">
        <v>446.63414</v>
      </c>
      <c r="J60" s="77">
        <f t="shared" si="26"/>
        <v>446.7</v>
      </c>
      <c r="K60" s="78">
        <v>5.0500000000000003E-2</v>
      </c>
      <c r="L60" s="78">
        <v>1.536E-2</v>
      </c>
      <c r="M60" s="78">
        <f t="shared" si="24"/>
        <v>6.5860000000000002E-2</v>
      </c>
      <c r="N60" s="77">
        <f t="shared" si="25"/>
        <v>147.45029409210062</v>
      </c>
      <c r="O60" s="90">
        <v>446.3</v>
      </c>
      <c r="P60" s="90">
        <v>446.4</v>
      </c>
      <c r="Q60" s="91">
        <v>4.4699999999999997E-2</v>
      </c>
      <c r="R60" s="91">
        <v>1.7500000000000002E-2</v>
      </c>
      <c r="S60" s="91">
        <v>6.2199999999999998E-2</v>
      </c>
      <c r="T60" s="82">
        <v>139</v>
      </c>
      <c r="U60" s="79"/>
      <c r="V60" s="80">
        <f t="shared" si="57"/>
        <v>-11.485148514851497</v>
      </c>
      <c r="W60" s="80">
        <f t="shared" si="58"/>
        <v>13.932291666666675</v>
      </c>
      <c r="X60" s="80">
        <f t="shared" si="59"/>
        <v>-5.5572426358943261</v>
      </c>
      <c r="Y60" s="80">
        <f t="shared" si="60"/>
        <v>-5.7309442101365935</v>
      </c>
      <c r="Z60" s="81"/>
      <c r="AA60" s="57">
        <f t="shared" si="52"/>
        <v>-3.835103060587127</v>
      </c>
      <c r="AB60" s="57">
        <f t="shared" si="33"/>
        <v>-8.8351030605871266</v>
      </c>
      <c r="AC60" s="57">
        <f t="shared" si="34"/>
        <v>1.164896939412873</v>
      </c>
      <c r="AD60" s="57">
        <f t="shared" si="35"/>
        <v>-13.80240927259398</v>
      </c>
      <c r="AE60" s="57">
        <f t="shared" si="36"/>
        <v>6.132203151419727</v>
      </c>
      <c r="AF60" s="57">
        <f t="shared" si="37"/>
        <v>3.0312215822733544E-2</v>
      </c>
      <c r="AG60" s="57">
        <f t="shared" si="38"/>
        <v>-4.9696877841772666</v>
      </c>
      <c r="AH60" s="57">
        <f t="shared" si="39"/>
        <v>5.0303122158227334</v>
      </c>
      <c r="AI60" s="57">
        <f t="shared" si="40"/>
        <v>-5.2567267351726601</v>
      </c>
      <c r="AJ60" s="57">
        <f t="shared" si="41"/>
        <v>5.3173511668181268</v>
      </c>
      <c r="AK60" s="57">
        <f t="shared" si="42"/>
        <v>-2.7506812533182412</v>
      </c>
      <c r="AL60" s="57">
        <f t="shared" si="43"/>
        <v>-7.7506812533182412</v>
      </c>
      <c r="AM60" s="57">
        <f t="shared" si="44"/>
        <v>2.2493187466817588</v>
      </c>
      <c r="AN60" s="57">
        <f t="shared" si="45"/>
        <v>-10.611175270176549</v>
      </c>
      <c r="AO60" s="57">
        <f t="shared" si="46"/>
        <v>5.1098127635400665</v>
      </c>
      <c r="AP60" s="57">
        <f t="shared" si="47"/>
        <v>-2.8241933699731048</v>
      </c>
      <c r="AQ60" s="57">
        <f t="shared" si="48"/>
        <v>-7.8241933699731048</v>
      </c>
      <c r="AR60" s="57">
        <f t="shared" si="49"/>
        <v>2.1758066300268952</v>
      </c>
      <c r="AS60" s="57">
        <f t="shared" si="50"/>
        <v>-10.153850245120196</v>
      </c>
      <c r="AT60" s="57">
        <f t="shared" si="51"/>
        <v>4.505463505173986</v>
      </c>
      <c r="AU60" s="1"/>
      <c r="AV60" s="1"/>
    </row>
    <row r="61" spans="1:48">
      <c r="A61" s="62" t="s">
        <v>176</v>
      </c>
      <c r="B61" s="75">
        <v>2</v>
      </c>
      <c r="C61" s="75">
        <v>2025</v>
      </c>
      <c r="D61" s="62" t="s">
        <v>18</v>
      </c>
      <c r="E61" s="75" t="s">
        <v>49</v>
      </c>
      <c r="F61" s="96" t="s">
        <v>114</v>
      </c>
      <c r="G61" s="93" t="s">
        <v>133</v>
      </c>
      <c r="H61" s="69">
        <v>4</v>
      </c>
      <c r="I61" s="77">
        <v>446.78485000000001</v>
      </c>
      <c r="J61" s="77">
        <f t="shared" si="26"/>
        <v>447.1</v>
      </c>
      <c r="K61" s="78">
        <v>0.25002000000000002</v>
      </c>
      <c r="L61" s="78">
        <v>6.5129999999999993E-2</v>
      </c>
      <c r="M61" s="78">
        <f t="shared" si="24"/>
        <v>0.31515000000000004</v>
      </c>
      <c r="N61" s="77">
        <f t="shared" si="25"/>
        <v>705.18535436091588</v>
      </c>
      <c r="O61" s="90">
        <v>446.5</v>
      </c>
      <c r="P61" s="90">
        <v>446.8</v>
      </c>
      <c r="Q61" s="91">
        <v>0.2369</v>
      </c>
      <c r="R61" s="91">
        <v>6.7199999999999996E-2</v>
      </c>
      <c r="S61" s="91">
        <v>0.30409999999999998</v>
      </c>
      <c r="T61" s="82">
        <v>681</v>
      </c>
      <c r="U61" s="79"/>
      <c r="V61" s="80">
        <f t="shared" si="57"/>
        <v>-5.247580193584521</v>
      </c>
      <c r="W61" s="80">
        <f t="shared" si="58"/>
        <v>3.1782588668816252</v>
      </c>
      <c r="X61" s="80">
        <f t="shared" si="59"/>
        <v>-3.5062668570522155</v>
      </c>
      <c r="Y61" s="80">
        <f t="shared" si="60"/>
        <v>-3.4296450162148071</v>
      </c>
      <c r="Z61" s="81"/>
      <c r="AA61" s="57">
        <f t="shared" si="52"/>
        <v>-3.835103060587127</v>
      </c>
      <c r="AB61" s="57">
        <f t="shared" si="33"/>
        <v>-8.8351030605871266</v>
      </c>
      <c r="AC61" s="57">
        <f t="shared" si="34"/>
        <v>1.164896939412873</v>
      </c>
      <c r="AD61" s="57">
        <f t="shared" si="35"/>
        <v>-13.80240927259398</v>
      </c>
      <c r="AE61" s="57">
        <f t="shared" si="36"/>
        <v>6.132203151419727</v>
      </c>
      <c r="AF61" s="57">
        <f t="shared" si="37"/>
        <v>3.0312215822733544E-2</v>
      </c>
      <c r="AG61" s="57">
        <f t="shared" si="38"/>
        <v>-4.9696877841772666</v>
      </c>
      <c r="AH61" s="57">
        <f t="shared" si="39"/>
        <v>5.0303122158227334</v>
      </c>
      <c r="AI61" s="57">
        <f t="shared" si="40"/>
        <v>-5.2567267351726601</v>
      </c>
      <c r="AJ61" s="57">
        <f t="shared" si="41"/>
        <v>5.3173511668181268</v>
      </c>
      <c r="AK61" s="57">
        <f t="shared" si="42"/>
        <v>-2.7506812533182412</v>
      </c>
      <c r="AL61" s="57">
        <f t="shared" si="43"/>
        <v>-7.7506812533182412</v>
      </c>
      <c r="AM61" s="57">
        <f t="shared" si="44"/>
        <v>2.2493187466817588</v>
      </c>
      <c r="AN61" s="57">
        <f t="shared" si="45"/>
        <v>-10.611175270176549</v>
      </c>
      <c r="AO61" s="57">
        <f t="shared" si="46"/>
        <v>5.1098127635400665</v>
      </c>
      <c r="AP61" s="57">
        <f t="shared" si="47"/>
        <v>-2.8241933699731048</v>
      </c>
      <c r="AQ61" s="57">
        <f t="shared" si="48"/>
        <v>-7.8241933699731048</v>
      </c>
      <c r="AR61" s="57">
        <f t="shared" si="49"/>
        <v>2.1758066300268952</v>
      </c>
      <c r="AS61" s="57">
        <f t="shared" si="50"/>
        <v>-10.153850245120196</v>
      </c>
      <c r="AT61" s="57">
        <f t="shared" si="51"/>
        <v>4.505463505173986</v>
      </c>
      <c r="AU61" s="1"/>
      <c r="AV61" s="1"/>
    </row>
    <row r="62" spans="1:48">
      <c r="A62" s="62" t="s">
        <v>176</v>
      </c>
      <c r="B62" s="75">
        <v>2</v>
      </c>
      <c r="C62" s="75">
        <v>2025</v>
      </c>
      <c r="D62" s="62" t="s">
        <v>18</v>
      </c>
      <c r="E62" s="75" t="s">
        <v>49</v>
      </c>
      <c r="F62" s="96" t="s">
        <v>114</v>
      </c>
      <c r="G62" s="93" t="s">
        <v>132</v>
      </c>
      <c r="H62" s="69">
        <v>5</v>
      </c>
      <c r="I62" s="77">
        <v>446.79931999999997</v>
      </c>
      <c r="J62" s="77">
        <f t="shared" si="26"/>
        <v>447.29999999999995</v>
      </c>
      <c r="K62" s="78">
        <v>0.40038000000000001</v>
      </c>
      <c r="L62" s="78">
        <v>0.1003</v>
      </c>
      <c r="M62" s="78">
        <f t="shared" si="24"/>
        <v>0.50068000000000001</v>
      </c>
      <c r="N62" s="77">
        <f t="shared" si="25"/>
        <v>1120.1188954821989</v>
      </c>
      <c r="O62" s="90">
        <v>446.5</v>
      </c>
      <c r="P62" s="90">
        <v>447</v>
      </c>
      <c r="Q62" s="91">
        <v>0.3871</v>
      </c>
      <c r="R62" s="91">
        <v>0.1009</v>
      </c>
      <c r="S62" s="91">
        <v>0.48799999999999999</v>
      </c>
      <c r="T62" s="82">
        <v>1092</v>
      </c>
      <c r="U62" s="79"/>
      <c r="V62" s="80">
        <f t="shared" si="57"/>
        <v>-3.3168489934562202</v>
      </c>
      <c r="W62" s="80">
        <f t="shared" si="58"/>
        <v>0.59820538384845801</v>
      </c>
      <c r="X62" s="80">
        <f t="shared" si="59"/>
        <v>-2.5325557242150727</v>
      </c>
      <c r="Y62" s="80">
        <f t="shared" si="60"/>
        <v>-2.5103491777177855</v>
      </c>
      <c r="Z62" s="81"/>
      <c r="AA62" s="57">
        <f t="shared" si="52"/>
        <v>-3.835103060587127</v>
      </c>
      <c r="AB62" s="57">
        <f t="shared" si="33"/>
        <v>-8.8351030605871266</v>
      </c>
      <c r="AC62" s="57">
        <f t="shared" si="34"/>
        <v>1.164896939412873</v>
      </c>
      <c r="AD62" s="57">
        <f t="shared" si="35"/>
        <v>-13.80240927259398</v>
      </c>
      <c r="AE62" s="57">
        <f t="shared" si="36"/>
        <v>6.132203151419727</v>
      </c>
      <c r="AF62" s="57">
        <f t="shared" si="37"/>
        <v>3.0312215822733544E-2</v>
      </c>
      <c r="AG62" s="57">
        <f t="shared" si="38"/>
        <v>-4.9696877841772666</v>
      </c>
      <c r="AH62" s="57">
        <f t="shared" si="39"/>
        <v>5.0303122158227334</v>
      </c>
      <c r="AI62" s="57">
        <f t="shared" si="40"/>
        <v>-5.2567267351726601</v>
      </c>
      <c r="AJ62" s="57">
        <f t="shared" si="41"/>
        <v>5.3173511668181268</v>
      </c>
      <c r="AK62" s="57">
        <f t="shared" si="42"/>
        <v>-2.7506812533182412</v>
      </c>
      <c r="AL62" s="57">
        <f t="shared" si="43"/>
        <v>-7.7506812533182412</v>
      </c>
      <c r="AM62" s="57">
        <f t="shared" si="44"/>
        <v>2.2493187466817588</v>
      </c>
      <c r="AN62" s="57">
        <f t="shared" si="45"/>
        <v>-10.611175270176549</v>
      </c>
      <c r="AO62" s="57">
        <f t="shared" si="46"/>
        <v>5.1098127635400665</v>
      </c>
      <c r="AP62" s="57">
        <f t="shared" si="47"/>
        <v>-2.8241933699731048</v>
      </c>
      <c r="AQ62" s="57">
        <f t="shared" si="48"/>
        <v>-7.8241933699731048</v>
      </c>
      <c r="AR62" s="57">
        <f t="shared" si="49"/>
        <v>2.1758066300268952</v>
      </c>
      <c r="AS62" s="57">
        <f t="shared" si="50"/>
        <v>-10.153850245120196</v>
      </c>
      <c r="AT62" s="57">
        <f t="shared" si="51"/>
        <v>4.505463505173986</v>
      </c>
      <c r="AU62" s="1"/>
      <c r="AV62" s="1"/>
    </row>
    <row r="63" spans="1:48">
      <c r="A63" s="62" t="s">
        <v>176</v>
      </c>
      <c r="B63" s="75">
        <v>2</v>
      </c>
      <c r="C63" s="75">
        <v>2025</v>
      </c>
      <c r="D63" s="62" t="s">
        <v>18</v>
      </c>
      <c r="E63" s="75" t="s">
        <v>49</v>
      </c>
      <c r="F63" s="96" t="s">
        <v>114</v>
      </c>
      <c r="G63" s="93" t="s">
        <v>131</v>
      </c>
      <c r="H63" s="69">
        <v>6</v>
      </c>
      <c r="I63" s="77">
        <v>446.64889999999997</v>
      </c>
      <c r="J63" s="77">
        <f t="shared" si="26"/>
        <v>447.4</v>
      </c>
      <c r="K63" s="78">
        <v>0.60009999999999997</v>
      </c>
      <c r="L63" s="78">
        <v>0.151</v>
      </c>
      <c r="M63" s="78">
        <f t="shared" si="24"/>
        <v>0.75109999999999999</v>
      </c>
      <c r="N63" s="77">
        <f t="shared" si="25"/>
        <v>1680.5675572043297</v>
      </c>
      <c r="O63" s="90">
        <v>446.5</v>
      </c>
      <c r="P63" s="90">
        <v>447.2</v>
      </c>
      <c r="Q63" s="91">
        <v>0.57530000000000003</v>
      </c>
      <c r="R63" s="91">
        <v>0.1593</v>
      </c>
      <c r="S63" s="91">
        <v>0.73460000000000003</v>
      </c>
      <c r="T63" s="82">
        <v>1644</v>
      </c>
      <c r="U63" s="79"/>
      <c r="V63" s="80">
        <f t="shared" si="57"/>
        <v>-4.1326445592401155</v>
      </c>
      <c r="W63" s="80">
        <f t="shared" si="58"/>
        <v>5.4966887417218562</v>
      </c>
      <c r="X63" s="80">
        <f t="shared" si="59"/>
        <v>-2.1967780588470189</v>
      </c>
      <c r="Y63" s="80">
        <f t="shared" si="60"/>
        <v>-2.1759052200889082</v>
      </c>
      <c r="Z63" s="81"/>
      <c r="AA63" s="57">
        <f t="shared" si="52"/>
        <v>-3.835103060587127</v>
      </c>
      <c r="AB63" s="57">
        <f t="shared" si="33"/>
        <v>-8.8351030605871266</v>
      </c>
      <c r="AC63" s="57">
        <f t="shared" si="34"/>
        <v>1.164896939412873</v>
      </c>
      <c r="AD63" s="57">
        <f t="shared" si="35"/>
        <v>-13.80240927259398</v>
      </c>
      <c r="AE63" s="57">
        <f t="shared" si="36"/>
        <v>6.132203151419727</v>
      </c>
      <c r="AF63" s="57">
        <f t="shared" si="37"/>
        <v>3.0312215822733544E-2</v>
      </c>
      <c r="AG63" s="57">
        <f t="shared" si="38"/>
        <v>-4.9696877841772666</v>
      </c>
      <c r="AH63" s="57">
        <f t="shared" si="39"/>
        <v>5.0303122158227334</v>
      </c>
      <c r="AI63" s="57">
        <f t="shared" si="40"/>
        <v>-5.2567267351726601</v>
      </c>
      <c r="AJ63" s="57">
        <f t="shared" si="41"/>
        <v>5.3173511668181268</v>
      </c>
      <c r="AK63" s="57">
        <f t="shared" si="42"/>
        <v>-2.7506812533182412</v>
      </c>
      <c r="AL63" s="57">
        <f t="shared" si="43"/>
        <v>-7.7506812533182412</v>
      </c>
      <c r="AM63" s="57">
        <f t="shared" si="44"/>
        <v>2.2493187466817588</v>
      </c>
      <c r="AN63" s="57">
        <f t="shared" si="45"/>
        <v>-10.611175270176549</v>
      </c>
      <c r="AO63" s="57">
        <f t="shared" si="46"/>
        <v>5.1098127635400665</v>
      </c>
      <c r="AP63" s="57">
        <f t="shared" si="47"/>
        <v>-2.8241933699731048</v>
      </c>
      <c r="AQ63" s="57">
        <f t="shared" si="48"/>
        <v>-7.8241933699731048</v>
      </c>
      <c r="AR63" s="57">
        <f t="shared" si="49"/>
        <v>2.1758066300268952</v>
      </c>
      <c r="AS63" s="57">
        <f t="shared" si="50"/>
        <v>-10.153850245120196</v>
      </c>
      <c r="AT63" s="57">
        <f t="shared" si="51"/>
        <v>4.505463505173986</v>
      </c>
      <c r="AU63" s="1"/>
      <c r="AV63" s="1"/>
    </row>
    <row r="64" spans="1:48">
      <c r="A64" s="62" t="s">
        <v>176</v>
      </c>
      <c r="B64" s="75">
        <v>2</v>
      </c>
      <c r="C64" s="75">
        <v>2025</v>
      </c>
      <c r="D64" s="62" t="s">
        <v>18</v>
      </c>
      <c r="E64" s="75" t="s">
        <v>49</v>
      </c>
      <c r="F64" s="96" t="s">
        <v>114</v>
      </c>
      <c r="G64" s="93" t="s">
        <v>131</v>
      </c>
      <c r="H64" s="69">
        <v>7</v>
      </c>
      <c r="I64" s="77">
        <v>446.64897999999999</v>
      </c>
      <c r="J64" s="77">
        <f t="shared" si="26"/>
        <v>448.9</v>
      </c>
      <c r="K64" s="78">
        <v>1.8004100000000001</v>
      </c>
      <c r="L64" s="78">
        <v>0.45061000000000001</v>
      </c>
      <c r="M64" s="78">
        <f t="shared" si="24"/>
        <v>2.25102</v>
      </c>
      <c r="N64" s="77">
        <f t="shared" si="25"/>
        <v>5030.2296474711475</v>
      </c>
      <c r="O64" s="90">
        <v>446</v>
      </c>
      <c r="P64" s="90">
        <v>448.3</v>
      </c>
      <c r="Q64" s="91">
        <v>1.83</v>
      </c>
      <c r="R64" s="91">
        <v>0.46689999999999998</v>
      </c>
      <c r="S64" s="91">
        <v>2.2968999999999999</v>
      </c>
      <c r="T64" s="82">
        <v>5140</v>
      </c>
      <c r="U64" s="79"/>
      <c r="V64" s="80">
        <f t="shared" si="57"/>
        <v>1.6435145328008622</v>
      </c>
      <c r="W64" s="80">
        <f t="shared" si="58"/>
        <v>3.615099531745849</v>
      </c>
      <c r="X64" s="80">
        <f t="shared" si="59"/>
        <v>2.0381871329441732</v>
      </c>
      <c r="Y64" s="80">
        <f t="shared" si="60"/>
        <v>2.1822135413646073</v>
      </c>
      <c r="Z64" s="81"/>
      <c r="AA64" s="57">
        <f t="shared" si="52"/>
        <v>-3.835103060587127</v>
      </c>
      <c r="AB64" s="57">
        <f t="shared" si="33"/>
        <v>-8.8351030605871266</v>
      </c>
      <c r="AC64" s="57">
        <f t="shared" si="34"/>
        <v>1.164896939412873</v>
      </c>
      <c r="AD64" s="57">
        <f t="shared" si="35"/>
        <v>-13.80240927259398</v>
      </c>
      <c r="AE64" s="57">
        <f t="shared" si="36"/>
        <v>6.132203151419727</v>
      </c>
      <c r="AF64" s="57">
        <f t="shared" si="37"/>
        <v>3.0312215822733544E-2</v>
      </c>
      <c r="AG64" s="57">
        <f t="shared" si="38"/>
        <v>-4.9696877841772666</v>
      </c>
      <c r="AH64" s="57">
        <f t="shared" si="39"/>
        <v>5.0303122158227334</v>
      </c>
      <c r="AI64" s="57">
        <f t="shared" si="40"/>
        <v>-5.2567267351726601</v>
      </c>
      <c r="AJ64" s="57">
        <f t="shared" si="41"/>
        <v>5.3173511668181268</v>
      </c>
      <c r="AK64" s="57">
        <f t="shared" si="42"/>
        <v>-2.7506812533182412</v>
      </c>
      <c r="AL64" s="57">
        <f t="shared" si="43"/>
        <v>-7.7506812533182412</v>
      </c>
      <c r="AM64" s="57">
        <f t="shared" si="44"/>
        <v>2.2493187466817588</v>
      </c>
      <c r="AN64" s="57">
        <f t="shared" si="45"/>
        <v>-10.611175270176549</v>
      </c>
      <c r="AO64" s="57">
        <f t="shared" si="46"/>
        <v>5.1098127635400665</v>
      </c>
      <c r="AP64" s="57">
        <f t="shared" si="47"/>
        <v>-2.8241933699731048</v>
      </c>
      <c r="AQ64" s="57">
        <f t="shared" si="48"/>
        <v>-7.8241933699731048</v>
      </c>
      <c r="AR64" s="57">
        <f t="shared" si="49"/>
        <v>2.1758066300268952</v>
      </c>
      <c r="AS64" s="57">
        <f t="shared" si="50"/>
        <v>-10.153850245120196</v>
      </c>
      <c r="AT64" s="57">
        <f t="shared" si="51"/>
        <v>4.505463505173986</v>
      </c>
      <c r="AU64" s="1"/>
      <c r="AV64" s="1"/>
    </row>
    <row r="65" spans="1:48">
      <c r="A65" s="62" t="s">
        <v>176</v>
      </c>
      <c r="B65" s="75">
        <v>2</v>
      </c>
      <c r="C65" s="75">
        <v>2025</v>
      </c>
      <c r="D65" s="62" t="s">
        <v>18</v>
      </c>
      <c r="E65" s="75" t="s">
        <v>49</v>
      </c>
      <c r="F65" s="96" t="s">
        <v>114</v>
      </c>
      <c r="G65" s="93" t="s">
        <v>133</v>
      </c>
      <c r="H65" s="69">
        <v>8</v>
      </c>
      <c r="I65" s="77">
        <v>446.49840999999998</v>
      </c>
      <c r="J65" s="77">
        <f t="shared" si="26"/>
        <v>449.4</v>
      </c>
      <c r="K65" s="78">
        <v>2.3005300000000002</v>
      </c>
      <c r="L65" s="78">
        <v>0.60106000000000004</v>
      </c>
      <c r="M65" s="78">
        <f t="shared" si="24"/>
        <v>2.9015900000000001</v>
      </c>
      <c r="N65" s="77">
        <f t="shared" si="25"/>
        <v>6482.647061626094</v>
      </c>
      <c r="O65" s="90">
        <v>446</v>
      </c>
      <c r="P65" s="90">
        <v>449.1</v>
      </c>
      <c r="Q65" s="91">
        <v>2.5550000000000002</v>
      </c>
      <c r="R65" s="91">
        <v>0.58050000000000002</v>
      </c>
      <c r="S65" s="91">
        <v>3.1355</v>
      </c>
      <c r="T65" s="82">
        <v>7012</v>
      </c>
      <c r="U65" s="79"/>
      <c r="V65" s="80">
        <f t="shared" si="57"/>
        <v>11.061364120441809</v>
      </c>
      <c r="W65" s="80">
        <f t="shared" si="58"/>
        <v>-3.420623565035108</v>
      </c>
      <c r="X65" s="80">
        <f t="shared" si="59"/>
        <v>8.0614421748075991</v>
      </c>
      <c r="Y65" s="80">
        <f t="shared" si="60"/>
        <v>8.1656911650705251</v>
      </c>
      <c r="Z65" s="81"/>
      <c r="AA65" s="57">
        <f t="shared" si="52"/>
        <v>-3.835103060587127</v>
      </c>
      <c r="AB65" s="57">
        <f t="shared" si="33"/>
        <v>-8.8351030605871266</v>
      </c>
      <c r="AC65" s="57">
        <f t="shared" si="34"/>
        <v>1.164896939412873</v>
      </c>
      <c r="AD65" s="57">
        <f t="shared" si="35"/>
        <v>-13.80240927259398</v>
      </c>
      <c r="AE65" s="57">
        <f t="shared" si="36"/>
        <v>6.132203151419727</v>
      </c>
      <c r="AF65" s="57">
        <f t="shared" si="37"/>
        <v>3.0312215822733544E-2</v>
      </c>
      <c r="AG65" s="57">
        <f t="shared" si="38"/>
        <v>-4.9696877841772666</v>
      </c>
      <c r="AH65" s="57">
        <f t="shared" si="39"/>
        <v>5.0303122158227334</v>
      </c>
      <c r="AI65" s="57">
        <f t="shared" si="40"/>
        <v>-5.2567267351726601</v>
      </c>
      <c r="AJ65" s="57">
        <f t="shared" si="41"/>
        <v>5.3173511668181268</v>
      </c>
      <c r="AK65" s="57">
        <f t="shared" si="42"/>
        <v>-2.7506812533182412</v>
      </c>
      <c r="AL65" s="57">
        <f t="shared" si="43"/>
        <v>-7.7506812533182412</v>
      </c>
      <c r="AM65" s="57">
        <f t="shared" si="44"/>
        <v>2.2493187466817588</v>
      </c>
      <c r="AN65" s="57">
        <f t="shared" si="45"/>
        <v>-10.611175270176549</v>
      </c>
      <c r="AO65" s="57">
        <f t="shared" si="46"/>
        <v>5.1098127635400665</v>
      </c>
      <c r="AP65" s="57">
        <f t="shared" si="47"/>
        <v>-2.8241933699731048</v>
      </c>
      <c r="AQ65" s="57">
        <f t="shared" si="48"/>
        <v>-7.8241933699731048</v>
      </c>
      <c r="AR65" s="57">
        <f t="shared" si="49"/>
        <v>2.1758066300268952</v>
      </c>
      <c r="AS65" s="57">
        <f t="shared" si="50"/>
        <v>-10.153850245120196</v>
      </c>
      <c r="AT65" s="57">
        <f t="shared" si="51"/>
        <v>4.505463505173986</v>
      </c>
      <c r="AU65" s="1"/>
      <c r="AV65" s="1"/>
    </row>
    <row r="66" spans="1:48">
      <c r="A66" s="62" t="s">
        <v>176</v>
      </c>
      <c r="B66" s="75">
        <v>2</v>
      </c>
      <c r="C66" s="75">
        <v>2025</v>
      </c>
      <c r="D66" s="62" t="s">
        <v>18</v>
      </c>
      <c r="E66" s="75" t="s">
        <v>49</v>
      </c>
      <c r="F66" s="96" t="s">
        <v>114</v>
      </c>
      <c r="G66" s="93" t="s">
        <v>132</v>
      </c>
      <c r="H66" s="69">
        <v>9</v>
      </c>
      <c r="I66" s="77">
        <v>446.99858</v>
      </c>
      <c r="J66" s="77">
        <f t="shared" si="26"/>
        <v>450.5</v>
      </c>
      <c r="K66" s="78">
        <v>2.8010799999999998</v>
      </c>
      <c r="L66" s="78">
        <v>0.70033999999999996</v>
      </c>
      <c r="M66" s="78">
        <f t="shared" si="24"/>
        <v>3.5014199999999995</v>
      </c>
      <c r="N66" s="77">
        <f t="shared" si="25"/>
        <v>7810.0923297148111</v>
      </c>
      <c r="O66" s="90">
        <v>446.6</v>
      </c>
      <c r="P66" s="90">
        <v>450.1</v>
      </c>
      <c r="Q66" s="91">
        <v>2.8260000000000001</v>
      </c>
      <c r="R66" s="91">
        <v>0.70120000000000005</v>
      </c>
      <c r="S66" s="91">
        <v>3.5272000000000001</v>
      </c>
      <c r="T66" s="82">
        <v>7875</v>
      </c>
      <c r="U66" s="79"/>
      <c r="V66" s="80">
        <f t="shared" si="57"/>
        <v>0.88965684664487554</v>
      </c>
      <c r="W66" s="80">
        <f t="shared" si="58"/>
        <v>0.12279749835795227</v>
      </c>
      <c r="X66" s="80">
        <f t="shared" si="59"/>
        <v>0.73627271221391843</v>
      </c>
      <c r="Y66" s="80">
        <f t="shared" si="60"/>
        <v>0.83107430162172069</v>
      </c>
      <c r="Z66" s="81"/>
      <c r="AA66" s="57">
        <f t="shared" si="52"/>
        <v>-3.835103060587127</v>
      </c>
      <c r="AB66" s="57">
        <f t="shared" si="33"/>
        <v>-8.8351030605871266</v>
      </c>
      <c r="AC66" s="57">
        <f t="shared" si="34"/>
        <v>1.164896939412873</v>
      </c>
      <c r="AD66" s="57">
        <f t="shared" si="35"/>
        <v>-13.80240927259398</v>
      </c>
      <c r="AE66" s="57">
        <f t="shared" si="36"/>
        <v>6.132203151419727</v>
      </c>
      <c r="AF66" s="57">
        <f t="shared" si="37"/>
        <v>3.0312215822733544E-2</v>
      </c>
      <c r="AG66" s="57">
        <f t="shared" si="38"/>
        <v>-4.9696877841772666</v>
      </c>
      <c r="AH66" s="57">
        <f t="shared" si="39"/>
        <v>5.0303122158227334</v>
      </c>
      <c r="AI66" s="57">
        <f t="shared" si="40"/>
        <v>-5.2567267351726601</v>
      </c>
      <c r="AJ66" s="57">
        <f t="shared" si="41"/>
        <v>5.3173511668181268</v>
      </c>
      <c r="AK66" s="57">
        <f t="shared" si="42"/>
        <v>-2.7506812533182412</v>
      </c>
      <c r="AL66" s="57">
        <f t="shared" si="43"/>
        <v>-7.7506812533182412</v>
      </c>
      <c r="AM66" s="57">
        <f t="shared" si="44"/>
        <v>2.2493187466817588</v>
      </c>
      <c r="AN66" s="57">
        <f t="shared" si="45"/>
        <v>-10.611175270176549</v>
      </c>
      <c r="AO66" s="57">
        <f t="shared" si="46"/>
        <v>5.1098127635400665</v>
      </c>
      <c r="AP66" s="57">
        <f t="shared" si="47"/>
        <v>-2.8241933699731048</v>
      </c>
      <c r="AQ66" s="57">
        <f t="shared" si="48"/>
        <v>-7.8241933699731048</v>
      </c>
      <c r="AR66" s="57">
        <f t="shared" si="49"/>
        <v>2.1758066300268952</v>
      </c>
      <c r="AS66" s="57">
        <f t="shared" si="50"/>
        <v>-10.153850245120196</v>
      </c>
      <c r="AT66" s="57">
        <f t="shared" si="51"/>
        <v>4.505463505173986</v>
      </c>
      <c r="AU66" s="1"/>
      <c r="AV66" s="1"/>
    </row>
    <row r="67" spans="1:48">
      <c r="A67" s="62" t="s">
        <v>176</v>
      </c>
      <c r="B67" s="75">
        <v>2</v>
      </c>
      <c r="C67" s="75">
        <v>2025</v>
      </c>
      <c r="D67" s="62" t="s">
        <v>82</v>
      </c>
      <c r="E67" s="75" t="s">
        <v>83</v>
      </c>
      <c r="F67" s="96" t="s">
        <v>117</v>
      </c>
      <c r="G67" s="106" t="s">
        <v>153</v>
      </c>
      <c r="H67" s="69">
        <v>1</v>
      </c>
      <c r="I67" s="77">
        <v>446.57486</v>
      </c>
      <c r="J67" s="77">
        <f t="shared" ref="J67:J113" si="61">I67+K67+L67</f>
        <v>446.6</v>
      </c>
      <c r="K67" s="78">
        <v>1.5100000000000001E-2</v>
      </c>
      <c r="L67" s="78">
        <v>1.004E-2</v>
      </c>
      <c r="M67" s="78">
        <f t="shared" si="24"/>
        <v>2.5140000000000003E-2</v>
      </c>
      <c r="N67" s="77">
        <f t="shared" si="25"/>
        <v>56.29395691755024</v>
      </c>
      <c r="O67" s="100"/>
      <c r="P67" s="100">
        <v>448.3</v>
      </c>
      <c r="Q67" s="101"/>
      <c r="R67" s="101"/>
      <c r="S67" s="104">
        <v>2.1399999999999999E-2</v>
      </c>
      <c r="T67" s="102">
        <v>48</v>
      </c>
      <c r="U67" s="79"/>
      <c r="V67" s="80"/>
      <c r="W67" s="80"/>
      <c r="X67" s="80">
        <f t="shared" ref="X67:X98" si="62">((S67-M67)/M67)*100</f>
        <v>-14.876690533015131</v>
      </c>
      <c r="Y67" s="80">
        <f t="shared" ref="Y67:Y98" si="63">((T67-N67)/N67)*100</f>
        <v>-14.733298868469683</v>
      </c>
      <c r="Z67" s="81"/>
      <c r="AA67" s="57">
        <f t="shared" si="52"/>
        <v>-3.835103060587127</v>
      </c>
      <c r="AB67" s="57">
        <f t="shared" si="33"/>
        <v>-8.8351030605871266</v>
      </c>
      <c r="AC67" s="57">
        <f t="shared" si="34"/>
        <v>1.164896939412873</v>
      </c>
      <c r="AD67" s="57">
        <f t="shared" si="35"/>
        <v>-13.80240927259398</v>
      </c>
      <c r="AE67" s="57">
        <f t="shared" si="36"/>
        <v>6.132203151419727</v>
      </c>
      <c r="AF67" s="57">
        <f t="shared" si="37"/>
        <v>3.0312215822733544E-2</v>
      </c>
      <c r="AG67" s="57">
        <f t="shared" si="38"/>
        <v>-4.9696877841772666</v>
      </c>
      <c r="AH67" s="57">
        <f t="shared" si="39"/>
        <v>5.0303122158227334</v>
      </c>
      <c r="AI67" s="57">
        <f t="shared" si="40"/>
        <v>-5.2567267351726601</v>
      </c>
      <c r="AJ67" s="57">
        <f t="shared" si="41"/>
        <v>5.3173511668181268</v>
      </c>
      <c r="AK67" s="57">
        <f t="shared" si="42"/>
        <v>-2.7506812533182412</v>
      </c>
      <c r="AL67" s="57">
        <f t="shared" si="43"/>
        <v>-7.7506812533182412</v>
      </c>
      <c r="AM67" s="57">
        <f t="shared" si="44"/>
        <v>2.2493187466817588</v>
      </c>
      <c r="AN67" s="57">
        <f t="shared" si="45"/>
        <v>-10.611175270176549</v>
      </c>
      <c r="AO67" s="57">
        <f t="shared" si="46"/>
        <v>5.1098127635400665</v>
      </c>
      <c r="AP67" s="57">
        <f t="shared" si="47"/>
        <v>-2.8241933699731048</v>
      </c>
      <c r="AQ67" s="57">
        <f t="shared" si="48"/>
        <v>-7.8241933699731048</v>
      </c>
      <c r="AR67" s="57">
        <f t="shared" si="49"/>
        <v>2.1758066300268952</v>
      </c>
      <c r="AS67" s="57">
        <f t="shared" si="50"/>
        <v>-10.153850245120196</v>
      </c>
      <c r="AT67" s="57">
        <f t="shared" si="51"/>
        <v>4.505463505173986</v>
      </c>
      <c r="AU67" s="1"/>
      <c r="AV67" s="1"/>
    </row>
    <row r="68" spans="1:48">
      <c r="A68" s="62" t="s">
        <v>176</v>
      </c>
      <c r="B68" s="75">
        <v>2</v>
      </c>
      <c r="C68" s="75">
        <v>2025</v>
      </c>
      <c r="D68" s="62" t="s">
        <v>82</v>
      </c>
      <c r="E68" s="75" t="s">
        <v>83</v>
      </c>
      <c r="F68" s="96" t="s">
        <v>117</v>
      </c>
      <c r="G68" s="106" t="s">
        <v>153</v>
      </c>
      <c r="H68" s="69">
        <v>2</v>
      </c>
      <c r="I68" s="77">
        <v>446.85705999999999</v>
      </c>
      <c r="J68" s="77">
        <f t="shared" si="61"/>
        <v>446.90000000000003</v>
      </c>
      <c r="K68" s="78">
        <v>3.041E-2</v>
      </c>
      <c r="L68" s="78">
        <v>1.2529999999999999E-2</v>
      </c>
      <c r="M68" s="78">
        <f t="shared" si="24"/>
        <v>4.2939999999999999E-2</v>
      </c>
      <c r="N68" s="77">
        <f t="shared" si="25"/>
        <v>96.089883682865747</v>
      </c>
      <c r="O68" s="103"/>
      <c r="P68" s="103">
        <v>448.3</v>
      </c>
      <c r="Q68" s="104"/>
      <c r="R68" s="104"/>
      <c r="S68" s="104">
        <v>3.8600000000000002E-2</v>
      </c>
      <c r="T68" s="105">
        <v>86</v>
      </c>
      <c r="U68" s="79"/>
      <c r="V68" s="80"/>
      <c r="W68" s="80"/>
      <c r="X68" s="80">
        <f t="shared" si="62"/>
        <v>-10.107126222636229</v>
      </c>
      <c r="Y68" s="80">
        <f t="shared" si="63"/>
        <v>-10.500464040695807</v>
      </c>
      <c r="Z68" s="81"/>
      <c r="AA68" s="57">
        <f t="shared" si="52"/>
        <v>-3.835103060587127</v>
      </c>
      <c r="AB68" s="57">
        <f t="shared" si="33"/>
        <v>-8.8351030605871266</v>
      </c>
      <c r="AC68" s="57">
        <f t="shared" si="34"/>
        <v>1.164896939412873</v>
      </c>
      <c r="AD68" s="57">
        <f t="shared" si="35"/>
        <v>-13.80240927259398</v>
      </c>
      <c r="AE68" s="57">
        <f t="shared" si="36"/>
        <v>6.132203151419727</v>
      </c>
      <c r="AF68" s="57">
        <f t="shared" si="37"/>
        <v>3.0312215822733544E-2</v>
      </c>
      <c r="AG68" s="57">
        <f t="shared" si="38"/>
        <v>-4.9696877841772666</v>
      </c>
      <c r="AH68" s="57">
        <f t="shared" si="39"/>
        <v>5.0303122158227334</v>
      </c>
      <c r="AI68" s="57">
        <f t="shared" si="40"/>
        <v>-5.2567267351726601</v>
      </c>
      <c r="AJ68" s="57">
        <f t="shared" si="41"/>
        <v>5.3173511668181268</v>
      </c>
      <c r="AK68" s="57">
        <f t="shared" si="42"/>
        <v>-2.7506812533182412</v>
      </c>
      <c r="AL68" s="57">
        <f t="shared" si="43"/>
        <v>-7.7506812533182412</v>
      </c>
      <c r="AM68" s="57">
        <f t="shared" si="44"/>
        <v>2.2493187466817588</v>
      </c>
      <c r="AN68" s="57">
        <f t="shared" si="45"/>
        <v>-10.611175270176549</v>
      </c>
      <c r="AO68" s="57">
        <f t="shared" si="46"/>
        <v>5.1098127635400665</v>
      </c>
      <c r="AP68" s="57">
        <f t="shared" si="47"/>
        <v>-2.8241933699731048</v>
      </c>
      <c r="AQ68" s="57">
        <f t="shared" si="48"/>
        <v>-7.8241933699731048</v>
      </c>
      <c r="AR68" s="57">
        <f t="shared" si="49"/>
        <v>2.1758066300268952</v>
      </c>
      <c r="AS68" s="57">
        <f t="shared" si="50"/>
        <v>-10.153850245120196</v>
      </c>
      <c r="AT68" s="57">
        <f t="shared" si="51"/>
        <v>4.505463505173986</v>
      </c>
      <c r="AU68" s="1"/>
      <c r="AV68" s="1"/>
    </row>
    <row r="69" spans="1:48">
      <c r="A69" s="62" t="s">
        <v>176</v>
      </c>
      <c r="B69" s="75">
        <v>2</v>
      </c>
      <c r="C69" s="75">
        <v>2025</v>
      </c>
      <c r="D69" s="62" t="s">
        <v>82</v>
      </c>
      <c r="E69" s="75" t="s">
        <v>83</v>
      </c>
      <c r="F69" s="96" t="s">
        <v>117</v>
      </c>
      <c r="G69" s="106" t="s">
        <v>153</v>
      </c>
      <c r="H69" s="69">
        <v>3</v>
      </c>
      <c r="I69" s="77">
        <v>446.63426000000004</v>
      </c>
      <c r="J69" s="77">
        <f t="shared" si="61"/>
        <v>446.70000000000005</v>
      </c>
      <c r="K69" s="78">
        <v>5.0700000000000002E-2</v>
      </c>
      <c r="L69" s="78">
        <v>1.504E-2</v>
      </c>
      <c r="M69" s="78">
        <f t="shared" ref="M69:M132" si="64">K69+L69</f>
        <v>6.5740000000000007E-2</v>
      </c>
      <c r="N69" s="77">
        <f t="shared" ref="N69:N132" si="65">(1.6061/(1.6061-(M69/J69)))*(M69/J69)*1000000</f>
        <v>147.18160814073306</v>
      </c>
      <c r="O69" s="103"/>
      <c r="P69" s="103">
        <v>448.1</v>
      </c>
      <c r="Q69" s="104"/>
      <c r="R69" s="104"/>
      <c r="S69" s="104">
        <v>6.3200000000000006E-2</v>
      </c>
      <c r="T69" s="105">
        <v>141</v>
      </c>
      <c r="U69" s="79"/>
      <c r="V69" s="80"/>
      <c r="W69" s="80"/>
      <c r="X69" s="80">
        <f t="shared" si="62"/>
        <v>-3.8637055065409194</v>
      </c>
      <c r="Y69" s="80">
        <f t="shared" si="63"/>
        <v>-4.1999868182050921</v>
      </c>
      <c r="Z69" s="81"/>
      <c r="AA69" s="57">
        <f t="shared" si="52"/>
        <v>-3.835103060587127</v>
      </c>
      <c r="AB69" s="57">
        <f t="shared" si="33"/>
        <v>-8.8351030605871266</v>
      </c>
      <c r="AC69" s="57">
        <f t="shared" si="34"/>
        <v>1.164896939412873</v>
      </c>
      <c r="AD69" s="57">
        <f t="shared" si="35"/>
        <v>-13.80240927259398</v>
      </c>
      <c r="AE69" s="57">
        <f t="shared" si="36"/>
        <v>6.132203151419727</v>
      </c>
      <c r="AF69" s="57">
        <f t="shared" si="37"/>
        <v>3.0312215822733544E-2</v>
      </c>
      <c r="AG69" s="57">
        <f t="shared" si="38"/>
        <v>-4.9696877841772666</v>
      </c>
      <c r="AH69" s="57">
        <f t="shared" si="39"/>
        <v>5.0303122158227334</v>
      </c>
      <c r="AI69" s="57">
        <f t="shared" si="40"/>
        <v>-5.2567267351726601</v>
      </c>
      <c r="AJ69" s="57">
        <f t="shared" si="41"/>
        <v>5.3173511668181268</v>
      </c>
      <c r="AK69" s="57">
        <f t="shared" si="42"/>
        <v>-2.7506812533182412</v>
      </c>
      <c r="AL69" s="57">
        <f t="shared" si="43"/>
        <v>-7.7506812533182412</v>
      </c>
      <c r="AM69" s="57">
        <f t="shared" si="44"/>
        <v>2.2493187466817588</v>
      </c>
      <c r="AN69" s="57">
        <f t="shared" si="45"/>
        <v>-10.611175270176549</v>
      </c>
      <c r="AO69" s="57">
        <f t="shared" si="46"/>
        <v>5.1098127635400665</v>
      </c>
      <c r="AP69" s="57">
        <f t="shared" si="47"/>
        <v>-2.8241933699731048</v>
      </c>
      <c r="AQ69" s="57">
        <f t="shared" si="48"/>
        <v>-7.8241933699731048</v>
      </c>
      <c r="AR69" s="57">
        <f t="shared" si="49"/>
        <v>2.1758066300268952</v>
      </c>
      <c r="AS69" s="57">
        <f t="shared" si="50"/>
        <v>-10.153850245120196</v>
      </c>
      <c r="AT69" s="57">
        <f t="shared" si="51"/>
        <v>4.505463505173986</v>
      </c>
      <c r="AU69" s="1"/>
      <c r="AV69" s="1"/>
    </row>
    <row r="70" spans="1:48">
      <c r="A70" s="62" t="s">
        <v>176</v>
      </c>
      <c r="B70" s="75">
        <v>2</v>
      </c>
      <c r="C70" s="75">
        <v>2025</v>
      </c>
      <c r="D70" s="62" t="s">
        <v>82</v>
      </c>
      <c r="E70" s="75" t="s">
        <v>83</v>
      </c>
      <c r="F70" s="96" t="s">
        <v>117</v>
      </c>
      <c r="G70" s="106" t="s">
        <v>153</v>
      </c>
      <c r="H70" s="69">
        <v>4</v>
      </c>
      <c r="I70" s="77">
        <v>446.28450999999995</v>
      </c>
      <c r="J70" s="77">
        <f t="shared" si="61"/>
        <v>446.59999999999991</v>
      </c>
      <c r="K70" s="78">
        <v>0.25001000000000001</v>
      </c>
      <c r="L70" s="78">
        <v>6.5479999999999997E-2</v>
      </c>
      <c r="M70" s="78">
        <f t="shared" si="64"/>
        <v>0.31548999999999999</v>
      </c>
      <c r="N70" s="77">
        <f t="shared" si="65"/>
        <v>706.73718326671337</v>
      </c>
      <c r="O70" s="103"/>
      <c r="P70" s="103">
        <v>448.1</v>
      </c>
      <c r="Q70" s="104"/>
      <c r="R70" s="104"/>
      <c r="S70" s="104">
        <v>0.30280000000000001</v>
      </c>
      <c r="T70" s="105">
        <v>676</v>
      </c>
      <c r="U70" s="79"/>
      <c r="V70" s="80"/>
      <c r="W70" s="80"/>
      <c r="X70" s="80">
        <f t="shared" si="62"/>
        <v>-4.0223144949126688</v>
      </c>
      <c r="Y70" s="80">
        <f t="shared" si="63"/>
        <v>-4.3491674125080753</v>
      </c>
      <c r="Z70" s="81"/>
      <c r="AA70" s="57">
        <f t="shared" si="52"/>
        <v>-3.835103060587127</v>
      </c>
      <c r="AB70" s="57">
        <f t="shared" si="33"/>
        <v>-8.8351030605871266</v>
      </c>
      <c r="AC70" s="57">
        <f t="shared" si="34"/>
        <v>1.164896939412873</v>
      </c>
      <c r="AD70" s="57">
        <f t="shared" si="35"/>
        <v>-13.80240927259398</v>
      </c>
      <c r="AE70" s="57">
        <f t="shared" si="36"/>
        <v>6.132203151419727</v>
      </c>
      <c r="AF70" s="57">
        <f t="shared" si="37"/>
        <v>3.0312215822733544E-2</v>
      </c>
      <c r="AG70" s="57">
        <f t="shared" si="38"/>
        <v>-4.9696877841772666</v>
      </c>
      <c r="AH70" s="57">
        <f t="shared" si="39"/>
        <v>5.0303122158227334</v>
      </c>
      <c r="AI70" s="57">
        <f t="shared" si="40"/>
        <v>-5.2567267351726601</v>
      </c>
      <c r="AJ70" s="57">
        <f t="shared" si="41"/>
        <v>5.3173511668181268</v>
      </c>
      <c r="AK70" s="57">
        <f t="shared" si="42"/>
        <v>-2.7506812533182412</v>
      </c>
      <c r="AL70" s="57">
        <f t="shared" si="43"/>
        <v>-7.7506812533182412</v>
      </c>
      <c r="AM70" s="57">
        <f t="shared" si="44"/>
        <v>2.2493187466817588</v>
      </c>
      <c r="AN70" s="57">
        <f t="shared" si="45"/>
        <v>-10.611175270176549</v>
      </c>
      <c r="AO70" s="57">
        <f t="shared" si="46"/>
        <v>5.1098127635400665</v>
      </c>
      <c r="AP70" s="57">
        <f t="shared" si="47"/>
        <v>-2.8241933699731048</v>
      </c>
      <c r="AQ70" s="57">
        <f t="shared" si="48"/>
        <v>-7.8241933699731048</v>
      </c>
      <c r="AR70" s="57">
        <f t="shared" si="49"/>
        <v>2.1758066300268952</v>
      </c>
      <c r="AS70" s="57">
        <f t="shared" si="50"/>
        <v>-10.153850245120196</v>
      </c>
      <c r="AT70" s="57">
        <f t="shared" si="51"/>
        <v>4.505463505173986</v>
      </c>
      <c r="AU70" s="1"/>
      <c r="AV70" s="1"/>
    </row>
    <row r="71" spans="1:48">
      <c r="A71" s="62" t="s">
        <v>176</v>
      </c>
      <c r="B71" s="75">
        <v>2</v>
      </c>
      <c r="C71" s="75">
        <v>2025</v>
      </c>
      <c r="D71" s="62" t="s">
        <v>82</v>
      </c>
      <c r="E71" s="75" t="s">
        <v>83</v>
      </c>
      <c r="F71" s="96" t="s">
        <v>117</v>
      </c>
      <c r="G71" s="106" t="s">
        <v>153</v>
      </c>
      <c r="H71" s="69">
        <v>5</v>
      </c>
      <c r="I71" s="77">
        <v>445.89923000000005</v>
      </c>
      <c r="J71" s="77">
        <f t="shared" si="61"/>
        <v>446.40000000000003</v>
      </c>
      <c r="K71" s="78">
        <v>0.40027000000000001</v>
      </c>
      <c r="L71" s="78">
        <v>0.10050000000000001</v>
      </c>
      <c r="M71" s="78">
        <f t="shared" si="64"/>
        <v>0.50077000000000005</v>
      </c>
      <c r="N71" s="77">
        <f t="shared" si="65"/>
        <v>1122.5806726710118</v>
      </c>
      <c r="O71" s="103"/>
      <c r="P71" s="103">
        <v>447.9</v>
      </c>
      <c r="Q71" s="104"/>
      <c r="R71" s="104"/>
      <c r="S71" s="104">
        <v>0.48609999999999998</v>
      </c>
      <c r="T71" s="105">
        <v>1085</v>
      </c>
      <c r="U71" s="79"/>
      <c r="V71" s="80"/>
      <c r="W71" s="80"/>
      <c r="X71" s="80">
        <f t="shared" si="62"/>
        <v>-2.9294885875751486</v>
      </c>
      <c r="Y71" s="80">
        <f t="shared" si="63"/>
        <v>-3.3477035179658192</v>
      </c>
      <c r="Z71" s="81"/>
      <c r="AA71" s="57">
        <f t="shared" si="52"/>
        <v>-3.835103060587127</v>
      </c>
      <c r="AB71" s="57">
        <f t="shared" si="33"/>
        <v>-8.8351030605871266</v>
      </c>
      <c r="AC71" s="57">
        <f t="shared" si="34"/>
        <v>1.164896939412873</v>
      </c>
      <c r="AD71" s="57">
        <f t="shared" si="35"/>
        <v>-13.80240927259398</v>
      </c>
      <c r="AE71" s="57">
        <f t="shared" si="36"/>
        <v>6.132203151419727</v>
      </c>
      <c r="AF71" s="57">
        <f t="shared" si="37"/>
        <v>3.0312215822733544E-2</v>
      </c>
      <c r="AG71" s="57">
        <f t="shared" si="38"/>
        <v>-4.9696877841772666</v>
      </c>
      <c r="AH71" s="57">
        <f t="shared" si="39"/>
        <v>5.0303122158227334</v>
      </c>
      <c r="AI71" s="57">
        <f t="shared" si="40"/>
        <v>-5.2567267351726601</v>
      </c>
      <c r="AJ71" s="57">
        <f t="shared" si="41"/>
        <v>5.3173511668181268</v>
      </c>
      <c r="AK71" s="57">
        <f t="shared" si="42"/>
        <v>-2.7506812533182412</v>
      </c>
      <c r="AL71" s="57">
        <f t="shared" si="43"/>
        <v>-7.7506812533182412</v>
      </c>
      <c r="AM71" s="57">
        <f t="shared" si="44"/>
        <v>2.2493187466817588</v>
      </c>
      <c r="AN71" s="57">
        <f t="shared" si="45"/>
        <v>-10.611175270176549</v>
      </c>
      <c r="AO71" s="57">
        <f t="shared" si="46"/>
        <v>5.1098127635400665</v>
      </c>
      <c r="AP71" s="57">
        <f t="shared" si="47"/>
        <v>-2.8241933699731048</v>
      </c>
      <c r="AQ71" s="57">
        <f t="shared" si="48"/>
        <v>-7.8241933699731048</v>
      </c>
      <c r="AR71" s="57">
        <f t="shared" si="49"/>
        <v>2.1758066300268952</v>
      </c>
      <c r="AS71" s="57">
        <f t="shared" si="50"/>
        <v>-10.153850245120196</v>
      </c>
      <c r="AT71" s="57">
        <f t="shared" si="51"/>
        <v>4.505463505173986</v>
      </c>
      <c r="AU71" s="1"/>
      <c r="AV71" s="1"/>
    </row>
    <row r="72" spans="1:48">
      <c r="A72" s="62" t="s">
        <v>176</v>
      </c>
      <c r="B72" s="75">
        <v>2</v>
      </c>
      <c r="C72" s="75">
        <v>2025</v>
      </c>
      <c r="D72" s="62" t="s">
        <v>82</v>
      </c>
      <c r="E72" s="75" t="s">
        <v>83</v>
      </c>
      <c r="F72" s="96" t="s">
        <v>117</v>
      </c>
      <c r="G72" s="106" t="s">
        <v>153</v>
      </c>
      <c r="H72" s="69">
        <v>6</v>
      </c>
      <c r="I72" s="77">
        <v>446.34255000000002</v>
      </c>
      <c r="J72" s="77">
        <f t="shared" si="61"/>
        <v>447.1</v>
      </c>
      <c r="K72" s="78">
        <v>0.60028000000000004</v>
      </c>
      <c r="L72" s="78">
        <v>0.15717</v>
      </c>
      <c r="M72" s="78">
        <f t="shared" si="64"/>
        <v>0.75745000000000007</v>
      </c>
      <c r="N72" s="77">
        <f t="shared" si="65"/>
        <v>1695.9289064029765</v>
      </c>
      <c r="O72" s="103"/>
      <c r="P72" s="103">
        <v>448.6</v>
      </c>
      <c r="Q72" s="104"/>
      <c r="R72" s="104"/>
      <c r="S72" s="104">
        <v>0.74590000000000001</v>
      </c>
      <c r="T72" s="105">
        <v>1663</v>
      </c>
      <c r="U72" s="79"/>
      <c r="V72" s="80"/>
      <c r="W72" s="80"/>
      <c r="X72" s="80">
        <f t="shared" si="62"/>
        <v>-1.5248531256188607</v>
      </c>
      <c r="Y72" s="80">
        <f t="shared" si="63"/>
        <v>-1.9416442681443473</v>
      </c>
      <c r="Z72" s="81"/>
      <c r="AA72" s="57">
        <f t="shared" si="52"/>
        <v>-3.835103060587127</v>
      </c>
      <c r="AB72" s="57">
        <f t="shared" si="33"/>
        <v>-8.8351030605871266</v>
      </c>
      <c r="AC72" s="57">
        <f t="shared" si="34"/>
        <v>1.164896939412873</v>
      </c>
      <c r="AD72" s="57">
        <f t="shared" si="35"/>
        <v>-13.80240927259398</v>
      </c>
      <c r="AE72" s="57">
        <f t="shared" si="36"/>
        <v>6.132203151419727</v>
      </c>
      <c r="AF72" s="57">
        <f t="shared" si="37"/>
        <v>3.0312215822733544E-2</v>
      </c>
      <c r="AG72" s="57">
        <f t="shared" si="38"/>
        <v>-4.9696877841772666</v>
      </c>
      <c r="AH72" s="57">
        <f t="shared" si="39"/>
        <v>5.0303122158227334</v>
      </c>
      <c r="AI72" s="57">
        <f t="shared" si="40"/>
        <v>-5.2567267351726601</v>
      </c>
      <c r="AJ72" s="57">
        <f t="shared" si="41"/>
        <v>5.3173511668181268</v>
      </c>
      <c r="AK72" s="57">
        <f t="shared" si="42"/>
        <v>-2.7506812533182412</v>
      </c>
      <c r="AL72" s="57">
        <f t="shared" si="43"/>
        <v>-7.7506812533182412</v>
      </c>
      <c r="AM72" s="57">
        <f t="shared" si="44"/>
        <v>2.2493187466817588</v>
      </c>
      <c r="AN72" s="57">
        <f t="shared" si="45"/>
        <v>-10.611175270176549</v>
      </c>
      <c r="AO72" s="57">
        <f t="shared" si="46"/>
        <v>5.1098127635400665</v>
      </c>
      <c r="AP72" s="57">
        <f t="shared" si="47"/>
        <v>-2.8241933699731048</v>
      </c>
      <c r="AQ72" s="57">
        <f t="shared" si="48"/>
        <v>-7.8241933699731048</v>
      </c>
      <c r="AR72" s="57">
        <f t="shared" si="49"/>
        <v>2.1758066300268952</v>
      </c>
      <c r="AS72" s="57">
        <f t="shared" si="50"/>
        <v>-10.153850245120196</v>
      </c>
      <c r="AT72" s="57">
        <f t="shared" si="51"/>
        <v>4.505463505173986</v>
      </c>
      <c r="AU72" s="1"/>
      <c r="AV72" s="1"/>
    </row>
    <row r="73" spans="1:48">
      <c r="A73" s="62" t="s">
        <v>176</v>
      </c>
      <c r="B73" s="75">
        <v>2</v>
      </c>
      <c r="C73" s="75">
        <v>2025</v>
      </c>
      <c r="D73" s="62" t="s">
        <v>82</v>
      </c>
      <c r="E73" s="75" t="s">
        <v>83</v>
      </c>
      <c r="F73" s="96" t="s">
        <v>117</v>
      </c>
      <c r="G73" s="106" t="s">
        <v>153</v>
      </c>
      <c r="H73" s="69">
        <v>7</v>
      </c>
      <c r="I73" s="77">
        <v>446.94967999999994</v>
      </c>
      <c r="J73" s="77">
        <f t="shared" si="61"/>
        <v>449.19999999999993</v>
      </c>
      <c r="K73" s="78">
        <v>1.80027</v>
      </c>
      <c r="L73" s="78">
        <v>0.45005000000000001</v>
      </c>
      <c r="M73" s="78">
        <f t="shared" si="64"/>
        <v>2.2503199999999999</v>
      </c>
      <c r="N73" s="77">
        <f t="shared" si="65"/>
        <v>5025.291579730977</v>
      </c>
      <c r="O73" s="103"/>
      <c r="P73" s="103">
        <v>450.7</v>
      </c>
      <c r="Q73" s="104"/>
      <c r="R73" s="104"/>
      <c r="S73" s="104">
        <v>2.2294999999999998</v>
      </c>
      <c r="T73" s="105">
        <v>4947</v>
      </c>
      <c r="U73" s="79"/>
      <c r="V73" s="80"/>
      <c r="W73" s="80"/>
      <c r="X73" s="80">
        <f t="shared" si="62"/>
        <v>-0.92520174908457731</v>
      </c>
      <c r="Y73" s="80">
        <f t="shared" si="63"/>
        <v>-1.5579509863021368</v>
      </c>
      <c r="Z73" s="81"/>
      <c r="AA73" s="57">
        <f t="shared" ref="AA73:AA95" si="66">$V$149</f>
        <v>-3.835103060587127</v>
      </c>
      <c r="AB73" s="57">
        <f t="shared" si="33"/>
        <v>-8.8351030605871266</v>
      </c>
      <c r="AC73" s="57">
        <f t="shared" si="34"/>
        <v>1.164896939412873</v>
      </c>
      <c r="AD73" s="57">
        <f t="shared" si="35"/>
        <v>-13.80240927259398</v>
      </c>
      <c r="AE73" s="57">
        <f t="shared" si="36"/>
        <v>6.132203151419727</v>
      </c>
      <c r="AF73" s="57">
        <f t="shared" si="37"/>
        <v>3.0312215822733544E-2</v>
      </c>
      <c r="AG73" s="57">
        <f t="shared" si="38"/>
        <v>-4.9696877841772666</v>
      </c>
      <c r="AH73" s="57">
        <f t="shared" si="39"/>
        <v>5.0303122158227334</v>
      </c>
      <c r="AI73" s="57">
        <f t="shared" si="40"/>
        <v>-5.2567267351726601</v>
      </c>
      <c r="AJ73" s="57">
        <f t="shared" si="41"/>
        <v>5.3173511668181268</v>
      </c>
      <c r="AK73" s="57">
        <f t="shared" si="42"/>
        <v>-2.7506812533182412</v>
      </c>
      <c r="AL73" s="57">
        <f t="shared" si="43"/>
        <v>-7.7506812533182412</v>
      </c>
      <c r="AM73" s="57">
        <f t="shared" si="44"/>
        <v>2.2493187466817588</v>
      </c>
      <c r="AN73" s="57">
        <f t="shared" si="45"/>
        <v>-10.611175270176549</v>
      </c>
      <c r="AO73" s="57">
        <f t="shared" si="46"/>
        <v>5.1098127635400665</v>
      </c>
      <c r="AP73" s="57">
        <f t="shared" si="47"/>
        <v>-2.8241933699731048</v>
      </c>
      <c r="AQ73" s="57">
        <f t="shared" si="48"/>
        <v>-7.8241933699731048</v>
      </c>
      <c r="AR73" s="57">
        <f t="shared" si="49"/>
        <v>2.1758066300268952</v>
      </c>
      <c r="AS73" s="57">
        <f t="shared" si="50"/>
        <v>-10.153850245120196</v>
      </c>
      <c r="AT73" s="57">
        <f t="shared" si="51"/>
        <v>4.505463505173986</v>
      </c>
      <c r="AU73" s="1"/>
      <c r="AV73" s="1"/>
    </row>
    <row r="74" spans="1:48">
      <c r="A74" s="62" t="s">
        <v>176</v>
      </c>
      <c r="B74" s="75">
        <v>2</v>
      </c>
      <c r="C74" s="75">
        <v>2025</v>
      </c>
      <c r="D74" s="62" t="s">
        <v>82</v>
      </c>
      <c r="E74" s="75" t="s">
        <v>83</v>
      </c>
      <c r="F74" s="96" t="s">
        <v>117</v>
      </c>
      <c r="G74" s="106" t="s">
        <v>153</v>
      </c>
      <c r="H74" s="69">
        <v>8</v>
      </c>
      <c r="I74" s="77">
        <v>446.39855000000006</v>
      </c>
      <c r="J74" s="77">
        <f t="shared" si="61"/>
        <v>449.30000000000007</v>
      </c>
      <c r="K74" s="78">
        <v>2.3008600000000001</v>
      </c>
      <c r="L74" s="78">
        <v>0.60058999999999996</v>
      </c>
      <c r="M74" s="78">
        <f t="shared" si="64"/>
        <v>2.9014500000000001</v>
      </c>
      <c r="N74" s="77">
        <f t="shared" si="65"/>
        <v>6483.7816024637586</v>
      </c>
      <c r="O74" s="103"/>
      <c r="P74" s="103">
        <v>450.8</v>
      </c>
      <c r="Q74" s="104"/>
      <c r="R74" s="104"/>
      <c r="S74" s="104">
        <v>2.8818999999999999</v>
      </c>
      <c r="T74" s="105">
        <v>6393</v>
      </c>
      <c r="U74" s="79"/>
      <c r="V74" s="80"/>
      <c r="W74" s="80"/>
      <c r="X74" s="80">
        <f t="shared" si="62"/>
        <v>-0.67380103051922924</v>
      </c>
      <c r="Y74" s="80">
        <f t="shared" si="63"/>
        <v>-1.4001335644813011</v>
      </c>
      <c r="Z74" s="81"/>
      <c r="AA74" s="57">
        <f t="shared" si="66"/>
        <v>-3.835103060587127</v>
      </c>
      <c r="AB74" s="57">
        <f t="shared" si="33"/>
        <v>-8.8351030605871266</v>
      </c>
      <c r="AC74" s="57">
        <f t="shared" si="34"/>
        <v>1.164896939412873</v>
      </c>
      <c r="AD74" s="57">
        <f t="shared" si="35"/>
        <v>-13.80240927259398</v>
      </c>
      <c r="AE74" s="57">
        <f t="shared" si="36"/>
        <v>6.132203151419727</v>
      </c>
      <c r="AF74" s="57">
        <f t="shared" si="37"/>
        <v>3.0312215822733544E-2</v>
      </c>
      <c r="AG74" s="57">
        <f t="shared" si="38"/>
        <v>-4.9696877841772666</v>
      </c>
      <c r="AH74" s="57">
        <f t="shared" si="39"/>
        <v>5.0303122158227334</v>
      </c>
      <c r="AI74" s="57">
        <f t="shared" si="40"/>
        <v>-5.2567267351726601</v>
      </c>
      <c r="AJ74" s="57">
        <f t="shared" si="41"/>
        <v>5.3173511668181268</v>
      </c>
      <c r="AK74" s="57">
        <f t="shared" si="42"/>
        <v>-2.7506812533182412</v>
      </c>
      <c r="AL74" s="57">
        <f t="shared" si="43"/>
        <v>-7.7506812533182412</v>
      </c>
      <c r="AM74" s="57">
        <f t="shared" si="44"/>
        <v>2.2493187466817588</v>
      </c>
      <c r="AN74" s="57">
        <f t="shared" si="45"/>
        <v>-10.611175270176549</v>
      </c>
      <c r="AO74" s="57">
        <f t="shared" si="46"/>
        <v>5.1098127635400665</v>
      </c>
      <c r="AP74" s="57">
        <f t="shared" si="47"/>
        <v>-2.8241933699731048</v>
      </c>
      <c r="AQ74" s="57">
        <f t="shared" si="48"/>
        <v>-7.8241933699731048</v>
      </c>
      <c r="AR74" s="57">
        <f t="shared" si="49"/>
        <v>2.1758066300268952</v>
      </c>
      <c r="AS74" s="57">
        <f t="shared" si="50"/>
        <v>-10.153850245120196</v>
      </c>
      <c r="AT74" s="57">
        <f t="shared" si="51"/>
        <v>4.505463505173986</v>
      </c>
      <c r="AU74" s="1"/>
      <c r="AV74" s="1"/>
    </row>
    <row r="75" spans="1:48">
      <c r="A75" s="62" t="s">
        <v>176</v>
      </c>
      <c r="B75" s="75">
        <v>2</v>
      </c>
      <c r="C75" s="75">
        <v>2025</v>
      </c>
      <c r="D75" s="62" t="s">
        <v>82</v>
      </c>
      <c r="E75" s="75" t="s">
        <v>83</v>
      </c>
      <c r="F75" s="96" t="s">
        <v>117</v>
      </c>
      <c r="G75" s="106" t="s">
        <v>153</v>
      </c>
      <c r="H75" s="69">
        <v>9</v>
      </c>
      <c r="I75" s="77">
        <v>446.19910999999996</v>
      </c>
      <c r="J75" s="77">
        <f t="shared" si="61"/>
        <v>449.69999999999993</v>
      </c>
      <c r="K75" s="78">
        <v>2.8000799999999999</v>
      </c>
      <c r="L75" s="78">
        <v>0.70081000000000004</v>
      </c>
      <c r="M75" s="78">
        <f t="shared" si="64"/>
        <v>3.5008900000000001</v>
      </c>
      <c r="N75" s="77">
        <f t="shared" si="65"/>
        <v>7822.863811105949</v>
      </c>
      <c r="O75" s="103"/>
      <c r="P75" s="103">
        <v>451.3</v>
      </c>
      <c r="Q75" s="104"/>
      <c r="R75" s="104"/>
      <c r="S75" s="104">
        <v>3.4704000000000002</v>
      </c>
      <c r="T75" s="105">
        <v>7689</v>
      </c>
      <c r="U75" s="79"/>
      <c r="V75" s="80"/>
      <c r="W75" s="80"/>
      <c r="X75" s="80">
        <f t="shared" si="62"/>
        <v>-0.87092139427402471</v>
      </c>
      <c r="Y75" s="80">
        <f t="shared" si="63"/>
        <v>-1.7111867768413083</v>
      </c>
      <c r="Z75" s="81"/>
      <c r="AA75" s="57">
        <f t="shared" si="66"/>
        <v>-3.835103060587127</v>
      </c>
      <c r="AB75" s="57">
        <f t="shared" si="33"/>
        <v>-8.8351030605871266</v>
      </c>
      <c r="AC75" s="57">
        <f t="shared" si="34"/>
        <v>1.164896939412873</v>
      </c>
      <c r="AD75" s="57">
        <f t="shared" si="35"/>
        <v>-13.80240927259398</v>
      </c>
      <c r="AE75" s="57">
        <f t="shared" si="36"/>
        <v>6.132203151419727</v>
      </c>
      <c r="AF75" s="57">
        <f t="shared" si="37"/>
        <v>3.0312215822733544E-2</v>
      </c>
      <c r="AG75" s="57">
        <f t="shared" si="38"/>
        <v>-4.9696877841772666</v>
      </c>
      <c r="AH75" s="57">
        <f t="shared" si="39"/>
        <v>5.0303122158227334</v>
      </c>
      <c r="AI75" s="57">
        <f t="shared" si="40"/>
        <v>-5.2567267351726601</v>
      </c>
      <c r="AJ75" s="57">
        <f t="shared" si="41"/>
        <v>5.3173511668181268</v>
      </c>
      <c r="AK75" s="57">
        <f t="shared" si="42"/>
        <v>-2.7506812533182412</v>
      </c>
      <c r="AL75" s="57">
        <f t="shared" si="43"/>
        <v>-7.7506812533182412</v>
      </c>
      <c r="AM75" s="57">
        <f t="shared" si="44"/>
        <v>2.2493187466817588</v>
      </c>
      <c r="AN75" s="57">
        <f t="shared" si="45"/>
        <v>-10.611175270176549</v>
      </c>
      <c r="AO75" s="57">
        <f t="shared" si="46"/>
        <v>5.1098127635400665</v>
      </c>
      <c r="AP75" s="57">
        <f t="shared" si="47"/>
        <v>-2.8241933699731048</v>
      </c>
      <c r="AQ75" s="57">
        <f t="shared" si="48"/>
        <v>-7.8241933699731048</v>
      </c>
      <c r="AR75" s="57">
        <f t="shared" si="49"/>
        <v>2.1758066300268952</v>
      </c>
      <c r="AS75" s="57">
        <f t="shared" si="50"/>
        <v>-10.153850245120196</v>
      </c>
      <c r="AT75" s="57">
        <f t="shared" si="51"/>
        <v>4.505463505173986</v>
      </c>
      <c r="AU75" s="1"/>
      <c r="AV75" s="1"/>
    </row>
    <row r="76" spans="1:48" ht="13.7" customHeight="1">
      <c r="A76" s="62" t="s">
        <v>176</v>
      </c>
      <c r="B76" s="75">
        <v>2</v>
      </c>
      <c r="C76" s="75">
        <v>2025</v>
      </c>
      <c r="D76" s="62" t="s">
        <v>22</v>
      </c>
      <c r="E76" s="75" t="s">
        <v>69</v>
      </c>
      <c r="F76" s="96" t="s">
        <v>118</v>
      </c>
      <c r="G76" s="93" t="s">
        <v>134</v>
      </c>
      <c r="H76" s="94">
        <v>1</v>
      </c>
      <c r="I76" s="77">
        <v>446.77410000000003</v>
      </c>
      <c r="J76" s="77">
        <f t="shared" si="61"/>
        <v>446.8</v>
      </c>
      <c r="K76" s="78">
        <v>1.5339999999999999E-2</v>
      </c>
      <c r="L76" s="78">
        <v>1.056E-2</v>
      </c>
      <c r="M76" s="78">
        <f t="shared" si="64"/>
        <v>2.5899999999999999E-2</v>
      </c>
      <c r="N76" s="77">
        <f t="shared" si="65"/>
        <v>57.969863077764835</v>
      </c>
      <c r="O76" s="88">
        <v>446.35679999999991</v>
      </c>
      <c r="P76" s="88">
        <v>446.37999999999994</v>
      </c>
      <c r="Q76" s="89">
        <v>1.3800000000000257E-2</v>
      </c>
      <c r="R76" s="89">
        <v>9.400000000000075E-3</v>
      </c>
      <c r="S76" s="89">
        <v>2.3200000000000331E-2</v>
      </c>
      <c r="T76" s="79">
        <v>51.976356134823838</v>
      </c>
      <c r="U76" s="79"/>
      <c r="V76" s="80">
        <f t="shared" ref="V67:V76" si="67">((Q76-K76)/K76)*100</f>
        <v>-10.039113428942262</v>
      </c>
      <c r="W76" s="80">
        <f t="shared" ref="W67:W76" si="68">((R76-L76)/L76)*100</f>
        <v>-10.984848484847774</v>
      </c>
      <c r="X76" s="80">
        <f t="shared" si="62"/>
        <v>-10.424710424709142</v>
      </c>
      <c r="Y76" s="80">
        <f t="shared" si="63"/>
        <v>-10.339004828941697</v>
      </c>
      <c r="Z76" s="81"/>
      <c r="AA76" s="57">
        <f t="shared" si="66"/>
        <v>-3.835103060587127</v>
      </c>
      <c r="AB76" s="57">
        <f t="shared" si="33"/>
        <v>-8.8351030605871266</v>
      </c>
      <c r="AC76" s="57">
        <f t="shared" si="34"/>
        <v>1.164896939412873</v>
      </c>
      <c r="AD76" s="57">
        <f t="shared" si="35"/>
        <v>-13.80240927259398</v>
      </c>
      <c r="AE76" s="57">
        <f t="shared" si="36"/>
        <v>6.132203151419727</v>
      </c>
      <c r="AF76" s="57">
        <f t="shared" si="37"/>
        <v>3.0312215822733544E-2</v>
      </c>
      <c r="AG76" s="57">
        <f t="shared" si="38"/>
        <v>-4.9696877841772666</v>
      </c>
      <c r="AH76" s="57">
        <f t="shared" si="39"/>
        <v>5.0303122158227334</v>
      </c>
      <c r="AI76" s="57">
        <f t="shared" si="40"/>
        <v>-5.2567267351726601</v>
      </c>
      <c r="AJ76" s="57">
        <f t="shared" si="41"/>
        <v>5.3173511668181268</v>
      </c>
      <c r="AK76" s="57">
        <f t="shared" si="42"/>
        <v>-2.7506812533182412</v>
      </c>
      <c r="AL76" s="57">
        <f t="shared" si="43"/>
        <v>-7.7506812533182412</v>
      </c>
      <c r="AM76" s="57">
        <f t="shared" si="44"/>
        <v>2.2493187466817588</v>
      </c>
      <c r="AN76" s="57">
        <f t="shared" si="45"/>
        <v>-10.611175270176549</v>
      </c>
      <c r="AO76" s="57">
        <f t="shared" si="46"/>
        <v>5.1098127635400665</v>
      </c>
      <c r="AP76" s="57">
        <f t="shared" si="47"/>
        <v>-2.8241933699731048</v>
      </c>
      <c r="AQ76" s="57">
        <f t="shared" si="48"/>
        <v>-7.8241933699731048</v>
      </c>
      <c r="AR76" s="57">
        <f t="shared" si="49"/>
        <v>2.1758066300268952</v>
      </c>
      <c r="AS76" s="57">
        <f t="shared" si="50"/>
        <v>-10.153850245120196</v>
      </c>
      <c r="AT76" s="57">
        <f t="shared" si="51"/>
        <v>4.505463505173986</v>
      </c>
      <c r="AU76" s="1"/>
      <c r="AV76" s="1"/>
    </row>
    <row r="77" spans="1:48" ht="13.7" customHeight="1">
      <c r="A77" s="62" t="s">
        <v>176</v>
      </c>
      <c r="B77" s="75">
        <v>2</v>
      </c>
      <c r="C77" s="75">
        <v>2025</v>
      </c>
      <c r="D77" s="62" t="s">
        <v>22</v>
      </c>
      <c r="E77" s="75" t="s">
        <v>69</v>
      </c>
      <c r="F77" s="96" t="s">
        <v>118</v>
      </c>
      <c r="G77" s="93" t="s">
        <v>134</v>
      </c>
      <c r="H77" s="69">
        <v>2</v>
      </c>
      <c r="I77" s="77">
        <v>446.3569</v>
      </c>
      <c r="J77" s="77">
        <f t="shared" si="61"/>
        <v>446.4</v>
      </c>
      <c r="K77" s="78">
        <v>3.0550000000000001E-2</v>
      </c>
      <c r="L77" s="78">
        <v>1.255E-2</v>
      </c>
      <c r="M77" s="78">
        <f t="shared" si="64"/>
        <v>4.3099999999999999E-2</v>
      </c>
      <c r="N77" s="77">
        <f t="shared" si="65"/>
        <v>96.555983643027119</v>
      </c>
      <c r="O77" s="90">
        <v>446.05890000000005</v>
      </c>
      <c r="P77" s="90">
        <v>446.1</v>
      </c>
      <c r="Q77" s="91">
        <v>2.8399999999999981E-2</v>
      </c>
      <c r="R77" s="91">
        <v>1.2700000000000156E-2</v>
      </c>
      <c r="S77" s="91">
        <v>4.1100000000000136E-2</v>
      </c>
      <c r="T77" s="82">
        <v>92.140298063776186</v>
      </c>
      <c r="U77" s="79"/>
      <c r="V77" s="80">
        <f t="shared" ref="V76:V93" si="69">((Q77-K77)/K77)*100</f>
        <v>-7.0376432078560383</v>
      </c>
      <c r="W77" s="80">
        <f t="shared" ref="W76:W93" si="70">((R77-L77)/L77)*100</f>
        <v>1.1952191235072129</v>
      </c>
      <c r="X77" s="80">
        <f t="shared" si="62"/>
        <v>-4.6403712296980579</v>
      </c>
      <c r="Y77" s="80">
        <f t="shared" si="63"/>
        <v>-4.5731868835555236</v>
      </c>
      <c r="Z77" s="81"/>
      <c r="AA77" s="57">
        <f t="shared" si="66"/>
        <v>-3.835103060587127</v>
      </c>
      <c r="AB77" s="57">
        <f t="shared" si="33"/>
        <v>-8.8351030605871266</v>
      </c>
      <c r="AC77" s="57">
        <f t="shared" si="34"/>
        <v>1.164896939412873</v>
      </c>
      <c r="AD77" s="57">
        <f t="shared" si="35"/>
        <v>-13.80240927259398</v>
      </c>
      <c r="AE77" s="57">
        <f t="shared" si="36"/>
        <v>6.132203151419727</v>
      </c>
      <c r="AF77" s="57">
        <f t="shared" si="37"/>
        <v>3.0312215822733544E-2</v>
      </c>
      <c r="AG77" s="57">
        <f t="shared" si="38"/>
        <v>-4.9696877841772666</v>
      </c>
      <c r="AH77" s="57">
        <f t="shared" si="39"/>
        <v>5.0303122158227334</v>
      </c>
      <c r="AI77" s="57">
        <f t="shared" si="40"/>
        <v>-5.2567267351726601</v>
      </c>
      <c r="AJ77" s="57">
        <f t="shared" si="41"/>
        <v>5.3173511668181268</v>
      </c>
      <c r="AK77" s="57">
        <f t="shared" si="42"/>
        <v>-2.7506812533182412</v>
      </c>
      <c r="AL77" s="57">
        <f t="shared" si="43"/>
        <v>-7.7506812533182412</v>
      </c>
      <c r="AM77" s="57">
        <f t="shared" si="44"/>
        <v>2.2493187466817588</v>
      </c>
      <c r="AN77" s="57">
        <f t="shared" si="45"/>
        <v>-10.611175270176549</v>
      </c>
      <c r="AO77" s="57">
        <f t="shared" si="46"/>
        <v>5.1098127635400665</v>
      </c>
      <c r="AP77" s="57">
        <f t="shared" si="47"/>
        <v>-2.8241933699731048</v>
      </c>
      <c r="AQ77" s="57">
        <f t="shared" si="48"/>
        <v>-7.8241933699731048</v>
      </c>
      <c r="AR77" s="57">
        <f t="shared" si="49"/>
        <v>2.1758066300268952</v>
      </c>
      <c r="AS77" s="57">
        <f t="shared" si="50"/>
        <v>-10.153850245120196</v>
      </c>
      <c r="AT77" s="57">
        <f t="shared" si="51"/>
        <v>4.505463505173986</v>
      </c>
      <c r="AU77" s="1"/>
      <c r="AV77" s="1"/>
    </row>
    <row r="78" spans="1:48" ht="13.7" customHeight="1">
      <c r="A78" s="62" t="s">
        <v>176</v>
      </c>
      <c r="B78" s="75">
        <v>2</v>
      </c>
      <c r="C78" s="75">
        <v>2025</v>
      </c>
      <c r="D78" s="62" t="s">
        <v>22</v>
      </c>
      <c r="E78" s="75" t="s">
        <v>69</v>
      </c>
      <c r="F78" s="96" t="s">
        <v>118</v>
      </c>
      <c r="G78" s="93" t="s">
        <v>134</v>
      </c>
      <c r="H78" s="69">
        <v>3</v>
      </c>
      <c r="I78" s="77">
        <v>446.13417999999996</v>
      </c>
      <c r="J78" s="77">
        <f t="shared" si="61"/>
        <v>446.2</v>
      </c>
      <c r="K78" s="78">
        <v>5.0020000000000002E-2</v>
      </c>
      <c r="L78" s="78">
        <v>1.5800000000000002E-2</v>
      </c>
      <c r="M78" s="78">
        <f t="shared" si="64"/>
        <v>6.5820000000000004E-2</v>
      </c>
      <c r="N78" s="77">
        <f t="shared" si="65"/>
        <v>147.52587583173315</v>
      </c>
      <c r="O78" s="90">
        <v>445.78790000000004</v>
      </c>
      <c r="P78" s="90">
        <v>445.85</v>
      </c>
      <c r="Q78" s="91">
        <v>4.7100000000000364E-2</v>
      </c>
      <c r="R78" s="91">
        <v>1.5000000000000124E-2</v>
      </c>
      <c r="S78" s="91">
        <v>6.2100000000000488E-2</v>
      </c>
      <c r="T78" s="82">
        <v>139.30391560650367</v>
      </c>
      <c r="U78" s="79"/>
      <c r="V78" s="80">
        <f t="shared" si="69"/>
        <v>-5.8376649340256659</v>
      </c>
      <c r="W78" s="80">
        <f t="shared" si="70"/>
        <v>-5.0632911392397286</v>
      </c>
      <c r="X78" s="80">
        <f t="shared" si="62"/>
        <v>-5.6517775752043686</v>
      </c>
      <c r="Y78" s="80">
        <f t="shared" si="63"/>
        <v>-5.5732326135161427</v>
      </c>
      <c r="Z78" s="81"/>
      <c r="AA78" s="57">
        <f t="shared" si="66"/>
        <v>-3.835103060587127</v>
      </c>
      <c r="AB78" s="57">
        <f t="shared" si="33"/>
        <v>-8.8351030605871266</v>
      </c>
      <c r="AC78" s="57">
        <f t="shared" si="34"/>
        <v>1.164896939412873</v>
      </c>
      <c r="AD78" s="57">
        <f t="shared" si="35"/>
        <v>-13.80240927259398</v>
      </c>
      <c r="AE78" s="57">
        <f t="shared" si="36"/>
        <v>6.132203151419727</v>
      </c>
      <c r="AF78" s="57">
        <f t="shared" si="37"/>
        <v>3.0312215822733544E-2</v>
      </c>
      <c r="AG78" s="57">
        <f t="shared" si="38"/>
        <v>-4.9696877841772666</v>
      </c>
      <c r="AH78" s="57">
        <f t="shared" si="39"/>
        <v>5.0303122158227334</v>
      </c>
      <c r="AI78" s="57">
        <f t="shared" si="40"/>
        <v>-5.2567267351726601</v>
      </c>
      <c r="AJ78" s="57">
        <f t="shared" si="41"/>
        <v>5.3173511668181268</v>
      </c>
      <c r="AK78" s="57">
        <f t="shared" si="42"/>
        <v>-2.7506812533182412</v>
      </c>
      <c r="AL78" s="57">
        <f t="shared" si="43"/>
        <v>-7.7506812533182412</v>
      </c>
      <c r="AM78" s="57">
        <f t="shared" si="44"/>
        <v>2.2493187466817588</v>
      </c>
      <c r="AN78" s="57">
        <f t="shared" si="45"/>
        <v>-10.611175270176549</v>
      </c>
      <c r="AO78" s="57">
        <f t="shared" si="46"/>
        <v>5.1098127635400665</v>
      </c>
      <c r="AP78" s="57">
        <f t="shared" si="47"/>
        <v>-2.8241933699731048</v>
      </c>
      <c r="AQ78" s="57">
        <f t="shared" si="48"/>
        <v>-7.8241933699731048</v>
      </c>
      <c r="AR78" s="57">
        <f t="shared" si="49"/>
        <v>2.1758066300268952</v>
      </c>
      <c r="AS78" s="57">
        <f t="shared" si="50"/>
        <v>-10.153850245120196</v>
      </c>
      <c r="AT78" s="57">
        <f t="shared" si="51"/>
        <v>4.505463505173986</v>
      </c>
      <c r="AU78" s="1"/>
      <c r="AV78" s="1"/>
    </row>
    <row r="79" spans="1:48" ht="13.7" customHeight="1">
      <c r="A79" s="62" t="s">
        <v>176</v>
      </c>
      <c r="B79" s="75">
        <v>2</v>
      </c>
      <c r="C79" s="75">
        <v>2025</v>
      </c>
      <c r="D79" s="62" t="s">
        <v>22</v>
      </c>
      <c r="E79" s="75" t="s">
        <v>69</v>
      </c>
      <c r="F79" s="96" t="s">
        <v>118</v>
      </c>
      <c r="G79" s="93" t="s">
        <v>134</v>
      </c>
      <c r="H79" s="69">
        <v>4</v>
      </c>
      <c r="I79" s="77">
        <v>446.68383</v>
      </c>
      <c r="J79" s="77">
        <f t="shared" si="61"/>
        <v>447</v>
      </c>
      <c r="K79" s="78">
        <v>0.25019000000000002</v>
      </c>
      <c r="L79" s="78">
        <v>6.5979999999999997E-2</v>
      </c>
      <c r="M79" s="78">
        <f t="shared" si="64"/>
        <v>0.31617000000000001</v>
      </c>
      <c r="N79" s="77">
        <f t="shared" si="65"/>
        <v>707.62707035528035</v>
      </c>
      <c r="O79" s="90">
        <v>446.26530000000008</v>
      </c>
      <c r="P79" s="90">
        <v>446.57000000000005</v>
      </c>
      <c r="Q79" s="91">
        <v>0.23870000000000013</v>
      </c>
      <c r="R79" s="91">
        <v>6.5999999999999837E-2</v>
      </c>
      <c r="S79" s="91">
        <v>0.30469999999999997</v>
      </c>
      <c r="T79" s="82">
        <v>682.7777109266616</v>
      </c>
      <c r="U79" s="79"/>
      <c r="V79" s="80">
        <f t="shared" si="69"/>
        <v>-4.5925096926335538</v>
      </c>
      <c r="W79" s="80">
        <f t="shared" si="70"/>
        <v>3.0312215822733544E-2</v>
      </c>
      <c r="X79" s="80">
        <f t="shared" si="62"/>
        <v>-3.6277951734826313</v>
      </c>
      <c r="Y79" s="80">
        <f t="shared" si="63"/>
        <v>-3.5116462427225352</v>
      </c>
      <c r="Z79" s="81"/>
      <c r="AA79" s="57">
        <f t="shared" si="66"/>
        <v>-3.835103060587127</v>
      </c>
      <c r="AB79" s="57">
        <f t="shared" si="33"/>
        <v>-8.8351030605871266</v>
      </c>
      <c r="AC79" s="57">
        <f t="shared" si="34"/>
        <v>1.164896939412873</v>
      </c>
      <c r="AD79" s="57">
        <f t="shared" si="35"/>
        <v>-13.80240927259398</v>
      </c>
      <c r="AE79" s="57">
        <f t="shared" si="36"/>
        <v>6.132203151419727</v>
      </c>
      <c r="AF79" s="57">
        <f t="shared" si="37"/>
        <v>3.0312215822733544E-2</v>
      </c>
      <c r="AG79" s="57">
        <f t="shared" si="38"/>
        <v>-4.9696877841772666</v>
      </c>
      <c r="AH79" s="57">
        <f t="shared" si="39"/>
        <v>5.0303122158227334</v>
      </c>
      <c r="AI79" s="57">
        <f t="shared" si="40"/>
        <v>-5.2567267351726601</v>
      </c>
      <c r="AJ79" s="57">
        <f t="shared" si="41"/>
        <v>5.3173511668181268</v>
      </c>
      <c r="AK79" s="57">
        <f t="shared" si="42"/>
        <v>-2.7506812533182412</v>
      </c>
      <c r="AL79" s="57">
        <f t="shared" si="43"/>
        <v>-7.7506812533182412</v>
      </c>
      <c r="AM79" s="57">
        <f t="shared" si="44"/>
        <v>2.2493187466817588</v>
      </c>
      <c r="AN79" s="57">
        <f t="shared" si="45"/>
        <v>-10.611175270176549</v>
      </c>
      <c r="AO79" s="57">
        <f t="shared" si="46"/>
        <v>5.1098127635400665</v>
      </c>
      <c r="AP79" s="57">
        <f t="shared" si="47"/>
        <v>-2.8241933699731048</v>
      </c>
      <c r="AQ79" s="57">
        <f t="shared" si="48"/>
        <v>-7.8241933699731048</v>
      </c>
      <c r="AR79" s="57">
        <f t="shared" si="49"/>
        <v>2.1758066300268952</v>
      </c>
      <c r="AS79" s="57">
        <f t="shared" si="50"/>
        <v>-10.153850245120196</v>
      </c>
      <c r="AT79" s="57">
        <f t="shared" si="51"/>
        <v>4.505463505173986</v>
      </c>
      <c r="AU79" s="1"/>
      <c r="AV79" s="1"/>
    </row>
    <row r="80" spans="1:48" ht="13.7" customHeight="1">
      <c r="A80" s="62" t="s">
        <v>176</v>
      </c>
      <c r="B80" s="75">
        <v>2</v>
      </c>
      <c r="C80" s="75">
        <v>2025</v>
      </c>
      <c r="D80" s="62" t="s">
        <v>22</v>
      </c>
      <c r="E80" s="75" t="s">
        <v>69</v>
      </c>
      <c r="F80" s="96" t="s">
        <v>118</v>
      </c>
      <c r="G80" s="93" t="s">
        <v>134</v>
      </c>
      <c r="H80" s="69">
        <v>5</v>
      </c>
      <c r="I80" s="77">
        <v>446.59969999999998</v>
      </c>
      <c r="J80" s="77">
        <f t="shared" si="61"/>
        <v>447.09999999999997</v>
      </c>
      <c r="K80" s="78">
        <v>0.40017000000000003</v>
      </c>
      <c r="L80" s="78">
        <v>0.10013</v>
      </c>
      <c r="M80" s="78">
        <f t="shared" si="64"/>
        <v>0.50029999999999997</v>
      </c>
      <c r="N80" s="77">
        <f t="shared" si="65"/>
        <v>1119.7691970483131</v>
      </c>
      <c r="O80" s="90">
        <v>446.28190000000001</v>
      </c>
      <c r="P80" s="90">
        <v>446.77000000000004</v>
      </c>
      <c r="Q80" s="91">
        <v>0.3851</v>
      </c>
      <c r="R80" s="91">
        <v>0.10299999999999998</v>
      </c>
      <c r="S80" s="91">
        <v>0.48809999999999998</v>
      </c>
      <c r="T80" s="82">
        <v>1093.7033296667419</v>
      </c>
      <c r="U80" s="79"/>
      <c r="V80" s="80">
        <f t="shared" si="69"/>
        <v>-3.7658994927156026</v>
      </c>
      <c r="W80" s="80">
        <f t="shared" si="70"/>
        <v>2.8662738440027802</v>
      </c>
      <c r="X80" s="80">
        <f t="shared" si="62"/>
        <v>-2.4385368778732741</v>
      </c>
      <c r="Y80" s="80">
        <f t="shared" si="63"/>
        <v>-2.3277892846383255</v>
      </c>
      <c r="Z80" s="81"/>
      <c r="AA80" s="57">
        <f t="shared" si="66"/>
        <v>-3.835103060587127</v>
      </c>
      <c r="AB80" s="57">
        <f t="shared" si="33"/>
        <v>-8.8351030605871266</v>
      </c>
      <c r="AC80" s="57">
        <f t="shared" si="34"/>
        <v>1.164896939412873</v>
      </c>
      <c r="AD80" s="57">
        <f t="shared" si="35"/>
        <v>-13.80240927259398</v>
      </c>
      <c r="AE80" s="57">
        <f t="shared" si="36"/>
        <v>6.132203151419727</v>
      </c>
      <c r="AF80" s="57">
        <f t="shared" si="37"/>
        <v>3.0312215822733544E-2</v>
      </c>
      <c r="AG80" s="57">
        <f t="shared" si="38"/>
        <v>-4.9696877841772666</v>
      </c>
      <c r="AH80" s="57">
        <f t="shared" si="39"/>
        <v>5.0303122158227334</v>
      </c>
      <c r="AI80" s="57">
        <f t="shared" si="40"/>
        <v>-5.2567267351726601</v>
      </c>
      <c r="AJ80" s="57">
        <f t="shared" si="41"/>
        <v>5.3173511668181268</v>
      </c>
      <c r="AK80" s="57">
        <f t="shared" si="42"/>
        <v>-2.7506812533182412</v>
      </c>
      <c r="AL80" s="57">
        <f t="shared" si="43"/>
        <v>-7.7506812533182412</v>
      </c>
      <c r="AM80" s="57">
        <f t="shared" si="44"/>
        <v>2.2493187466817588</v>
      </c>
      <c r="AN80" s="57">
        <f t="shared" si="45"/>
        <v>-10.611175270176549</v>
      </c>
      <c r="AO80" s="57">
        <f t="shared" si="46"/>
        <v>5.1098127635400665</v>
      </c>
      <c r="AP80" s="57">
        <f t="shared" si="47"/>
        <v>-2.8241933699731048</v>
      </c>
      <c r="AQ80" s="57">
        <f t="shared" si="48"/>
        <v>-7.8241933699731048</v>
      </c>
      <c r="AR80" s="57">
        <f t="shared" si="49"/>
        <v>2.1758066300268952</v>
      </c>
      <c r="AS80" s="57">
        <f t="shared" si="50"/>
        <v>-10.153850245120196</v>
      </c>
      <c r="AT80" s="57">
        <f t="shared" si="51"/>
        <v>4.505463505173986</v>
      </c>
      <c r="AU80" s="1"/>
      <c r="AV80" s="1"/>
    </row>
    <row r="81" spans="1:48" ht="13.7" customHeight="1">
      <c r="A81" s="62" t="s">
        <v>176</v>
      </c>
      <c r="B81" s="75">
        <v>2</v>
      </c>
      <c r="C81" s="75">
        <v>2025</v>
      </c>
      <c r="D81" s="62" t="s">
        <v>22</v>
      </c>
      <c r="E81" s="75" t="s">
        <v>69</v>
      </c>
      <c r="F81" s="96" t="s">
        <v>118</v>
      </c>
      <c r="G81" s="93" t="s">
        <v>134</v>
      </c>
      <c r="H81" s="69">
        <v>6</v>
      </c>
      <c r="I81" s="77">
        <v>446.54919000000001</v>
      </c>
      <c r="J81" s="77">
        <f t="shared" si="61"/>
        <v>447.3</v>
      </c>
      <c r="K81" s="78">
        <v>0.60007999999999995</v>
      </c>
      <c r="L81" s="78">
        <v>0.15073</v>
      </c>
      <c r="M81" s="78">
        <f t="shared" si="64"/>
        <v>0.75080999999999998</v>
      </c>
      <c r="N81" s="77">
        <f t="shared" si="65"/>
        <v>1680.2939721738101</v>
      </c>
      <c r="O81" s="90">
        <v>446.25650000000007</v>
      </c>
      <c r="P81" s="90">
        <v>446.99000000000007</v>
      </c>
      <c r="Q81" s="91">
        <v>0.58010000000000028</v>
      </c>
      <c r="R81" s="91">
        <v>0.15339999999999998</v>
      </c>
      <c r="S81" s="91">
        <v>0.73350000000000026</v>
      </c>
      <c r="T81" s="82">
        <v>1643.6735375283051</v>
      </c>
      <c r="U81" s="79"/>
      <c r="V81" s="80">
        <f t="shared" si="69"/>
        <v>-3.3295560591920523</v>
      </c>
      <c r="W81" s="80">
        <f t="shared" si="70"/>
        <v>1.7713792874676428</v>
      </c>
      <c r="X81" s="80">
        <f t="shared" si="62"/>
        <v>-2.3055100491468834</v>
      </c>
      <c r="Y81" s="80">
        <f t="shared" si="63"/>
        <v>-2.1794064164932268</v>
      </c>
      <c r="Z81" s="81"/>
      <c r="AA81" s="57">
        <f t="shared" si="66"/>
        <v>-3.835103060587127</v>
      </c>
      <c r="AB81" s="57">
        <f t="shared" si="33"/>
        <v>-8.8351030605871266</v>
      </c>
      <c r="AC81" s="57">
        <f t="shared" si="34"/>
        <v>1.164896939412873</v>
      </c>
      <c r="AD81" s="57">
        <f t="shared" si="35"/>
        <v>-13.80240927259398</v>
      </c>
      <c r="AE81" s="57">
        <f t="shared" si="36"/>
        <v>6.132203151419727</v>
      </c>
      <c r="AF81" s="57">
        <f t="shared" si="37"/>
        <v>3.0312215822733544E-2</v>
      </c>
      <c r="AG81" s="57">
        <f t="shared" si="38"/>
        <v>-4.9696877841772666</v>
      </c>
      <c r="AH81" s="57">
        <f t="shared" si="39"/>
        <v>5.0303122158227334</v>
      </c>
      <c r="AI81" s="57">
        <f t="shared" si="40"/>
        <v>-5.2567267351726601</v>
      </c>
      <c r="AJ81" s="57">
        <f t="shared" si="41"/>
        <v>5.3173511668181268</v>
      </c>
      <c r="AK81" s="57">
        <f t="shared" si="42"/>
        <v>-2.7506812533182412</v>
      </c>
      <c r="AL81" s="57">
        <f t="shared" si="43"/>
        <v>-7.7506812533182412</v>
      </c>
      <c r="AM81" s="57">
        <f t="shared" si="44"/>
        <v>2.2493187466817588</v>
      </c>
      <c r="AN81" s="57">
        <f t="shared" si="45"/>
        <v>-10.611175270176549</v>
      </c>
      <c r="AO81" s="57">
        <f t="shared" si="46"/>
        <v>5.1098127635400665</v>
      </c>
      <c r="AP81" s="57">
        <f t="shared" si="47"/>
        <v>-2.8241933699731048</v>
      </c>
      <c r="AQ81" s="57">
        <f t="shared" si="48"/>
        <v>-7.8241933699731048</v>
      </c>
      <c r="AR81" s="57">
        <f t="shared" si="49"/>
        <v>2.1758066300268952</v>
      </c>
      <c r="AS81" s="57">
        <f t="shared" si="50"/>
        <v>-10.153850245120196</v>
      </c>
      <c r="AT81" s="57">
        <f t="shared" si="51"/>
        <v>4.505463505173986</v>
      </c>
      <c r="AU81" s="1"/>
      <c r="AV81" s="1"/>
    </row>
    <row r="82" spans="1:48" ht="13.7" customHeight="1">
      <c r="A82" s="62" t="s">
        <v>176</v>
      </c>
      <c r="B82" s="75">
        <v>2</v>
      </c>
      <c r="C82" s="75">
        <v>2025</v>
      </c>
      <c r="D82" s="62" t="s">
        <v>22</v>
      </c>
      <c r="E82" s="75" t="s">
        <v>69</v>
      </c>
      <c r="F82" s="96" t="s">
        <v>118</v>
      </c>
      <c r="G82" s="93" t="s">
        <v>134</v>
      </c>
      <c r="H82" s="69">
        <v>7</v>
      </c>
      <c r="I82" s="77">
        <v>446.64916000000005</v>
      </c>
      <c r="J82" s="77">
        <f t="shared" si="61"/>
        <v>448.90000000000009</v>
      </c>
      <c r="K82" s="78">
        <v>1.8000400000000001</v>
      </c>
      <c r="L82" s="78">
        <v>0.45079999999999998</v>
      </c>
      <c r="M82" s="78">
        <f t="shared" si="64"/>
        <v>2.2508400000000002</v>
      </c>
      <c r="N82" s="77">
        <f t="shared" si="65"/>
        <v>5029.8261517630908</v>
      </c>
      <c r="O82" s="90">
        <v>446.33359999999999</v>
      </c>
      <c r="P82" s="90">
        <v>448.53000000000003</v>
      </c>
      <c r="Q82" s="91">
        <v>1.7686999999999999</v>
      </c>
      <c r="R82" s="91">
        <v>0.42769999999999997</v>
      </c>
      <c r="S82" s="91">
        <v>2.1963999999999997</v>
      </c>
      <c r="T82" s="82">
        <v>4920.9828702118766</v>
      </c>
      <c r="U82" s="79" t="s">
        <v>177</v>
      </c>
      <c r="V82" s="80">
        <f t="shared" si="69"/>
        <v>-1.7410724206128831</v>
      </c>
      <c r="W82" s="80">
        <f t="shared" si="70"/>
        <v>-5.1242236024844745</v>
      </c>
      <c r="X82" s="80">
        <f t="shared" si="62"/>
        <v>-2.4186525919212598</v>
      </c>
      <c r="Y82" s="80">
        <f t="shared" si="63"/>
        <v>-2.1639571282808983</v>
      </c>
      <c r="Z82" s="81"/>
      <c r="AA82" s="57">
        <f t="shared" si="66"/>
        <v>-3.835103060587127</v>
      </c>
      <c r="AB82" s="57">
        <f t="shared" si="33"/>
        <v>-8.8351030605871266</v>
      </c>
      <c r="AC82" s="57">
        <f t="shared" si="34"/>
        <v>1.164896939412873</v>
      </c>
      <c r="AD82" s="57">
        <f t="shared" si="35"/>
        <v>-13.80240927259398</v>
      </c>
      <c r="AE82" s="57">
        <f t="shared" si="36"/>
        <v>6.132203151419727</v>
      </c>
      <c r="AF82" s="57">
        <f t="shared" si="37"/>
        <v>3.0312215822733544E-2</v>
      </c>
      <c r="AG82" s="57">
        <f t="shared" si="38"/>
        <v>-4.9696877841772666</v>
      </c>
      <c r="AH82" s="57">
        <f t="shared" si="39"/>
        <v>5.0303122158227334</v>
      </c>
      <c r="AI82" s="57">
        <f t="shared" si="40"/>
        <v>-5.2567267351726601</v>
      </c>
      <c r="AJ82" s="57">
        <f t="shared" si="41"/>
        <v>5.3173511668181268</v>
      </c>
      <c r="AK82" s="57">
        <f t="shared" si="42"/>
        <v>-2.7506812533182412</v>
      </c>
      <c r="AL82" s="57">
        <f t="shared" si="43"/>
        <v>-7.7506812533182412</v>
      </c>
      <c r="AM82" s="57">
        <f t="shared" si="44"/>
        <v>2.2493187466817588</v>
      </c>
      <c r="AN82" s="57">
        <f t="shared" si="45"/>
        <v>-10.611175270176549</v>
      </c>
      <c r="AO82" s="57">
        <f t="shared" si="46"/>
        <v>5.1098127635400665</v>
      </c>
      <c r="AP82" s="57">
        <f t="shared" si="47"/>
        <v>-2.8241933699731048</v>
      </c>
      <c r="AQ82" s="57">
        <f t="shared" si="48"/>
        <v>-7.8241933699731048</v>
      </c>
      <c r="AR82" s="57">
        <f t="shared" si="49"/>
        <v>2.1758066300268952</v>
      </c>
      <c r="AS82" s="57">
        <f t="shared" si="50"/>
        <v>-10.153850245120196</v>
      </c>
      <c r="AT82" s="57">
        <f t="shared" si="51"/>
        <v>4.505463505173986</v>
      </c>
      <c r="AU82" s="1"/>
      <c r="AV82" s="1"/>
    </row>
    <row r="83" spans="1:48" ht="13.7" customHeight="1">
      <c r="A83" s="62" t="s">
        <v>176</v>
      </c>
      <c r="B83" s="75">
        <v>2</v>
      </c>
      <c r="C83" s="75">
        <v>2025</v>
      </c>
      <c r="D83" s="62" t="s">
        <v>22</v>
      </c>
      <c r="E83" s="75" t="s">
        <v>69</v>
      </c>
      <c r="F83" s="96" t="s">
        <v>118</v>
      </c>
      <c r="G83" s="93" t="s">
        <v>134</v>
      </c>
      <c r="H83" s="69">
        <v>8</v>
      </c>
      <c r="I83" s="77">
        <v>446.49980000000005</v>
      </c>
      <c r="J83" s="77">
        <f t="shared" si="61"/>
        <v>449.40000000000003</v>
      </c>
      <c r="K83" s="78">
        <v>2.3000799999999999</v>
      </c>
      <c r="L83" s="78">
        <v>0.60011999999999999</v>
      </c>
      <c r="M83" s="78">
        <f t="shared" si="64"/>
        <v>2.9001999999999999</v>
      </c>
      <c r="N83" s="77">
        <f t="shared" si="65"/>
        <v>6479.5290359126684</v>
      </c>
      <c r="O83" s="90">
        <v>446.13850000000008</v>
      </c>
      <c r="P83" s="90">
        <v>449.02000000000004</v>
      </c>
      <c r="Q83" s="91">
        <v>2.2707000000000002</v>
      </c>
      <c r="R83" s="91">
        <v>0.61079999999999979</v>
      </c>
      <c r="S83" s="91">
        <v>2.8815</v>
      </c>
      <c r="T83" s="82">
        <v>6458.7566417155194</v>
      </c>
      <c r="U83" s="79"/>
      <c r="V83" s="80">
        <f t="shared" si="69"/>
        <v>-1.2773468748912968</v>
      </c>
      <c r="W83" s="80">
        <f t="shared" si="70"/>
        <v>1.7796440711857295</v>
      </c>
      <c r="X83" s="80">
        <f t="shared" si="62"/>
        <v>-0.64478311840562519</v>
      </c>
      <c r="Y83" s="80">
        <f t="shared" si="63"/>
        <v>-0.3205849388438321</v>
      </c>
      <c r="Z83" s="81"/>
      <c r="AA83" s="57">
        <f t="shared" si="66"/>
        <v>-3.835103060587127</v>
      </c>
      <c r="AB83" s="57">
        <f t="shared" si="33"/>
        <v>-8.8351030605871266</v>
      </c>
      <c r="AC83" s="57">
        <f t="shared" si="34"/>
        <v>1.164896939412873</v>
      </c>
      <c r="AD83" s="57">
        <f t="shared" si="35"/>
        <v>-13.80240927259398</v>
      </c>
      <c r="AE83" s="57">
        <f t="shared" si="36"/>
        <v>6.132203151419727</v>
      </c>
      <c r="AF83" s="57">
        <f t="shared" si="37"/>
        <v>3.0312215822733544E-2</v>
      </c>
      <c r="AG83" s="57">
        <f t="shared" si="38"/>
        <v>-4.9696877841772666</v>
      </c>
      <c r="AH83" s="57">
        <f t="shared" si="39"/>
        <v>5.0303122158227334</v>
      </c>
      <c r="AI83" s="57">
        <f t="shared" si="40"/>
        <v>-5.2567267351726601</v>
      </c>
      <c r="AJ83" s="57">
        <f t="shared" si="41"/>
        <v>5.3173511668181268</v>
      </c>
      <c r="AK83" s="57">
        <f t="shared" si="42"/>
        <v>-2.7506812533182412</v>
      </c>
      <c r="AL83" s="57">
        <f t="shared" si="43"/>
        <v>-7.7506812533182412</v>
      </c>
      <c r="AM83" s="57">
        <f t="shared" si="44"/>
        <v>2.2493187466817588</v>
      </c>
      <c r="AN83" s="57">
        <f t="shared" si="45"/>
        <v>-10.611175270176549</v>
      </c>
      <c r="AO83" s="57">
        <f t="shared" si="46"/>
        <v>5.1098127635400665</v>
      </c>
      <c r="AP83" s="57">
        <f t="shared" si="47"/>
        <v>-2.8241933699731048</v>
      </c>
      <c r="AQ83" s="57">
        <f t="shared" si="48"/>
        <v>-7.8241933699731048</v>
      </c>
      <c r="AR83" s="57">
        <f t="shared" si="49"/>
        <v>2.1758066300268952</v>
      </c>
      <c r="AS83" s="57">
        <f t="shared" si="50"/>
        <v>-10.153850245120196</v>
      </c>
      <c r="AT83" s="57">
        <f t="shared" si="51"/>
        <v>4.505463505173986</v>
      </c>
      <c r="AU83" s="1"/>
      <c r="AV83" s="1"/>
    </row>
    <row r="84" spans="1:48" ht="13.7" customHeight="1">
      <c r="A84" s="62" t="s">
        <v>176</v>
      </c>
      <c r="B84" s="75">
        <v>2</v>
      </c>
      <c r="C84" s="75">
        <v>2025</v>
      </c>
      <c r="D84" s="62" t="s">
        <v>22</v>
      </c>
      <c r="E84" s="75" t="s">
        <v>69</v>
      </c>
      <c r="F84" s="96" t="s">
        <v>118</v>
      </c>
      <c r="G84" s="93" t="s">
        <v>134</v>
      </c>
      <c r="H84" s="69">
        <v>9</v>
      </c>
      <c r="I84" s="77">
        <v>446.39824999999996</v>
      </c>
      <c r="J84" s="77">
        <f t="shared" si="61"/>
        <v>449.9</v>
      </c>
      <c r="K84" s="78">
        <v>2.8000699999999998</v>
      </c>
      <c r="L84" s="78">
        <v>0.70167999999999997</v>
      </c>
      <c r="M84" s="78">
        <f t="shared" si="64"/>
        <v>3.5017499999999999</v>
      </c>
      <c r="N84" s="77">
        <f t="shared" si="65"/>
        <v>7821.2994753982648</v>
      </c>
      <c r="O84" s="90">
        <v>446.05419999999998</v>
      </c>
      <c r="P84" s="90">
        <v>449.53</v>
      </c>
      <c r="Q84" s="91">
        <v>2.7562000000000002</v>
      </c>
      <c r="R84" s="91">
        <v>0.71960000000000024</v>
      </c>
      <c r="S84" s="91">
        <v>3.4758000000000004</v>
      </c>
      <c r="T84" s="82">
        <v>7792.32658273367</v>
      </c>
      <c r="U84" s="79"/>
      <c r="V84" s="80">
        <f t="shared" si="69"/>
        <v>-1.5667465456220608</v>
      </c>
      <c r="W84" s="80">
        <f t="shared" si="70"/>
        <v>2.5538707102953295</v>
      </c>
      <c r="X84" s="80">
        <f t="shared" si="62"/>
        <v>-0.74105804240735274</v>
      </c>
      <c r="Y84" s="80">
        <f t="shared" si="63"/>
        <v>-0.37043579210498806</v>
      </c>
      <c r="Z84" s="81"/>
      <c r="AA84" s="57">
        <f t="shared" si="66"/>
        <v>-3.835103060587127</v>
      </c>
      <c r="AB84" s="57">
        <f t="shared" si="33"/>
        <v>-8.8351030605871266</v>
      </c>
      <c r="AC84" s="57">
        <f t="shared" si="34"/>
        <v>1.164896939412873</v>
      </c>
      <c r="AD84" s="57">
        <f t="shared" si="35"/>
        <v>-13.80240927259398</v>
      </c>
      <c r="AE84" s="57">
        <f t="shared" si="36"/>
        <v>6.132203151419727</v>
      </c>
      <c r="AF84" s="57">
        <f t="shared" si="37"/>
        <v>3.0312215822733544E-2</v>
      </c>
      <c r="AG84" s="57">
        <f t="shared" si="38"/>
        <v>-4.9696877841772666</v>
      </c>
      <c r="AH84" s="57">
        <f t="shared" si="39"/>
        <v>5.0303122158227334</v>
      </c>
      <c r="AI84" s="57">
        <f t="shared" si="40"/>
        <v>-5.2567267351726601</v>
      </c>
      <c r="AJ84" s="57">
        <f t="shared" si="41"/>
        <v>5.3173511668181268</v>
      </c>
      <c r="AK84" s="57">
        <f t="shared" si="42"/>
        <v>-2.7506812533182412</v>
      </c>
      <c r="AL84" s="57">
        <f t="shared" si="43"/>
        <v>-7.7506812533182412</v>
      </c>
      <c r="AM84" s="57">
        <f t="shared" si="44"/>
        <v>2.2493187466817588</v>
      </c>
      <c r="AN84" s="57">
        <f t="shared" si="45"/>
        <v>-10.611175270176549</v>
      </c>
      <c r="AO84" s="57">
        <f t="shared" si="46"/>
        <v>5.1098127635400665</v>
      </c>
      <c r="AP84" s="57">
        <f t="shared" si="47"/>
        <v>-2.8241933699731048</v>
      </c>
      <c r="AQ84" s="57">
        <f t="shared" si="48"/>
        <v>-7.8241933699731048</v>
      </c>
      <c r="AR84" s="57">
        <f t="shared" si="49"/>
        <v>2.1758066300268952</v>
      </c>
      <c r="AS84" s="57">
        <f t="shared" si="50"/>
        <v>-10.153850245120196</v>
      </c>
      <c r="AT84" s="57">
        <f t="shared" si="51"/>
        <v>4.505463505173986</v>
      </c>
      <c r="AU84" s="1"/>
      <c r="AV84" s="1"/>
    </row>
    <row r="85" spans="1:48" ht="13.7" customHeight="1">
      <c r="A85" s="62" t="s">
        <v>176</v>
      </c>
      <c r="B85" s="75">
        <v>2</v>
      </c>
      <c r="C85" s="75">
        <v>2025</v>
      </c>
      <c r="D85" s="62" t="s">
        <v>26</v>
      </c>
      <c r="E85" s="75" t="s">
        <v>50</v>
      </c>
      <c r="F85" s="96" t="s">
        <v>115</v>
      </c>
      <c r="G85" s="93" t="s">
        <v>135</v>
      </c>
      <c r="H85" s="94">
        <v>1</v>
      </c>
      <c r="I85" s="77">
        <v>446.17476999999997</v>
      </c>
      <c r="J85" s="77">
        <f t="shared" si="61"/>
        <v>446.19999999999993</v>
      </c>
      <c r="K85" s="78">
        <v>1.507E-2</v>
      </c>
      <c r="L85" s="78">
        <v>1.0160000000000001E-2</v>
      </c>
      <c r="M85" s="78">
        <f t="shared" si="64"/>
        <v>2.5230000000000002E-2</v>
      </c>
      <c r="N85" s="77">
        <f t="shared" si="65"/>
        <v>56.546141361310113</v>
      </c>
      <c r="O85" s="88"/>
      <c r="P85" s="88">
        <v>446.2</v>
      </c>
      <c r="Q85" s="89">
        <v>1.4999999999999999E-2</v>
      </c>
      <c r="R85" s="89">
        <v>0.01</v>
      </c>
      <c r="S85" s="89">
        <v>2.5000000000000001E-2</v>
      </c>
      <c r="T85" s="88">
        <v>56</v>
      </c>
      <c r="U85" s="79"/>
      <c r="V85" s="80">
        <f t="shared" si="69"/>
        <v>-0.46449900464499411</v>
      </c>
      <c r="W85" s="80">
        <f t="shared" si="70"/>
        <v>-1.5748031496063033</v>
      </c>
      <c r="X85" s="80">
        <f t="shared" si="62"/>
        <v>-0.9116131589377765</v>
      </c>
      <c r="Y85" s="80">
        <f t="shared" si="63"/>
        <v>-0.96583311993025334</v>
      </c>
      <c r="Z85" s="81"/>
      <c r="AA85" s="57">
        <f t="shared" si="66"/>
        <v>-3.835103060587127</v>
      </c>
      <c r="AB85" s="57">
        <f t="shared" si="33"/>
        <v>-8.8351030605871266</v>
      </c>
      <c r="AC85" s="57">
        <f t="shared" si="34"/>
        <v>1.164896939412873</v>
      </c>
      <c r="AD85" s="57">
        <f t="shared" si="35"/>
        <v>-13.80240927259398</v>
      </c>
      <c r="AE85" s="57">
        <f t="shared" si="36"/>
        <v>6.132203151419727</v>
      </c>
      <c r="AF85" s="57">
        <f t="shared" si="37"/>
        <v>3.0312215822733544E-2</v>
      </c>
      <c r="AG85" s="57">
        <f t="shared" si="38"/>
        <v>-4.9696877841772666</v>
      </c>
      <c r="AH85" s="57">
        <f t="shared" si="39"/>
        <v>5.0303122158227334</v>
      </c>
      <c r="AI85" s="57">
        <f t="shared" si="40"/>
        <v>-5.2567267351726601</v>
      </c>
      <c r="AJ85" s="57">
        <f t="shared" si="41"/>
        <v>5.3173511668181268</v>
      </c>
      <c r="AK85" s="57">
        <f t="shared" si="42"/>
        <v>-2.7506812533182412</v>
      </c>
      <c r="AL85" s="57">
        <f t="shared" si="43"/>
        <v>-7.7506812533182412</v>
      </c>
      <c r="AM85" s="57">
        <f t="shared" si="44"/>
        <v>2.2493187466817588</v>
      </c>
      <c r="AN85" s="57">
        <f t="shared" si="45"/>
        <v>-10.611175270176549</v>
      </c>
      <c r="AO85" s="57">
        <f t="shared" si="46"/>
        <v>5.1098127635400665</v>
      </c>
      <c r="AP85" s="57">
        <f t="shared" si="47"/>
        <v>-2.8241933699731048</v>
      </c>
      <c r="AQ85" s="57">
        <f t="shared" si="48"/>
        <v>-7.8241933699731048</v>
      </c>
      <c r="AR85" s="57">
        <f t="shared" si="49"/>
        <v>2.1758066300268952</v>
      </c>
      <c r="AS85" s="57">
        <f t="shared" si="50"/>
        <v>-10.153850245120196</v>
      </c>
      <c r="AT85" s="57">
        <f t="shared" si="51"/>
        <v>4.505463505173986</v>
      </c>
      <c r="AU85" s="1"/>
      <c r="AV85" s="1"/>
    </row>
    <row r="86" spans="1:48" ht="13.7" customHeight="1">
      <c r="A86" s="62" t="s">
        <v>176</v>
      </c>
      <c r="B86" s="75">
        <v>2</v>
      </c>
      <c r="C86" s="75">
        <v>2025</v>
      </c>
      <c r="D86" s="62" t="s">
        <v>26</v>
      </c>
      <c r="E86" s="75" t="s">
        <v>50</v>
      </c>
      <c r="F86" s="96" t="s">
        <v>115</v>
      </c>
      <c r="G86" s="93" t="s">
        <v>135</v>
      </c>
      <c r="H86" s="69">
        <v>2</v>
      </c>
      <c r="I86" s="77">
        <v>446.35755</v>
      </c>
      <c r="J86" s="77">
        <f t="shared" si="61"/>
        <v>446.4</v>
      </c>
      <c r="K86" s="78">
        <v>3.0040000000000001E-2</v>
      </c>
      <c r="L86" s="78">
        <v>1.2409999999999999E-2</v>
      </c>
      <c r="M86" s="78">
        <f t="shared" si="64"/>
        <v>4.2450000000000002E-2</v>
      </c>
      <c r="N86" s="77">
        <f t="shared" si="65"/>
        <v>95.099716692472199</v>
      </c>
      <c r="O86" s="90"/>
      <c r="P86" s="90">
        <v>446.2</v>
      </c>
      <c r="Q86" s="91">
        <v>2.86E-2</v>
      </c>
      <c r="R86" s="91">
        <v>1.2500000000000001E-2</v>
      </c>
      <c r="S86" s="91">
        <v>4.1099999999999998E-2</v>
      </c>
      <c r="T86" s="90">
        <v>92.1</v>
      </c>
      <c r="U86" s="79"/>
      <c r="V86" s="80">
        <f t="shared" si="69"/>
        <v>-4.7936085219707065</v>
      </c>
      <c r="W86" s="80">
        <f t="shared" si="70"/>
        <v>0.72522159548752252</v>
      </c>
      <c r="X86" s="80">
        <f t="shared" si="62"/>
        <v>-3.1802120141342849</v>
      </c>
      <c r="Y86" s="80">
        <f t="shared" si="63"/>
        <v>-3.1542856243962434</v>
      </c>
      <c r="Z86" s="81"/>
      <c r="AA86" s="57">
        <f t="shared" si="66"/>
        <v>-3.835103060587127</v>
      </c>
      <c r="AB86" s="57">
        <f t="shared" si="33"/>
        <v>-8.8351030605871266</v>
      </c>
      <c r="AC86" s="57">
        <f t="shared" si="34"/>
        <v>1.164896939412873</v>
      </c>
      <c r="AD86" s="57">
        <f t="shared" si="35"/>
        <v>-13.80240927259398</v>
      </c>
      <c r="AE86" s="57">
        <f t="shared" si="36"/>
        <v>6.132203151419727</v>
      </c>
      <c r="AF86" s="57">
        <f t="shared" si="37"/>
        <v>3.0312215822733544E-2</v>
      </c>
      <c r="AG86" s="57">
        <f t="shared" si="38"/>
        <v>-4.9696877841772666</v>
      </c>
      <c r="AH86" s="57">
        <f t="shared" si="39"/>
        <v>5.0303122158227334</v>
      </c>
      <c r="AI86" s="57">
        <f t="shared" si="40"/>
        <v>-5.2567267351726601</v>
      </c>
      <c r="AJ86" s="57">
        <f t="shared" si="41"/>
        <v>5.3173511668181268</v>
      </c>
      <c r="AK86" s="57">
        <f t="shared" si="42"/>
        <v>-2.7506812533182412</v>
      </c>
      <c r="AL86" s="57">
        <f t="shared" si="43"/>
        <v>-7.7506812533182412</v>
      </c>
      <c r="AM86" s="57">
        <f t="shared" si="44"/>
        <v>2.2493187466817588</v>
      </c>
      <c r="AN86" s="57">
        <f t="shared" si="45"/>
        <v>-10.611175270176549</v>
      </c>
      <c r="AO86" s="57">
        <f t="shared" si="46"/>
        <v>5.1098127635400665</v>
      </c>
      <c r="AP86" s="57">
        <f t="shared" si="47"/>
        <v>-2.8241933699731048</v>
      </c>
      <c r="AQ86" s="57">
        <f t="shared" si="48"/>
        <v>-7.8241933699731048</v>
      </c>
      <c r="AR86" s="57">
        <f t="shared" si="49"/>
        <v>2.1758066300268952</v>
      </c>
      <c r="AS86" s="57">
        <f t="shared" si="50"/>
        <v>-10.153850245120196</v>
      </c>
      <c r="AT86" s="57">
        <f t="shared" si="51"/>
        <v>4.505463505173986</v>
      </c>
      <c r="AU86" s="1"/>
      <c r="AV86" s="1"/>
    </row>
    <row r="87" spans="1:48" ht="13.7" customHeight="1">
      <c r="A87" s="62" t="s">
        <v>176</v>
      </c>
      <c r="B87" s="75">
        <v>2</v>
      </c>
      <c r="C87" s="75">
        <v>2025</v>
      </c>
      <c r="D87" s="62" t="s">
        <v>26</v>
      </c>
      <c r="E87" s="75" t="s">
        <v>50</v>
      </c>
      <c r="F87" s="96" t="s">
        <v>115</v>
      </c>
      <c r="G87" s="93" t="s">
        <v>135</v>
      </c>
      <c r="H87" s="69">
        <v>3</v>
      </c>
      <c r="I87" s="77">
        <v>446.83480000000003</v>
      </c>
      <c r="J87" s="77">
        <f t="shared" si="61"/>
        <v>446.90000000000003</v>
      </c>
      <c r="K87" s="78">
        <v>5.0099999999999999E-2</v>
      </c>
      <c r="L87" s="78">
        <v>1.5100000000000001E-2</v>
      </c>
      <c r="M87" s="78">
        <f t="shared" si="64"/>
        <v>6.5199999999999994E-2</v>
      </c>
      <c r="N87" s="77">
        <f t="shared" si="65"/>
        <v>145.90718983224329</v>
      </c>
      <c r="O87" s="90"/>
      <c r="P87" s="90">
        <v>446.7</v>
      </c>
      <c r="Q87" s="91">
        <v>4.8099999999999997E-2</v>
      </c>
      <c r="R87" s="91">
        <v>1.4999999999999999E-2</v>
      </c>
      <c r="S87" s="91">
        <v>6.3099999999999989E-2</v>
      </c>
      <c r="T87" s="82">
        <v>141</v>
      </c>
      <c r="U87" s="79"/>
      <c r="V87" s="80">
        <f t="shared" si="69"/>
        <v>-3.9920159680638756</v>
      </c>
      <c r="W87" s="80">
        <f t="shared" si="70"/>
        <v>-0.66225165562914656</v>
      </c>
      <c r="X87" s="80">
        <f t="shared" si="62"/>
        <v>-3.2208588957055286</v>
      </c>
      <c r="Y87" s="80">
        <f t="shared" si="63"/>
        <v>-3.3632268827090215</v>
      </c>
      <c r="Z87" s="81"/>
      <c r="AA87" s="57">
        <f t="shared" si="66"/>
        <v>-3.835103060587127</v>
      </c>
      <c r="AB87" s="57">
        <f t="shared" si="33"/>
        <v>-8.8351030605871266</v>
      </c>
      <c r="AC87" s="57">
        <f t="shared" si="34"/>
        <v>1.164896939412873</v>
      </c>
      <c r="AD87" s="57">
        <f t="shared" si="35"/>
        <v>-13.80240927259398</v>
      </c>
      <c r="AE87" s="57">
        <f t="shared" si="36"/>
        <v>6.132203151419727</v>
      </c>
      <c r="AF87" s="57">
        <f t="shared" si="37"/>
        <v>3.0312215822733544E-2</v>
      </c>
      <c r="AG87" s="57">
        <f t="shared" si="38"/>
        <v>-4.9696877841772666</v>
      </c>
      <c r="AH87" s="57">
        <f t="shared" si="39"/>
        <v>5.0303122158227334</v>
      </c>
      <c r="AI87" s="57">
        <f t="shared" si="40"/>
        <v>-5.2567267351726601</v>
      </c>
      <c r="AJ87" s="57">
        <f t="shared" si="41"/>
        <v>5.3173511668181268</v>
      </c>
      <c r="AK87" s="57">
        <f t="shared" si="42"/>
        <v>-2.7506812533182412</v>
      </c>
      <c r="AL87" s="57">
        <f t="shared" si="43"/>
        <v>-7.7506812533182412</v>
      </c>
      <c r="AM87" s="57">
        <f t="shared" si="44"/>
        <v>2.2493187466817588</v>
      </c>
      <c r="AN87" s="57">
        <f t="shared" si="45"/>
        <v>-10.611175270176549</v>
      </c>
      <c r="AO87" s="57">
        <f t="shared" si="46"/>
        <v>5.1098127635400665</v>
      </c>
      <c r="AP87" s="57">
        <f t="shared" si="47"/>
        <v>-2.8241933699731048</v>
      </c>
      <c r="AQ87" s="57">
        <f t="shared" si="48"/>
        <v>-7.8241933699731048</v>
      </c>
      <c r="AR87" s="57">
        <f t="shared" si="49"/>
        <v>2.1758066300268952</v>
      </c>
      <c r="AS87" s="57">
        <f t="shared" si="50"/>
        <v>-10.153850245120196</v>
      </c>
      <c r="AT87" s="57">
        <f t="shared" si="51"/>
        <v>4.505463505173986</v>
      </c>
      <c r="AU87" s="1"/>
      <c r="AV87" s="1"/>
    </row>
    <row r="88" spans="1:48" ht="13.7" customHeight="1">
      <c r="A88" s="62" t="s">
        <v>176</v>
      </c>
      <c r="B88" s="75">
        <v>2</v>
      </c>
      <c r="C88" s="75">
        <v>2025</v>
      </c>
      <c r="D88" s="62" t="s">
        <v>26</v>
      </c>
      <c r="E88" s="75" t="s">
        <v>50</v>
      </c>
      <c r="F88" s="96" t="s">
        <v>115</v>
      </c>
      <c r="G88" s="93" t="s">
        <v>135</v>
      </c>
      <c r="H88" s="69">
        <v>4</v>
      </c>
      <c r="I88" s="77">
        <v>446.48365000000007</v>
      </c>
      <c r="J88" s="77">
        <f t="shared" si="61"/>
        <v>446.80000000000007</v>
      </c>
      <c r="K88" s="78">
        <v>0.25047000000000003</v>
      </c>
      <c r="L88" s="78">
        <v>6.5879999999999994E-2</v>
      </c>
      <c r="M88" s="78">
        <f t="shared" si="64"/>
        <v>0.31635000000000002</v>
      </c>
      <c r="N88" s="77">
        <f t="shared" si="65"/>
        <v>708.34718351301387</v>
      </c>
      <c r="O88" s="90"/>
      <c r="P88" s="90">
        <v>446.8</v>
      </c>
      <c r="Q88" s="91">
        <v>0.24129999999999999</v>
      </c>
      <c r="R88" s="91">
        <v>6.6100000000000006E-2</v>
      </c>
      <c r="S88" s="91">
        <v>0.30740000000000001</v>
      </c>
      <c r="T88" s="82">
        <v>688</v>
      </c>
      <c r="U88" s="79"/>
      <c r="V88" s="80">
        <f t="shared" si="69"/>
        <v>-3.6611170998522931</v>
      </c>
      <c r="W88" s="80">
        <f t="shared" si="70"/>
        <v>0.33394049787494212</v>
      </c>
      <c r="X88" s="80">
        <f t="shared" si="62"/>
        <v>-2.8291449344080966</v>
      </c>
      <c r="Y88" s="80">
        <f t="shared" si="63"/>
        <v>-2.8724873884728384</v>
      </c>
      <c r="Z88" s="81"/>
      <c r="AA88" s="57">
        <f t="shared" si="66"/>
        <v>-3.835103060587127</v>
      </c>
      <c r="AB88" s="57">
        <f t="shared" si="33"/>
        <v>-8.8351030605871266</v>
      </c>
      <c r="AC88" s="57">
        <f t="shared" si="34"/>
        <v>1.164896939412873</v>
      </c>
      <c r="AD88" s="57">
        <f t="shared" si="35"/>
        <v>-13.80240927259398</v>
      </c>
      <c r="AE88" s="57">
        <f t="shared" si="36"/>
        <v>6.132203151419727</v>
      </c>
      <c r="AF88" s="57">
        <f t="shared" si="37"/>
        <v>3.0312215822733544E-2</v>
      </c>
      <c r="AG88" s="57">
        <f t="shared" si="38"/>
        <v>-4.9696877841772666</v>
      </c>
      <c r="AH88" s="57">
        <f t="shared" si="39"/>
        <v>5.0303122158227334</v>
      </c>
      <c r="AI88" s="57">
        <f t="shared" si="40"/>
        <v>-5.2567267351726601</v>
      </c>
      <c r="AJ88" s="57">
        <f t="shared" si="41"/>
        <v>5.3173511668181268</v>
      </c>
      <c r="AK88" s="57">
        <f t="shared" si="42"/>
        <v>-2.7506812533182412</v>
      </c>
      <c r="AL88" s="57">
        <f t="shared" si="43"/>
        <v>-7.7506812533182412</v>
      </c>
      <c r="AM88" s="57">
        <f t="shared" si="44"/>
        <v>2.2493187466817588</v>
      </c>
      <c r="AN88" s="57">
        <f t="shared" si="45"/>
        <v>-10.611175270176549</v>
      </c>
      <c r="AO88" s="57">
        <f t="shared" si="46"/>
        <v>5.1098127635400665</v>
      </c>
      <c r="AP88" s="57">
        <f t="shared" si="47"/>
        <v>-2.8241933699731048</v>
      </c>
      <c r="AQ88" s="57">
        <f t="shared" si="48"/>
        <v>-7.8241933699731048</v>
      </c>
      <c r="AR88" s="57">
        <f t="shared" si="49"/>
        <v>2.1758066300268952</v>
      </c>
      <c r="AS88" s="57">
        <f t="shared" si="50"/>
        <v>-10.153850245120196</v>
      </c>
      <c r="AT88" s="57">
        <f t="shared" si="51"/>
        <v>4.505463505173986</v>
      </c>
      <c r="AU88" s="1"/>
      <c r="AV88" s="1"/>
    </row>
    <row r="89" spans="1:48" ht="13.7" customHeight="1">
      <c r="A89" s="62" t="s">
        <v>176</v>
      </c>
      <c r="B89" s="75">
        <v>2</v>
      </c>
      <c r="C89" s="75">
        <v>2025</v>
      </c>
      <c r="D89" s="62" t="s">
        <v>26</v>
      </c>
      <c r="E89" s="75" t="s">
        <v>50</v>
      </c>
      <c r="F89" s="96" t="s">
        <v>115</v>
      </c>
      <c r="G89" s="93" t="s">
        <v>135</v>
      </c>
      <c r="H89" s="69">
        <v>5</v>
      </c>
      <c r="I89" s="77">
        <v>446.59857</v>
      </c>
      <c r="J89" s="77">
        <f t="shared" si="61"/>
        <v>447.1</v>
      </c>
      <c r="K89" s="78">
        <v>0.40100000000000002</v>
      </c>
      <c r="L89" s="78">
        <v>0.10043000000000001</v>
      </c>
      <c r="M89" s="78">
        <f t="shared" si="64"/>
        <v>0.50143000000000004</v>
      </c>
      <c r="N89" s="77">
        <f t="shared" si="65"/>
        <v>1122.3001252477266</v>
      </c>
      <c r="O89" s="90"/>
      <c r="P89" s="90">
        <v>447.1</v>
      </c>
      <c r="Q89" s="91">
        <v>0.38850000000000001</v>
      </c>
      <c r="R89" s="91">
        <v>0.10050000000000001</v>
      </c>
      <c r="S89" s="91">
        <v>0.48899999999999999</v>
      </c>
      <c r="T89" s="82">
        <v>1090</v>
      </c>
      <c r="U89" s="79"/>
      <c r="V89" s="80">
        <f t="shared" si="69"/>
        <v>-3.1172069825436433</v>
      </c>
      <c r="W89" s="80">
        <f t="shared" si="70"/>
        <v>6.9700288758339751E-2</v>
      </c>
      <c r="X89" s="80">
        <f t="shared" si="62"/>
        <v>-2.4789103164948352</v>
      </c>
      <c r="Y89" s="80">
        <f t="shared" si="63"/>
        <v>-2.8780291938929361</v>
      </c>
      <c r="Z89" s="81"/>
      <c r="AA89" s="57">
        <f t="shared" si="66"/>
        <v>-3.835103060587127</v>
      </c>
      <c r="AB89" s="57">
        <f t="shared" si="33"/>
        <v>-8.8351030605871266</v>
      </c>
      <c r="AC89" s="57">
        <f t="shared" si="34"/>
        <v>1.164896939412873</v>
      </c>
      <c r="AD89" s="57">
        <f t="shared" si="35"/>
        <v>-13.80240927259398</v>
      </c>
      <c r="AE89" s="57">
        <f t="shared" si="36"/>
        <v>6.132203151419727</v>
      </c>
      <c r="AF89" s="57">
        <f t="shared" si="37"/>
        <v>3.0312215822733544E-2</v>
      </c>
      <c r="AG89" s="57">
        <f t="shared" si="38"/>
        <v>-4.9696877841772666</v>
      </c>
      <c r="AH89" s="57">
        <f t="shared" si="39"/>
        <v>5.0303122158227334</v>
      </c>
      <c r="AI89" s="57">
        <f t="shared" si="40"/>
        <v>-5.2567267351726601</v>
      </c>
      <c r="AJ89" s="57">
        <f t="shared" si="41"/>
        <v>5.3173511668181268</v>
      </c>
      <c r="AK89" s="57">
        <f t="shared" si="42"/>
        <v>-2.7506812533182412</v>
      </c>
      <c r="AL89" s="57">
        <f t="shared" si="43"/>
        <v>-7.7506812533182412</v>
      </c>
      <c r="AM89" s="57">
        <f t="shared" si="44"/>
        <v>2.2493187466817588</v>
      </c>
      <c r="AN89" s="57">
        <f t="shared" si="45"/>
        <v>-10.611175270176549</v>
      </c>
      <c r="AO89" s="57">
        <f t="shared" si="46"/>
        <v>5.1098127635400665</v>
      </c>
      <c r="AP89" s="57">
        <f t="shared" si="47"/>
        <v>-2.8241933699731048</v>
      </c>
      <c r="AQ89" s="57">
        <f t="shared" si="48"/>
        <v>-7.8241933699731048</v>
      </c>
      <c r="AR89" s="57">
        <f t="shared" si="49"/>
        <v>2.1758066300268952</v>
      </c>
      <c r="AS89" s="57">
        <f t="shared" si="50"/>
        <v>-10.153850245120196</v>
      </c>
      <c r="AT89" s="57">
        <f t="shared" si="51"/>
        <v>4.505463505173986</v>
      </c>
      <c r="AU89" s="1"/>
      <c r="AV89" s="1"/>
    </row>
    <row r="90" spans="1:48" ht="13.7" customHeight="1">
      <c r="A90" s="62" t="s">
        <v>176</v>
      </c>
      <c r="B90" s="75">
        <v>2</v>
      </c>
      <c r="C90" s="75">
        <v>2025</v>
      </c>
      <c r="D90" s="62" t="s">
        <v>26</v>
      </c>
      <c r="E90" s="75" t="s">
        <v>50</v>
      </c>
      <c r="F90" s="96" t="s">
        <v>115</v>
      </c>
      <c r="G90" s="93" t="s">
        <v>135</v>
      </c>
      <c r="H90" s="69">
        <v>6</v>
      </c>
      <c r="I90" s="77">
        <v>446.74811999999997</v>
      </c>
      <c r="J90" s="77">
        <f t="shared" si="61"/>
        <v>447.49999999999994</v>
      </c>
      <c r="K90" s="78">
        <v>0.60087000000000002</v>
      </c>
      <c r="L90" s="78">
        <v>0.15101000000000001</v>
      </c>
      <c r="M90" s="78">
        <f t="shared" si="64"/>
        <v>0.75187999999999999</v>
      </c>
      <c r="N90" s="77">
        <f t="shared" si="65"/>
        <v>1681.9382859251637</v>
      </c>
      <c r="O90" s="90"/>
      <c r="P90" s="90">
        <v>447.5</v>
      </c>
      <c r="Q90" s="91">
        <v>0.58750000000000002</v>
      </c>
      <c r="R90" s="91">
        <v>0.1515</v>
      </c>
      <c r="S90" s="91">
        <v>0.73899999999999999</v>
      </c>
      <c r="T90" s="82">
        <v>1650</v>
      </c>
      <c r="U90" s="79"/>
      <c r="V90" s="80">
        <f t="shared" si="69"/>
        <v>-2.2251069282873153</v>
      </c>
      <c r="W90" s="80">
        <f t="shared" si="70"/>
        <v>0.32448182239586149</v>
      </c>
      <c r="X90" s="80">
        <f t="shared" si="62"/>
        <v>-1.7130393147842746</v>
      </c>
      <c r="Y90" s="80">
        <f t="shared" si="63"/>
        <v>-1.8988976107167777</v>
      </c>
      <c r="Z90" s="81"/>
      <c r="AA90" s="57">
        <f t="shared" si="66"/>
        <v>-3.835103060587127</v>
      </c>
      <c r="AB90" s="57">
        <f t="shared" si="33"/>
        <v>-8.8351030605871266</v>
      </c>
      <c r="AC90" s="57">
        <f t="shared" si="34"/>
        <v>1.164896939412873</v>
      </c>
      <c r="AD90" s="57">
        <f t="shared" si="35"/>
        <v>-13.80240927259398</v>
      </c>
      <c r="AE90" s="57">
        <f t="shared" si="36"/>
        <v>6.132203151419727</v>
      </c>
      <c r="AF90" s="57">
        <f t="shared" si="37"/>
        <v>3.0312215822733544E-2</v>
      </c>
      <c r="AG90" s="57">
        <f t="shared" si="38"/>
        <v>-4.9696877841772666</v>
      </c>
      <c r="AH90" s="57">
        <f t="shared" si="39"/>
        <v>5.0303122158227334</v>
      </c>
      <c r="AI90" s="57">
        <f t="shared" si="40"/>
        <v>-5.2567267351726601</v>
      </c>
      <c r="AJ90" s="57">
        <f t="shared" si="41"/>
        <v>5.3173511668181268</v>
      </c>
      <c r="AK90" s="57">
        <f t="shared" si="42"/>
        <v>-2.7506812533182412</v>
      </c>
      <c r="AL90" s="57">
        <f t="shared" si="43"/>
        <v>-7.7506812533182412</v>
      </c>
      <c r="AM90" s="57">
        <f t="shared" si="44"/>
        <v>2.2493187466817588</v>
      </c>
      <c r="AN90" s="57">
        <f t="shared" si="45"/>
        <v>-10.611175270176549</v>
      </c>
      <c r="AO90" s="57">
        <f t="shared" si="46"/>
        <v>5.1098127635400665</v>
      </c>
      <c r="AP90" s="57">
        <f t="shared" si="47"/>
        <v>-2.8241933699731048</v>
      </c>
      <c r="AQ90" s="57">
        <f t="shared" si="48"/>
        <v>-7.8241933699731048</v>
      </c>
      <c r="AR90" s="57">
        <f t="shared" si="49"/>
        <v>2.1758066300268952</v>
      </c>
      <c r="AS90" s="57">
        <f t="shared" si="50"/>
        <v>-10.153850245120196</v>
      </c>
      <c r="AT90" s="57">
        <f t="shared" si="51"/>
        <v>4.505463505173986</v>
      </c>
      <c r="AU90" s="1"/>
      <c r="AV90" s="1"/>
    </row>
    <row r="91" spans="1:48" ht="13.7" customHeight="1">
      <c r="A91" s="62" t="s">
        <v>176</v>
      </c>
      <c r="B91" s="75">
        <v>2</v>
      </c>
      <c r="C91" s="75">
        <v>2025</v>
      </c>
      <c r="D91" s="62" t="s">
        <v>26</v>
      </c>
      <c r="E91" s="75" t="s">
        <v>50</v>
      </c>
      <c r="F91" s="96" t="s">
        <v>115</v>
      </c>
      <c r="G91" s="93" t="s">
        <v>135</v>
      </c>
      <c r="H91" s="69">
        <v>7</v>
      </c>
      <c r="I91" s="77">
        <v>446.14856999999995</v>
      </c>
      <c r="J91" s="77">
        <f t="shared" si="61"/>
        <v>448.39999999999992</v>
      </c>
      <c r="K91" s="78">
        <v>1.8000499999999999</v>
      </c>
      <c r="L91" s="78">
        <v>0.45138</v>
      </c>
      <c r="M91" s="78">
        <f t="shared" si="64"/>
        <v>2.25143</v>
      </c>
      <c r="N91" s="77">
        <f t="shared" si="65"/>
        <v>5036.7764275710551</v>
      </c>
      <c r="O91" s="90"/>
      <c r="P91" s="90">
        <v>448.3</v>
      </c>
      <c r="Q91" s="91">
        <v>1.7659</v>
      </c>
      <c r="R91" s="91">
        <v>0.4511</v>
      </c>
      <c r="S91" s="91">
        <v>2.2170000000000001</v>
      </c>
      <c r="T91" s="82">
        <v>4960</v>
      </c>
      <c r="U91" s="79"/>
      <c r="V91" s="80">
        <f t="shared" si="69"/>
        <v>-1.8971695230687984</v>
      </c>
      <c r="W91" s="80">
        <f t="shared" si="70"/>
        <v>-6.203199078381906E-2</v>
      </c>
      <c r="X91" s="80">
        <f t="shared" si="62"/>
        <v>-1.5292502986990473</v>
      </c>
      <c r="Y91" s="80">
        <f t="shared" si="63"/>
        <v>-1.524316766390204</v>
      </c>
      <c r="Z91" s="81"/>
      <c r="AA91" s="57">
        <f t="shared" si="66"/>
        <v>-3.835103060587127</v>
      </c>
      <c r="AB91" s="57">
        <f t="shared" ref="AB91:AB113" si="71">$V$149-5</f>
        <v>-8.8351030605871266</v>
      </c>
      <c r="AC91" s="57">
        <f t="shared" ref="AC91:AC113" si="72">$V$149+5</f>
        <v>1.164896939412873</v>
      </c>
      <c r="AD91" s="57">
        <f t="shared" ref="AD91:AD113" si="73">($V$149-(3*$V$152))</f>
        <v>-13.80240927259398</v>
      </c>
      <c r="AE91" s="57">
        <f t="shared" ref="AE91:AE113" si="74">($V$149+(3*$V$152))</f>
        <v>6.132203151419727</v>
      </c>
      <c r="AF91" s="57">
        <f t="shared" ref="AF91:AF113" si="75">$W$149</f>
        <v>3.0312215822733544E-2</v>
      </c>
      <c r="AG91" s="57">
        <f t="shared" ref="AG91:AG113" si="76">$W$149-5</f>
        <v>-4.9696877841772666</v>
      </c>
      <c r="AH91" s="57">
        <f t="shared" ref="AH91:AH113" si="77">$W$149+5</f>
        <v>5.0303122158227334</v>
      </c>
      <c r="AI91" s="57">
        <f t="shared" ref="AI91:AI113" si="78">($W$149-(3*$W$152))</f>
        <v>-5.2567267351726601</v>
      </c>
      <c r="AJ91" s="57">
        <f t="shared" ref="AJ91:AJ113" si="79">($W$149+(3*$W$152))</f>
        <v>5.3173511668181268</v>
      </c>
      <c r="AK91" s="57">
        <f t="shared" ref="AK91:AK113" si="80">$X$149</f>
        <v>-2.7506812533182412</v>
      </c>
      <c r="AL91" s="57">
        <f t="shared" ref="AL91:AL113" si="81">$X$149-5</f>
        <v>-7.7506812533182412</v>
      </c>
      <c r="AM91" s="57">
        <f t="shared" ref="AM91:AM113" si="82">$X$149+5</f>
        <v>2.2493187466817588</v>
      </c>
      <c r="AN91" s="57">
        <f t="shared" ref="AN91:AN113" si="83">($X$149-(3*$X$152))</f>
        <v>-10.611175270176549</v>
      </c>
      <c r="AO91" s="57">
        <f t="shared" ref="AO91:AO113" si="84">($X$149+(3*$X$152))</f>
        <v>5.1098127635400665</v>
      </c>
      <c r="AP91" s="57">
        <f t="shared" ref="AP91:AP113" si="85">$Y$149</f>
        <v>-2.8241933699731048</v>
      </c>
      <c r="AQ91" s="57">
        <f t="shared" ref="AQ91:AQ113" si="86">$Y$149-5</f>
        <v>-7.8241933699731048</v>
      </c>
      <c r="AR91" s="57">
        <f t="shared" ref="AR91:AR113" si="87">$Y$149+5</f>
        <v>2.1758066300268952</v>
      </c>
      <c r="AS91" s="57">
        <f t="shared" ref="AS91:AS113" si="88">($Y$149-(3*$Y$152))</f>
        <v>-10.153850245120196</v>
      </c>
      <c r="AT91" s="57">
        <f t="shared" ref="AT91:AT113" si="89">($Y$149+(3*$Y$152))</f>
        <v>4.505463505173986</v>
      </c>
      <c r="AU91" s="1"/>
      <c r="AV91" s="1"/>
    </row>
    <row r="92" spans="1:48" ht="13.7" customHeight="1">
      <c r="A92" s="62" t="s">
        <v>176</v>
      </c>
      <c r="B92" s="75">
        <v>2</v>
      </c>
      <c r="C92" s="75">
        <v>2025</v>
      </c>
      <c r="D92" s="62" t="s">
        <v>26</v>
      </c>
      <c r="E92" s="75" t="s">
        <v>50</v>
      </c>
      <c r="F92" s="96" t="s">
        <v>115</v>
      </c>
      <c r="G92" s="93" t="s">
        <v>135</v>
      </c>
      <c r="H92" s="69">
        <v>8</v>
      </c>
      <c r="I92" s="77">
        <v>446.49889999999999</v>
      </c>
      <c r="J92" s="77">
        <f t="shared" si="61"/>
        <v>449.4</v>
      </c>
      <c r="K92" s="78">
        <v>2.3006000000000002</v>
      </c>
      <c r="L92" s="78">
        <v>0.60050000000000003</v>
      </c>
      <c r="M92" s="78">
        <f t="shared" si="64"/>
        <v>2.9011000000000005</v>
      </c>
      <c r="N92" s="77">
        <f t="shared" si="65"/>
        <v>6481.5479001064223</v>
      </c>
      <c r="O92" s="90"/>
      <c r="P92" s="90">
        <v>449.2</v>
      </c>
      <c r="Q92" s="91">
        <v>2.2704</v>
      </c>
      <c r="R92" s="91">
        <v>0.60150000000000003</v>
      </c>
      <c r="S92" s="91">
        <v>2.8719000000000001</v>
      </c>
      <c r="T92" s="82">
        <v>6420</v>
      </c>
      <c r="U92" s="79"/>
      <c r="V92" s="80">
        <f t="shared" si="69"/>
        <v>-1.3127010345127457</v>
      </c>
      <c r="W92" s="80">
        <f t="shared" si="70"/>
        <v>0.16652789342214835</v>
      </c>
      <c r="X92" s="80">
        <f t="shared" si="62"/>
        <v>-1.006514770259568</v>
      </c>
      <c r="Y92" s="80">
        <f t="shared" si="63"/>
        <v>-0.94958644223568422</v>
      </c>
      <c r="Z92" s="81"/>
      <c r="AA92" s="57">
        <f t="shared" si="66"/>
        <v>-3.835103060587127</v>
      </c>
      <c r="AB92" s="57">
        <f t="shared" si="71"/>
        <v>-8.8351030605871266</v>
      </c>
      <c r="AC92" s="57">
        <f t="shared" si="72"/>
        <v>1.164896939412873</v>
      </c>
      <c r="AD92" s="57">
        <f t="shared" si="73"/>
        <v>-13.80240927259398</v>
      </c>
      <c r="AE92" s="57">
        <f t="shared" si="74"/>
        <v>6.132203151419727</v>
      </c>
      <c r="AF92" s="57">
        <f t="shared" si="75"/>
        <v>3.0312215822733544E-2</v>
      </c>
      <c r="AG92" s="57">
        <f t="shared" si="76"/>
        <v>-4.9696877841772666</v>
      </c>
      <c r="AH92" s="57">
        <f t="shared" si="77"/>
        <v>5.0303122158227334</v>
      </c>
      <c r="AI92" s="57">
        <f t="shared" si="78"/>
        <v>-5.2567267351726601</v>
      </c>
      <c r="AJ92" s="57">
        <f t="shared" si="79"/>
        <v>5.3173511668181268</v>
      </c>
      <c r="AK92" s="57">
        <f t="shared" si="80"/>
        <v>-2.7506812533182412</v>
      </c>
      <c r="AL92" s="57">
        <f t="shared" si="81"/>
        <v>-7.7506812533182412</v>
      </c>
      <c r="AM92" s="57">
        <f t="shared" si="82"/>
        <v>2.2493187466817588</v>
      </c>
      <c r="AN92" s="57">
        <f t="shared" si="83"/>
        <v>-10.611175270176549</v>
      </c>
      <c r="AO92" s="57">
        <f t="shared" si="84"/>
        <v>5.1098127635400665</v>
      </c>
      <c r="AP92" s="57">
        <f t="shared" si="85"/>
        <v>-2.8241933699731048</v>
      </c>
      <c r="AQ92" s="57">
        <f t="shared" si="86"/>
        <v>-7.8241933699731048</v>
      </c>
      <c r="AR92" s="57">
        <f t="shared" si="87"/>
        <v>2.1758066300268952</v>
      </c>
      <c r="AS92" s="57">
        <f t="shared" si="88"/>
        <v>-10.153850245120196</v>
      </c>
      <c r="AT92" s="57">
        <f t="shared" si="89"/>
        <v>4.505463505173986</v>
      </c>
      <c r="AU92" s="1"/>
      <c r="AV92" s="1"/>
    </row>
    <row r="93" spans="1:48" ht="13.7" customHeight="1">
      <c r="A93" s="62" t="s">
        <v>176</v>
      </c>
      <c r="B93" s="75">
        <v>2</v>
      </c>
      <c r="C93" s="75">
        <v>2025</v>
      </c>
      <c r="D93" s="62" t="s">
        <v>26</v>
      </c>
      <c r="E93" s="75" t="s">
        <v>50</v>
      </c>
      <c r="F93" s="96" t="s">
        <v>115</v>
      </c>
      <c r="G93" s="93" t="s">
        <v>135</v>
      </c>
      <c r="H93" s="69">
        <v>9</v>
      </c>
      <c r="I93" s="77">
        <v>446.79871999999995</v>
      </c>
      <c r="J93" s="77">
        <f t="shared" si="61"/>
        <v>450.29999999999995</v>
      </c>
      <c r="K93" s="78">
        <v>2.8004500000000001</v>
      </c>
      <c r="L93" s="78">
        <v>0.70082999999999995</v>
      </c>
      <c r="M93" s="78">
        <f t="shared" si="64"/>
        <v>3.5012799999999999</v>
      </c>
      <c r="N93" s="77">
        <f t="shared" si="65"/>
        <v>7813.2641087981392</v>
      </c>
      <c r="O93" s="90"/>
      <c r="P93" s="90">
        <v>450.2</v>
      </c>
      <c r="Q93" s="91">
        <v>2.7631999999999999</v>
      </c>
      <c r="R93" s="91">
        <v>0.69920000000000004</v>
      </c>
      <c r="S93" s="91">
        <v>3.4623999999999997</v>
      </c>
      <c r="T93" s="82">
        <v>7730</v>
      </c>
      <c r="U93" s="79"/>
      <c r="V93" s="80">
        <f t="shared" si="69"/>
        <v>-1.3301433698155734</v>
      </c>
      <c r="W93" s="80">
        <f t="shared" si="70"/>
        <v>-0.2325813678067305</v>
      </c>
      <c r="X93" s="80">
        <f t="shared" si="62"/>
        <v>-1.1104510350500461</v>
      </c>
      <c r="Y93" s="80">
        <f t="shared" si="63"/>
        <v>-1.065676363152495</v>
      </c>
      <c r="Z93" s="81"/>
      <c r="AA93" s="57">
        <f t="shared" si="66"/>
        <v>-3.835103060587127</v>
      </c>
      <c r="AB93" s="57">
        <f t="shared" si="71"/>
        <v>-8.8351030605871266</v>
      </c>
      <c r="AC93" s="57">
        <f t="shared" si="72"/>
        <v>1.164896939412873</v>
      </c>
      <c r="AD93" s="57">
        <f t="shared" si="73"/>
        <v>-13.80240927259398</v>
      </c>
      <c r="AE93" s="57">
        <f t="shared" si="74"/>
        <v>6.132203151419727</v>
      </c>
      <c r="AF93" s="57">
        <f t="shared" si="75"/>
        <v>3.0312215822733544E-2</v>
      </c>
      <c r="AG93" s="57">
        <f t="shared" si="76"/>
        <v>-4.9696877841772666</v>
      </c>
      <c r="AH93" s="57">
        <f t="shared" si="77"/>
        <v>5.0303122158227334</v>
      </c>
      <c r="AI93" s="57">
        <f t="shared" si="78"/>
        <v>-5.2567267351726601</v>
      </c>
      <c r="AJ93" s="57">
        <f t="shared" si="79"/>
        <v>5.3173511668181268</v>
      </c>
      <c r="AK93" s="57">
        <f t="shared" si="80"/>
        <v>-2.7506812533182412</v>
      </c>
      <c r="AL93" s="57">
        <f t="shared" si="81"/>
        <v>-7.7506812533182412</v>
      </c>
      <c r="AM93" s="57">
        <f t="shared" si="82"/>
        <v>2.2493187466817588</v>
      </c>
      <c r="AN93" s="57">
        <f t="shared" si="83"/>
        <v>-10.611175270176549</v>
      </c>
      <c r="AO93" s="57">
        <f t="shared" si="84"/>
        <v>5.1098127635400665</v>
      </c>
      <c r="AP93" s="57">
        <f t="shared" si="85"/>
        <v>-2.8241933699731048</v>
      </c>
      <c r="AQ93" s="57">
        <f t="shared" si="86"/>
        <v>-7.8241933699731048</v>
      </c>
      <c r="AR93" s="57">
        <f t="shared" si="87"/>
        <v>2.1758066300268952</v>
      </c>
      <c r="AS93" s="57">
        <f t="shared" si="88"/>
        <v>-10.153850245120196</v>
      </c>
      <c r="AT93" s="57">
        <f t="shared" si="89"/>
        <v>4.505463505173986</v>
      </c>
      <c r="AU93" s="1"/>
      <c r="AV93" s="1"/>
    </row>
    <row r="94" spans="1:48">
      <c r="A94" s="62" t="s">
        <v>176</v>
      </c>
      <c r="B94" s="75">
        <v>2</v>
      </c>
      <c r="C94" s="75">
        <v>2025</v>
      </c>
      <c r="D94" s="62" t="s">
        <v>25</v>
      </c>
      <c r="E94" s="75" t="s">
        <v>70</v>
      </c>
      <c r="F94" s="96" t="s">
        <v>119</v>
      </c>
      <c r="G94" s="93" t="s">
        <v>166</v>
      </c>
      <c r="H94" s="94">
        <v>1</v>
      </c>
      <c r="I94" s="77">
        <v>446.87437999999997</v>
      </c>
      <c r="J94" s="77">
        <f t="shared" si="61"/>
        <v>446.9</v>
      </c>
      <c r="K94" s="78">
        <v>1.5129999999999999E-2</v>
      </c>
      <c r="L94" s="78">
        <v>1.0489999999999999E-2</v>
      </c>
      <c r="M94" s="78">
        <f t="shared" si="64"/>
        <v>2.5619999999999997E-2</v>
      </c>
      <c r="N94" s="77">
        <f t="shared" si="65"/>
        <v>57.33030770857885</v>
      </c>
      <c r="O94" s="88"/>
      <c r="P94" s="88">
        <v>446.7</v>
      </c>
      <c r="Q94" s="89"/>
      <c r="R94" s="89"/>
      <c r="S94" s="89">
        <v>2.35E-2</v>
      </c>
      <c r="T94" s="79">
        <v>52.6</v>
      </c>
      <c r="U94" s="79"/>
      <c r="V94" s="80"/>
      <c r="W94" s="80"/>
      <c r="X94" s="80">
        <f t="shared" si="62"/>
        <v>-8.2747853239656397</v>
      </c>
      <c r="Y94" s="80">
        <f t="shared" si="63"/>
        <v>-8.2509721256406419</v>
      </c>
      <c r="Z94" s="81"/>
      <c r="AA94" s="57">
        <f t="shared" si="66"/>
        <v>-3.835103060587127</v>
      </c>
      <c r="AB94" s="57">
        <f t="shared" si="71"/>
        <v>-8.8351030605871266</v>
      </c>
      <c r="AC94" s="57">
        <f t="shared" si="72"/>
        <v>1.164896939412873</v>
      </c>
      <c r="AD94" s="57">
        <f t="shared" si="73"/>
        <v>-13.80240927259398</v>
      </c>
      <c r="AE94" s="57">
        <f t="shared" si="74"/>
        <v>6.132203151419727</v>
      </c>
      <c r="AF94" s="57">
        <f t="shared" si="75"/>
        <v>3.0312215822733544E-2</v>
      </c>
      <c r="AG94" s="57">
        <f t="shared" si="76"/>
        <v>-4.9696877841772666</v>
      </c>
      <c r="AH94" s="57">
        <f t="shared" si="77"/>
        <v>5.0303122158227334</v>
      </c>
      <c r="AI94" s="57">
        <f t="shared" si="78"/>
        <v>-5.2567267351726601</v>
      </c>
      <c r="AJ94" s="57">
        <f t="shared" si="79"/>
        <v>5.3173511668181268</v>
      </c>
      <c r="AK94" s="57">
        <f t="shared" si="80"/>
        <v>-2.7506812533182412</v>
      </c>
      <c r="AL94" s="57">
        <f t="shared" si="81"/>
        <v>-7.7506812533182412</v>
      </c>
      <c r="AM94" s="57">
        <f t="shared" si="82"/>
        <v>2.2493187466817588</v>
      </c>
      <c r="AN94" s="57">
        <f t="shared" si="83"/>
        <v>-10.611175270176549</v>
      </c>
      <c r="AO94" s="57">
        <f t="shared" si="84"/>
        <v>5.1098127635400665</v>
      </c>
      <c r="AP94" s="57">
        <f t="shared" si="85"/>
        <v>-2.8241933699731048</v>
      </c>
      <c r="AQ94" s="57">
        <f t="shared" si="86"/>
        <v>-7.8241933699731048</v>
      </c>
      <c r="AR94" s="57">
        <f t="shared" si="87"/>
        <v>2.1758066300268952</v>
      </c>
      <c r="AS94" s="57">
        <f t="shared" si="88"/>
        <v>-10.153850245120196</v>
      </c>
      <c r="AT94" s="57">
        <f t="shared" si="89"/>
        <v>4.505463505173986</v>
      </c>
      <c r="AU94" s="1"/>
      <c r="AV94" s="1"/>
    </row>
    <row r="95" spans="1:48">
      <c r="A95" s="62" t="s">
        <v>176</v>
      </c>
      <c r="B95" s="75">
        <v>2</v>
      </c>
      <c r="C95" s="75">
        <v>2025</v>
      </c>
      <c r="D95" s="62" t="s">
        <v>25</v>
      </c>
      <c r="E95" s="75" t="s">
        <v>70</v>
      </c>
      <c r="F95" s="96" t="s">
        <v>119</v>
      </c>
      <c r="G95" s="93" t="s">
        <v>166</v>
      </c>
      <c r="H95" s="69">
        <v>2</v>
      </c>
      <c r="I95" s="77">
        <v>446.25670999999994</v>
      </c>
      <c r="J95" s="77">
        <f t="shared" si="61"/>
        <v>446.29999999999995</v>
      </c>
      <c r="K95" s="78">
        <v>3.0460000000000001E-2</v>
      </c>
      <c r="L95" s="78">
        <v>1.2829999999999999E-2</v>
      </c>
      <c r="M95" s="78">
        <f t="shared" si="64"/>
        <v>4.3290000000000002E-2</v>
      </c>
      <c r="N95" s="77">
        <f t="shared" si="65"/>
        <v>97.003393636529026</v>
      </c>
      <c r="O95" s="90"/>
      <c r="P95" s="90">
        <v>446.2</v>
      </c>
      <c r="Q95" s="91"/>
      <c r="R95" s="91"/>
      <c r="S95" s="91">
        <v>3.9E-2</v>
      </c>
      <c r="T95" s="82">
        <v>87.4</v>
      </c>
      <c r="U95" s="79"/>
      <c r="V95" s="80"/>
      <c r="W95" s="80"/>
      <c r="X95" s="80">
        <f t="shared" si="62"/>
        <v>-9.9099099099099135</v>
      </c>
      <c r="Y95" s="80">
        <f t="shared" si="63"/>
        <v>-9.9000594479331951</v>
      </c>
      <c r="Z95" s="81"/>
      <c r="AA95" s="57">
        <f t="shared" si="66"/>
        <v>-3.835103060587127</v>
      </c>
      <c r="AB95" s="57">
        <f t="shared" si="71"/>
        <v>-8.8351030605871266</v>
      </c>
      <c r="AC95" s="57">
        <f t="shared" si="72"/>
        <v>1.164896939412873</v>
      </c>
      <c r="AD95" s="57">
        <f t="shared" si="73"/>
        <v>-13.80240927259398</v>
      </c>
      <c r="AE95" s="57">
        <f t="shared" si="74"/>
        <v>6.132203151419727</v>
      </c>
      <c r="AF95" s="57">
        <f t="shared" si="75"/>
        <v>3.0312215822733544E-2</v>
      </c>
      <c r="AG95" s="57">
        <f t="shared" si="76"/>
        <v>-4.9696877841772666</v>
      </c>
      <c r="AH95" s="57">
        <f t="shared" si="77"/>
        <v>5.0303122158227334</v>
      </c>
      <c r="AI95" s="57">
        <f t="shared" si="78"/>
        <v>-5.2567267351726601</v>
      </c>
      <c r="AJ95" s="57">
        <f t="shared" si="79"/>
        <v>5.3173511668181268</v>
      </c>
      <c r="AK95" s="57">
        <f t="shared" si="80"/>
        <v>-2.7506812533182412</v>
      </c>
      <c r="AL95" s="57">
        <f t="shared" si="81"/>
        <v>-7.7506812533182412</v>
      </c>
      <c r="AM95" s="57">
        <f t="shared" si="82"/>
        <v>2.2493187466817588</v>
      </c>
      <c r="AN95" s="57">
        <f t="shared" si="83"/>
        <v>-10.611175270176549</v>
      </c>
      <c r="AO95" s="57">
        <f t="shared" si="84"/>
        <v>5.1098127635400665</v>
      </c>
      <c r="AP95" s="57">
        <f t="shared" si="85"/>
        <v>-2.8241933699731048</v>
      </c>
      <c r="AQ95" s="57">
        <f t="shared" si="86"/>
        <v>-7.8241933699731048</v>
      </c>
      <c r="AR95" s="57">
        <f t="shared" si="87"/>
        <v>2.1758066300268952</v>
      </c>
      <c r="AS95" s="57">
        <f t="shared" si="88"/>
        <v>-10.153850245120196</v>
      </c>
      <c r="AT95" s="57">
        <f t="shared" si="89"/>
        <v>4.505463505173986</v>
      </c>
      <c r="AU95" s="1"/>
      <c r="AV95" s="1"/>
    </row>
    <row r="96" spans="1:48">
      <c r="A96" s="62" t="s">
        <v>176</v>
      </c>
      <c r="B96" s="75">
        <v>2</v>
      </c>
      <c r="C96" s="75">
        <v>2025</v>
      </c>
      <c r="D96" s="62" t="s">
        <v>25</v>
      </c>
      <c r="E96" s="75" t="s">
        <v>70</v>
      </c>
      <c r="F96" s="96" t="s">
        <v>119</v>
      </c>
      <c r="G96" s="93" t="s">
        <v>166</v>
      </c>
      <c r="H96" s="69">
        <v>3</v>
      </c>
      <c r="I96" s="77">
        <v>446.23475999999994</v>
      </c>
      <c r="J96" s="77">
        <f t="shared" si="61"/>
        <v>446.29999999999995</v>
      </c>
      <c r="K96" s="78">
        <v>5.0049999999999997E-2</v>
      </c>
      <c r="L96" s="78">
        <v>1.519E-2</v>
      </c>
      <c r="M96" s="78">
        <f t="shared" si="64"/>
        <v>6.5239999999999992E-2</v>
      </c>
      <c r="N96" s="77">
        <f t="shared" si="65"/>
        <v>146.19300555619279</v>
      </c>
      <c r="O96" s="90"/>
      <c r="P96" s="90">
        <v>446.3</v>
      </c>
      <c r="Q96" s="91"/>
      <c r="R96" s="91"/>
      <c r="S96" s="91">
        <v>5.74E-2</v>
      </c>
      <c r="T96" s="82">
        <v>129</v>
      </c>
      <c r="U96" s="79"/>
      <c r="V96" s="80"/>
      <c r="W96" s="80"/>
      <c r="X96" s="80">
        <f t="shared" si="62"/>
        <v>-12.01716738197424</v>
      </c>
      <c r="Y96" s="80">
        <f t="shared" si="63"/>
        <v>-11.760484361602542</v>
      </c>
      <c r="Z96" s="81"/>
      <c r="AA96" s="57">
        <f t="shared" ref="AA96:AA127" si="90">$V$149</f>
        <v>-3.835103060587127</v>
      </c>
      <c r="AB96" s="57">
        <f t="shared" si="71"/>
        <v>-8.8351030605871266</v>
      </c>
      <c r="AC96" s="57">
        <f t="shared" si="72"/>
        <v>1.164896939412873</v>
      </c>
      <c r="AD96" s="57">
        <f t="shared" si="73"/>
        <v>-13.80240927259398</v>
      </c>
      <c r="AE96" s="57">
        <f t="shared" si="74"/>
        <v>6.132203151419727</v>
      </c>
      <c r="AF96" s="57">
        <f t="shared" si="75"/>
        <v>3.0312215822733544E-2</v>
      </c>
      <c r="AG96" s="57">
        <f t="shared" si="76"/>
        <v>-4.9696877841772666</v>
      </c>
      <c r="AH96" s="57">
        <f t="shared" si="77"/>
        <v>5.0303122158227334</v>
      </c>
      <c r="AI96" s="57">
        <f t="shared" si="78"/>
        <v>-5.2567267351726601</v>
      </c>
      <c r="AJ96" s="57">
        <f t="shared" si="79"/>
        <v>5.3173511668181268</v>
      </c>
      <c r="AK96" s="57">
        <f t="shared" si="80"/>
        <v>-2.7506812533182412</v>
      </c>
      <c r="AL96" s="57">
        <f t="shared" si="81"/>
        <v>-7.7506812533182412</v>
      </c>
      <c r="AM96" s="57">
        <f t="shared" si="82"/>
        <v>2.2493187466817588</v>
      </c>
      <c r="AN96" s="57">
        <f t="shared" si="83"/>
        <v>-10.611175270176549</v>
      </c>
      <c r="AO96" s="57">
        <f t="shared" si="84"/>
        <v>5.1098127635400665</v>
      </c>
      <c r="AP96" s="57">
        <f t="shared" si="85"/>
        <v>-2.8241933699731048</v>
      </c>
      <c r="AQ96" s="57">
        <f t="shared" si="86"/>
        <v>-7.8241933699731048</v>
      </c>
      <c r="AR96" s="57">
        <f t="shared" si="87"/>
        <v>2.1758066300268952</v>
      </c>
      <c r="AS96" s="57">
        <f t="shared" si="88"/>
        <v>-10.153850245120196</v>
      </c>
      <c r="AT96" s="57">
        <f t="shared" si="89"/>
        <v>4.505463505173986</v>
      </c>
      <c r="AU96" s="1"/>
      <c r="AV96" s="1"/>
    </row>
    <row r="97" spans="1:48">
      <c r="A97" s="62" t="s">
        <v>176</v>
      </c>
      <c r="B97" s="75">
        <v>2</v>
      </c>
      <c r="C97" s="75">
        <v>2025</v>
      </c>
      <c r="D97" s="62" t="s">
        <v>25</v>
      </c>
      <c r="E97" s="75" t="s">
        <v>70</v>
      </c>
      <c r="F97" s="96" t="s">
        <v>119</v>
      </c>
      <c r="G97" s="93" t="s">
        <v>166</v>
      </c>
      <c r="H97" s="69">
        <v>4</v>
      </c>
      <c r="I97" s="77">
        <v>446.58396999999997</v>
      </c>
      <c r="J97" s="77">
        <f t="shared" si="61"/>
        <v>446.9</v>
      </c>
      <c r="K97" s="78">
        <v>0.25058000000000002</v>
      </c>
      <c r="L97" s="78">
        <v>6.5449999999999994E-2</v>
      </c>
      <c r="M97" s="78">
        <f t="shared" si="64"/>
        <v>0.31603000000000003</v>
      </c>
      <c r="N97" s="77">
        <f t="shared" si="65"/>
        <v>707.47193609545457</v>
      </c>
      <c r="O97" s="90"/>
      <c r="P97" s="90">
        <v>446.7</v>
      </c>
      <c r="Q97" s="91"/>
      <c r="R97" s="91"/>
      <c r="S97" s="91">
        <v>0.29699999999999999</v>
      </c>
      <c r="T97" s="82">
        <v>665</v>
      </c>
      <c r="U97" s="79"/>
      <c r="V97" s="80"/>
      <c r="W97" s="80"/>
      <c r="X97" s="80">
        <f t="shared" si="62"/>
        <v>-6.02158022972504</v>
      </c>
      <c r="Y97" s="80">
        <f t="shared" si="63"/>
        <v>-6.0033386383999421</v>
      </c>
      <c r="Z97" s="81"/>
      <c r="AA97" s="57">
        <f t="shared" si="90"/>
        <v>-3.835103060587127</v>
      </c>
      <c r="AB97" s="57">
        <f t="shared" si="71"/>
        <v>-8.8351030605871266</v>
      </c>
      <c r="AC97" s="57">
        <f t="shared" si="72"/>
        <v>1.164896939412873</v>
      </c>
      <c r="AD97" s="57">
        <f t="shared" si="73"/>
        <v>-13.80240927259398</v>
      </c>
      <c r="AE97" s="57">
        <f t="shared" si="74"/>
        <v>6.132203151419727</v>
      </c>
      <c r="AF97" s="57">
        <f t="shared" si="75"/>
        <v>3.0312215822733544E-2</v>
      </c>
      <c r="AG97" s="57">
        <f t="shared" si="76"/>
        <v>-4.9696877841772666</v>
      </c>
      <c r="AH97" s="57">
        <f t="shared" si="77"/>
        <v>5.0303122158227334</v>
      </c>
      <c r="AI97" s="57">
        <f t="shared" si="78"/>
        <v>-5.2567267351726601</v>
      </c>
      <c r="AJ97" s="57">
        <f t="shared" si="79"/>
        <v>5.3173511668181268</v>
      </c>
      <c r="AK97" s="57">
        <f t="shared" si="80"/>
        <v>-2.7506812533182412</v>
      </c>
      <c r="AL97" s="57">
        <f t="shared" si="81"/>
        <v>-7.7506812533182412</v>
      </c>
      <c r="AM97" s="57">
        <f t="shared" si="82"/>
        <v>2.2493187466817588</v>
      </c>
      <c r="AN97" s="57">
        <f t="shared" si="83"/>
        <v>-10.611175270176549</v>
      </c>
      <c r="AO97" s="57">
        <f t="shared" si="84"/>
        <v>5.1098127635400665</v>
      </c>
      <c r="AP97" s="57">
        <f t="shared" si="85"/>
        <v>-2.8241933699731048</v>
      </c>
      <c r="AQ97" s="57">
        <f t="shared" si="86"/>
        <v>-7.8241933699731048</v>
      </c>
      <c r="AR97" s="57">
        <f t="shared" si="87"/>
        <v>2.1758066300268952</v>
      </c>
      <c r="AS97" s="57">
        <f t="shared" si="88"/>
        <v>-10.153850245120196</v>
      </c>
      <c r="AT97" s="57">
        <f t="shared" si="89"/>
        <v>4.505463505173986</v>
      </c>
      <c r="AU97" s="1"/>
      <c r="AV97" s="1"/>
    </row>
    <row r="98" spans="1:48">
      <c r="A98" s="62" t="s">
        <v>176</v>
      </c>
      <c r="B98" s="75">
        <v>2</v>
      </c>
      <c r="C98" s="75">
        <v>2025</v>
      </c>
      <c r="D98" s="62" t="s">
        <v>25</v>
      </c>
      <c r="E98" s="75" t="s">
        <v>70</v>
      </c>
      <c r="F98" s="96" t="s">
        <v>119</v>
      </c>
      <c r="G98" s="93" t="s">
        <v>166</v>
      </c>
      <c r="H98" s="69">
        <v>5</v>
      </c>
      <c r="I98" s="77">
        <v>446.89968999999996</v>
      </c>
      <c r="J98" s="77">
        <f t="shared" si="61"/>
        <v>447.39999999999992</v>
      </c>
      <c r="K98" s="78">
        <v>0.40009</v>
      </c>
      <c r="L98" s="78">
        <v>0.10022</v>
      </c>
      <c r="M98" s="78">
        <f t="shared" si="64"/>
        <v>0.50031000000000003</v>
      </c>
      <c r="N98" s="77">
        <f t="shared" si="65"/>
        <v>1119.0402053797545</v>
      </c>
      <c r="O98" s="90"/>
      <c r="P98" s="90">
        <v>447.3</v>
      </c>
      <c r="Q98" s="91"/>
      <c r="R98" s="91"/>
      <c r="S98" s="91">
        <v>0.48020000000000002</v>
      </c>
      <c r="T98" s="82">
        <v>1070</v>
      </c>
      <c r="U98" s="79"/>
      <c r="V98" s="80"/>
      <c r="W98" s="80"/>
      <c r="X98" s="80">
        <f t="shared" si="62"/>
        <v>-4.019507905098842</v>
      </c>
      <c r="Y98" s="80">
        <f t="shared" si="63"/>
        <v>-4.3823452583736584</v>
      </c>
      <c r="Z98" s="81"/>
      <c r="AA98" s="57">
        <f t="shared" si="90"/>
        <v>-3.835103060587127</v>
      </c>
      <c r="AB98" s="57">
        <f t="shared" si="71"/>
        <v>-8.8351030605871266</v>
      </c>
      <c r="AC98" s="57">
        <f t="shared" si="72"/>
        <v>1.164896939412873</v>
      </c>
      <c r="AD98" s="57">
        <f t="shared" si="73"/>
        <v>-13.80240927259398</v>
      </c>
      <c r="AE98" s="57">
        <f t="shared" si="74"/>
        <v>6.132203151419727</v>
      </c>
      <c r="AF98" s="57">
        <f t="shared" si="75"/>
        <v>3.0312215822733544E-2</v>
      </c>
      <c r="AG98" s="57">
        <f t="shared" si="76"/>
        <v>-4.9696877841772666</v>
      </c>
      <c r="AH98" s="57">
        <f t="shared" si="77"/>
        <v>5.0303122158227334</v>
      </c>
      <c r="AI98" s="57">
        <f t="shared" si="78"/>
        <v>-5.2567267351726601</v>
      </c>
      <c r="AJ98" s="57">
        <f t="shared" si="79"/>
        <v>5.3173511668181268</v>
      </c>
      <c r="AK98" s="57">
        <f t="shared" si="80"/>
        <v>-2.7506812533182412</v>
      </c>
      <c r="AL98" s="57">
        <f t="shared" si="81"/>
        <v>-7.7506812533182412</v>
      </c>
      <c r="AM98" s="57">
        <f t="shared" si="82"/>
        <v>2.2493187466817588</v>
      </c>
      <c r="AN98" s="57">
        <f t="shared" si="83"/>
        <v>-10.611175270176549</v>
      </c>
      <c r="AO98" s="57">
        <f t="shared" si="84"/>
        <v>5.1098127635400665</v>
      </c>
      <c r="AP98" s="57">
        <f t="shared" si="85"/>
        <v>-2.8241933699731048</v>
      </c>
      <c r="AQ98" s="57">
        <f t="shared" si="86"/>
        <v>-7.8241933699731048</v>
      </c>
      <c r="AR98" s="57">
        <f t="shared" si="87"/>
        <v>2.1758066300268952</v>
      </c>
      <c r="AS98" s="57">
        <f t="shared" si="88"/>
        <v>-10.153850245120196</v>
      </c>
      <c r="AT98" s="57">
        <f t="shared" si="89"/>
        <v>4.505463505173986</v>
      </c>
      <c r="AU98" s="1"/>
      <c r="AV98" s="1"/>
    </row>
    <row r="99" spans="1:48">
      <c r="A99" s="62" t="s">
        <v>176</v>
      </c>
      <c r="B99" s="75">
        <v>2</v>
      </c>
      <c r="C99" s="75">
        <v>2025</v>
      </c>
      <c r="D99" s="62" t="s">
        <v>25</v>
      </c>
      <c r="E99" s="75" t="s">
        <v>70</v>
      </c>
      <c r="F99" s="96" t="s">
        <v>119</v>
      </c>
      <c r="G99" s="93" t="s">
        <v>166</v>
      </c>
      <c r="H99" s="69">
        <v>6</v>
      </c>
      <c r="I99" s="77">
        <v>446.84970999999996</v>
      </c>
      <c r="J99" s="77">
        <f t="shared" si="61"/>
        <v>447.59999999999991</v>
      </c>
      <c r="K99" s="78">
        <v>0.60002</v>
      </c>
      <c r="L99" s="78">
        <v>0.15026999999999999</v>
      </c>
      <c r="M99" s="78">
        <f t="shared" si="64"/>
        <v>0.75029000000000001</v>
      </c>
      <c r="N99" s="77">
        <f t="shared" si="65"/>
        <v>1678.0024111452244</v>
      </c>
      <c r="O99" s="90"/>
      <c r="P99" s="90">
        <v>447.5</v>
      </c>
      <c r="Q99" s="91"/>
      <c r="R99" s="91"/>
      <c r="S99" s="91">
        <v>0.7319</v>
      </c>
      <c r="T99" s="82">
        <v>1640</v>
      </c>
      <c r="U99" s="79"/>
      <c r="V99" s="80"/>
      <c r="W99" s="80"/>
      <c r="X99" s="80">
        <f t="shared" ref="X99:X130" si="91">((S99-M99)/M99)*100</f>
        <v>-2.4510522597928825</v>
      </c>
      <c r="Y99" s="80">
        <f t="shared" ref="Y99:Y130" si="92">((T99-N99)/N99)*100</f>
        <v>-2.2647411525045453</v>
      </c>
      <c r="Z99" s="81"/>
      <c r="AA99" s="57">
        <f t="shared" si="90"/>
        <v>-3.835103060587127</v>
      </c>
      <c r="AB99" s="57">
        <f t="shared" si="71"/>
        <v>-8.8351030605871266</v>
      </c>
      <c r="AC99" s="57">
        <f t="shared" si="72"/>
        <v>1.164896939412873</v>
      </c>
      <c r="AD99" s="57">
        <f t="shared" si="73"/>
        <v>-13.80240927259398</v>
      </c>
      <c r="AE99" s="57">
        <f t="shared" si="74"/>
        <v>6.132203151419727</v>
      </c>
      <c r="AF99" s="57">
        <f t="shared" si="75"/>
        <v>3.0312215822733544E-2</v>
      </c>
      <c r="AG99" s="57">
        <f t="shared" si="76"/>
        <v>-4.9696877841772666</v>
      </c>
      <c r="AH99" s="57">
        <f t="shared" si="77"/>
        <v>5.0303122158227334</v>
      </c>
      <c r="AI99" s="57">
        <f t="shared" si="78"/>
        <v>-5.2567267351726601</v>
      </c>
      <c r="AJ99" s="57">
        <f t="shared" si="79"/>
        <v>5.3173511668181268</v>
      </c>
      <c r="AK99" s="57">
        <f t="shared" si="80"/>
        <v>-2.7506812533182412</v>
      </c>
      <c r="AL99" s="57">
        <f t="shared" si="81"/>
        <v>-7.7506812533182412</v>
      </c>
      <c r="AM99" s="57">
        <f t="shared" si="82"/>
        <v>2.2493187466817588</v>
      </c>
      <c r="AN99" s="57">
        <f t="shared" si="83"/>
        <v>-10.611175270176549</v>
      </c>
      <c r="AO99" s="57">
        <f t="shared" si="84"/>
        <v>5.1098127635400665</v>
      </c>
      <c r="AP99" s="57">
        <f t="shared" si="85"/>
        <v>-2.8241933699731048</v>
      </c>
      <c r="AQ99" s="57">
        <f t="shared" si="86"/>
        <v>-7.8241933699731048</v>
      </c>
      <c r="AR99" s="57">
        <f t="shared" si="87"/>
        <v>2.1758066300268952</v>
      </c>
      <c r="AS99" s="57">
        <f t="shared" si="88"/>
        <v>-10.153850245120196</v>
      </c>
      <c r="AT99" s="57">
        <f t="shared" si="89"/>
        <v>4.505463505173986</v>
      </c>
      <c r="AU99" s="1"/>
      <c r="AV99" s="1"/>
    </row>
    <row r="100" spans="1:48">
      <c r="A100" s="62" t="s">
        <v>176</v>
      </c>
      <c r="B100" s="75">
        <v>2</v>
      </c>
      <c r="C100" s="75">
        <v>2025</v>
      </c>
      <c r="D100" s="62" t="s">
        <v>25</v>
      </c>
      <c r="E100" s="75" t="s">
        <v>70</v>
      </c>
      <c r="F100" s="96" t="s">
        <v>119</v>
      </c>
      <c r="G100" s="93" t="s">
        <v>166</v>
      </c>
      <c r="H100" s="69">
        <v>7</v>
      </c>
      <c r="I100" s="77">
        <v>446.84867000000003</v>
      </c>
      <c r="J100" s="77">
        <f t="shared" si="61"/>
        <v>449.1</v>
      </c>
      <c r="K100" s="78">
        <v>1.8012900000000001</v>
      </c>
      <c r="L100" s="78">
        <v>0.45004</v>
      </c>
      <c r="M100" s="78">
        <f t="shared" si="64"/>
        <v>2.2513300000000003</v>
      </c>
      <c r="N100" s="77">
        <f t="shared" si="65"/>
        <v>5028.6770950452865</v>
      </c>
      <c r="O100" s="90"/>
      <c r="P100" s="90">
        <v>449.1</v>
      </c>
      <c r="Q100" s="91"/>
      <c r="R100" s="91"/>
      <c r="S100" s="91">
        <v>2.2282000000000002</v>
      </c>
      <c r="T100" s="82">
        <v>4960</v>
      </c>
      <c r="U100" s="79"/>
      <c r="V100" s="80"/>
      <c r="W100" s="80"/>
      <c r="X100" s="80">
        <f t="shared" si="91"/>
        <v>-1.0273926967614739</v>
      </c>
      <c r="Y100" s="80">
        <f t="shared" si="92"/>
        <v>-1.3657089876173087</v>
      </c>
      <c r="Z100" s="81"/>
      <c r="AA100" s="57">
        <f t="shared" si="90"/>
        <v>-3.835103060587127</v>
      </c>
      <c r="AB100" s="57">
        <f t="shared" si="71"/>
        <v>-8.8351030605871266</v>
      </c>
      <c r="AC100" s="57">
        <f t="shared" si="72"/>
        <v>1.164896939412873</v>
      </c>
      <c r="AD100" s="57">
        <f t="shared" si="73"/>
        <v>-13.80240927259398</v>
      </c>
      <c r="AE100" s="57">
        <f t="shared" si="74"/>
        <v>6.132203151419727</v>
      </c>
      <c r="AF100" s="57">
        <f t="shared" si="75"/>
        <v>3.0312215822733544E-2</v>
      </c>
      <c r="AG100" s="57">
        <f t="shared" si="76"/>
        <v>-4.9696877841772666</v>
      </c>
      <c r="AH100" s="57">
        <f t="shared" si="77"/>
        <v>5.0303122158227334</v>
      </c>
      <c r="AI100" s="57">
        <f t="shared" si="78"/>
        <v>-5.2567267351726601</v>
      </c>
      <c r="AJ100" s="57">
        <f t="shared" si="79"/>
        <v>5.3173511668181268</v>
      </c>
      <c r="AK100" s="57">
        <f t="shared" si="80"/>
        <v>-2.7506812533182412</v>
      </c>
      <c r="AL100" s="57">
        <f t="shared" si="81"/>
        <v>-7.7506812533182412</v>
      </c>
      <c r="AM100" s="57">
        <f t="shared" si="82"/>
        <v>2.2493187466817588</v>
      </c>
      <c r="AN100" s="57">
        <f t="shared" si="83"/>
        <v>-10.611175270176549</v>
      </c>
      <c r="AO100" s="57">
        <f t="shared" si="84"/>
        <v>5.1098127635400665</v>
      </c>
      <c r="AP100" s="57">
        <f t="shared" si="85"/>
        <v>-2.8241933699731048</v>
      </c>
      <c r="AQ100" s="57">
        <f t="shared" si="86"/>
        <v>-7.8241933699731048</v>
      </c>
      <c r="AR100" s="57">
        <f t="shared" si="87"/>
        <v>2.1758066300268952</v>
      </c>
      <c r="AS100" s="57">
        <f t="shared" si="88"/>
        <v>-10.153850245120196</v>
      </c>
      <c r="AT100" s="57">
        <f t="shared" si="89"/>
        <v>4.505463505173986</v>
      </c>
      <c r="AU100" s="1"/>
      <c r="AV100" s="1"/>
    </row>
    <row r="101" spans="1:48">
      <c r="A101" s="62" t="s">
        <v>176</v>
      </c>
      <c r="B101" s="75">
        <v>2</v>
      </c>
      <c r="C101" s="75">
        <v>2025</v>
      </c>
      <c r="D101" s="62" t="s">
        <v>25</v>
      </c>
      <c r="E101" s="75" t="s">
        <v>70</v>
      </c>
      <c r="F101" s="96" t="s">
        <v>119</v>
      </c>
      <c r="G101" s="93" t="s">
        <v>166</v>
      </c>
      <c r="H101" s="69">
        <v>8</v>
      </c>
      <c r="I101" s="77">
        <v>446.49901</v>
      </c>
      <c r="J101" s="77">
        <f t="shared" si="61"/>
        <v>449.4</v>
      </c>
      <c r="K101" s="78">
        <v>2.3005200000000001</v>
      </c>
      <c r="L101" s="78">
        <v>0.60046999999999995</v>
      </c>
      <c r="M101" s="78">
        <f t="shared" si="64"/>
        <v>2.9009900000000002</v>
      </c>
      <c r="N101" s="77">
        <f t="shared" si="65"/>
        <v>6481.3011497671341</v>
      </c>
      <c r="O101" s="90"/>
      <c r="P101" s="90">
        <v>449.3</v>
      </c>
      <c r="Q101" s="91"/>
      <c r="R101" s="91"/>
      <c r="S101" s="91">
        <v>2.8784000000000001</v>
      </c>
      <c r="T101" s="82">
        <v>6410</v>
      </c>
      <c r="U101" s="79"/>
      <c r="V101" s="80"/>
      <c r="W101" s="80"/>
      <c r="X101" s="80">
        <f t="shared" si="91"/>
        <v>-0.77869968527985645</v>
      </c>
      <c r="Y101" s="80">
        <f t="shared" si="92"/>
        <v>-1.1001054899245946</v>
      </c>
      <c r="Z101" s="81"/>
      <c r="AA101" s="57">
        <f t="shared" si="90"/>
        <v>-3.835103060587127</v>
      </c>
      <c r="AB101" s="57">
        <f t="shared" si="71"/>
        <v>-8.8351030605871266</v>
      </c>
      <c r="AC101" s="57">
        <f t="shared" si="72"/>
        <v>1.164896939412873</v>
      </c>
      <c r="AD101" s="57">
        <f t="shared" si="73"/>
        <v>-13.80240927259398</v>
      </c>
      <c r="AE101" s="57">
        <f t="shared" si="74"/>
        <v>6.132203151419727</v>
      </c>
      <c r="AF101" s="57">
        <f t="shared" si="75"/>
        <v>3.0312215822733544E-2</v>
      </c>
      <c r="AG101" s="57">
        <f t="shared" si="76"/>
        <v>-4.9696877841772666</v>
      </c>
      <c r="AH101" s="57">
        <f t="shared" si="77"/>
        <v>5.0303122158227334</v>
      </c>
      <c r="AI101" s="57">
        <f t="shared" si="78"/>
        <v>-5.2567267351726601</v>
      </c>
      <c r="AJ101" s="57">
        <f t="shared" si="79"/>
        <v>5.3173511668181268</v>
      </c>
      <c r="AK101" s="57">
        <f t="shared" si="80"/>
        <v>-2.7506812533182412</v>
      </c>
      <c r="AL101" s="57">
        <f t="shared" si="81"/>
        <v>-7.7506812533182412</v>
      </c>
      <c r="AM101" s="57">
        <f t="shared" si="82"/>
        <v>2.2493187466817588</v>
      </c>
      <c r="AN101" s="57">
        <f t="shared" si="83"/>
        <v>-10.611175270176549</v>
      </c>
      <c r="AO101" s="57">
        <f t="shared" si="84"/>
        <v>5.1098127635400665</v>
      </c>
      <c r="AP101" s="57">
        <f t="shared" si="85"/>
        <v>-2.8241933699731048</v>
      </c>
      <c r="AQ101" s="57">
        <f t="shared" si="86"/>
        <v>-7.8241933699731048</v>
      </c>
      <c r="AR101" s="57">
        <f t="shared" si="87"/>
        <v>2.1758066300268952</v>
      </c>
      <c r="AS101" s="57">
        <f t="shared" si="88"/>
        <v>-10.153850245120196</v>
      </c>
      <c r="AT101" s="57">
        <f t="shared" si="89"/>
        <v>4.505463505173986</v>
      </c>
      <c r="AU101" s="1"/>
      <c r="AV101" s="1"/>
    </row>
    <row r="102" spans="1:48">
      <c r="A102" s="62" t="s">
        <v>176</v>
      </c>
      <c r="B102" s="75">
        <v>2</v>
      </c>
      <c r="C102" s="75">
        <v>2025</v>
      </c>
      <c r="D102" s="62" t="s">
        <v>25</v>
      </c>
      <c r="E102" s="75" t="s">
        <v>70</v>
      </c>
      <c r="F102" s="96" t="s">
        <v>119</v>
      </c>
      <c r="G102" s="93" t="s">
        <v>166</v>
      </c>
      <c r="H102" s="69">
        <v>9</v>
      </c>
      <c r="I102" s="77">
        <v>446.89828999999997</v>
      </c>
      <c r="J102" s="77">
        <f t="shared" si="61"/>
        <v>450.39999999999992</v>
      </c>
      <c r="K102" s="78">
        <v>2.8003300000000002</v>
      </c>
      <c r="L102" s="78">
        <v>0.70138</v>
      </c>
      <c r="M102" s="78">
        <f t="shared" si="64"/>
        <v>3.5017100000000001</v>
      </c>
      <c r="N102" s="77">
        <f t="shared" si="65"/>
        <v>7812.4849495210883</v>
      </c>
      <c r="O102" s="90"/>
      <c r="P102" s="90">
        <v>450.2</v>
      </c>
      <c r="Q102" s="91"/>
      <c r="R102" s="91"/>
      <c r="S102" s="91">
        <v>3.4794999999999998</v>
      </c>
      <c r="T102" s="82">
        <v>7730</v>
      </c>
      <c r="U102" s="79"/>
      <c r="V102" s="80"/>
      <c r="W102" s="80"/>
      <c r="X102" s="80">
        <f t="shared" si="91"/>
        <v>-0.63426154650157451</v>
      </c>
      <c r="Y102" s="80">
        <f t="shared" si="92"/>
        <v>-1.055809387845857</v>
      </c>
      <c r="Z102" s="81"/>
      <c r="AA102" s="57">
        <f t="shared" si="90"/>
        <v>-3.835103060587127</v>
      </c>
      <c r="AB102" s="57">
        <f t="shared" si="71"/>
        <v>-8.8351030605871266</v>
      </c>
      <c r="AC102" s="57">
        <f t="shared" si="72"/>
        <v>1.164896939412873</v>
      </c>
      <c r="AD102" s="57">
        <f t="shared" si="73"/>
        <v>-13.80240927259398</v>
      </c>
      <c r="AE102" s="57">
        <f t="shared" si="74"/>
        <v>6.132203151419727</v>
      </c>
      <c r="AF102" s="57">
        <f t="shared" si="75"/>
        <v>3.0312215822733544E-2</v>
      </c>
      <c r="AG102" s="57">
        <f t="shared" si="76"/>
        <v>-4.9696877841772666</v>
      </c>
      <c r="AH102" s="57">
        <f t="shared" si="77"/>
        <v>5.0303122158227334</v>
      </c>
      <c r="AI102" s="57">
        <f t="shared" si="78"/>
        <v>-5.2567267351726601</v>
      </c>
      <c r="AJ102" s="57">
        <f t="shared" si="79"/>
        <v>5.3173511668181268</v>
      </c>
      <c r="AK102" s="57">
        <f t="shared" si="80"/>
        <v>-2.7506812533182412</v>
      </c>
      <c r="AL102" s="57">
        <f t="shared" si="81"/>
        <v>-7.7506812533182412</v>
      </c>
      <c r="AM102" s="57">
        <f t="shared" si="82"/>
        <v>2.2493187466817588</v>
      </c>
      <c r="AN102" s="57">
        <f t="shared" si="83"/>
        <v>-10.611175270176549</v>
      </c>
      <c r="AO102" s="57">
        <f t="shared" si="84"/>
        <v>5.1098127635400665</v>
      </c>
      <c r="AP102" s="57">
        <f t="shared" si="85"/>
        <v>-2.8241933699731048</v>
      </c>
      <c r="AQ102" s="57">
        <f t="shared" si="86"/>
        <v>-7.8241933699731048</v>
      </c>
      <c r="AR102" s="57">
        <f t="shared" si="87"/>
        <v>2.1758066300268952</v>
      </c>
      <c r="AS102" s="57">
        <f t="shared" si="88"/>
        <v>-10.153850245120196</v>
      </c>
      <c r="AT102" s="57">
        <f t="shared" si="89"/>
        <v>4.505463505173986</v>
      </c>
      <c r="AU102" s="1"/>
      <c r="AV102" s="1"/>
    </row>
    <row r="103" spans="1:48">
      <c r="A103" s="62" t="s">
        <v>176</v>
      </c>
      <c r="B103" s="75">
        <v>2</v>
      </c>
      <c r="C103" s="75">
        <v>2025</v>
      </c>
      <c r="D103" s="76" t="s">
        <v>57</v>
      </c>
      <c r="E103" s="75" t="s">
        <v>71</v>
      </c>
      <c r="F103" s="96" t="s">
        <v>120</v>
      </c>
      <c r="G103" s="93" t="s">
        <v>128</v>
      </c>
      <c r="H103" s="94">
        <v>1</v>
      </c>
      <c r="I103" s="77">
        <v>446.67472000000004</v>
      </c>
      <c r="J103" s="77">
        <f t="shared" si="61"/>
        <v>446.70000000000005</v>
      </c>
      <c r="K103" s="78">
        <v>1.504E-2</v>
      </c>
      <c r="L103" s="78">
        <v>1.0240000000000001E-2</v>
      </c>
      <c r="M103" s="78">
        <f t="shared" si="64"/>
        <v>2.528E-2</v>
      </c>
      <c r="N103" s="77">
        <f t="shared" si="65"/>
        <v>56.594785765468146</v>
      </c>
      <c r="O103" s="88">
        <v>446.91</v>
      </c>
      <c r="P103" s="88">
        <v>446.91</v>
      </c>
      <c r="Q103" s="89"/>
      <c r="R103" s="89"/>
      <c r="S103" s="89">
        <v>2.24E-2</v>
      </c>
      <c r="T103" s="79">
        <v>50.12</v>
      </c>
      <c r="U103" s="79"/>
      <c r="V103" s="80"/>
      <c r="W103" s="80"/>
      <c r="X103" s="80">
        <f t="shared" si="91"/>
        <v>-11.392405063291141</v>
      </c>
      <c r="Y103" s="80">
        <f t="shared" si="92"/>
        <v>-11.440604779917377</v>
      </c>
      <c r="Z103" s="81"/>
      <c r="AA103" s="57">
        <f t="shared" si="90"/>
        <v>-3.835103060587127</v>
      </c>
      <c r="AB103" s="57">
        <f t="shared" si="71"/>
        <v>-8.8351030605871266</v>
      </c>
      <c r="AC103" s="57">
        <f t="shared" si="72"/>
        <v>1.164896939412873</v>
      </c>
      <c r="AD103" s="57">
        <f t="shared" si="73"/>
        <v>-13.80240927259398</v>
      </c>
      <c r="AE103" s="57">
        <f t="shared" si="74"/>
        <v>6.132203151419727</v>
      </c>
      <c r="AF103" s="57">
        <f t="shared" si="75"/>
        <v>3.0312215822733544E-2</v>
      </c>
      <c r="AG103" s="57">
        <f t="shared" si="76"/>
        <v>-4.9696877841772666</v>
      </c>
      <c r="AH103" s="57">
        <f t="shared" si="77"/>
        <v>5.0303122158227334</v>
      </c>
      <c r="AI103" s="57">
        <f t="shared" si="78"/>
        <v>-5.2567267351726601</v>
      </c>
      <c r="AJ103" s="57">
        <f t="shared" si="79"/>
        <v>5.3173511668181268</v>
      </c>
      <c r="AK103" s="57">
        <f t="shared" si="80"/>
        <v>-2.7506812533182412</v>
      </c>
      <c r="AL103" s="57">
        <f t="shared" si="81"/>
        <v>-7.7506812533182412</v>
      </c>
      <c r="AM103" s="57">
        <f t="shared" si="82"/>
        <v>2.2493187466817588</v>
      </c>
      <c r="AN103" s="57">
        <f t="shared" si="83"/>
        <v>-10.611175270176549</v>
      </c>
      <c r="AO103" s="57">
        <f t="shared" si="84"/>
        <v>5.1098127635400665</v>
      </c>
      <c r="AP103" s="57">
        <f t="shared" si="85"/>
        <v>-2.8241933699731048</v>
      </c>
      <c r="AQ103" s="57">
        <f t="shared" si="86"/>
        <v>-7.8241933699731048</v>
      </c>
      <c r="AR103" s="57">
        <f t="shared" si="87"/>
        <v>2.1758066300268952</v>
      </c>
      <c r="AS103" s="57">
        <f t="shared" si="88"/>
        <v>-10.153850245120196</v>
      </c>
      <c r="AT103" s="57">
        <f t="shared" si="89"/>
        <v>4.505463505173986</v>
      </c>
      <c r="AU103" s="1"/>
      <c r="AV103" s="1"/>
    </row>
    <row r="104" spans="1:48">
      <c r="A104" s="62" t="s">
        <v>176</v>
      </c>
      <c r="B104" s="75">
        <v>2</v>
      </c>
      <c r="C104" s="75">
        <v>2025</v>
      </c>
      <c r="D104" s="76" t="s">
        <v>57</v>
      </c>
      <c r="E104" s="75" t="s">
        <v>71</v>
      </c>
      <c r="F104" s="96" t="s">
        <v>120</v>
      </c>
      <c r="G104" s="93" t="s">
        <v>128</v>
      </c>
      <c r="H104" s="69">
        <v>2</v>
      </c>
      <c r="I104" s="77">
        <v>446.65767999999997</v>
      </c>
      <c r="J104" s="77">
        <f t="shared" si="61"/>
        <v>446.7</v>
      </c>
      <c r="K104" s="78">
        <v>3.023E-2</v>
      </c>
      <c r="L104" s="78">
        <v>1.209E-2</v>
      </c>
      <c r="M104" s="78">
        <f t="shared" si="64"/>
        <v>4.2319999999999997E-2</v>
      </c>
      <c r="N104" s="77">
        <f t="shared" si="65"/>
        <v>94.744787288531384</v>
      </c>
      <c r="O104" s="90">
        <v>446.82</v>
      </c>
      <c r="P104" s="90">
        <v>446.82</v>
      </c>
      <c r="Q104" s="91"/>
      <c r="R104" s="91"/>
      <c r="S104" s="91">
        <v>3.8300000000000001E-2</v>
      </c>
      <c r="T104" s="82">
        <v>85.72</v>
      </c>
      <c r="U104" s="79"/>
      <c r="V104" s="80"/>
      <c r="W104" s="80"/>
      <c r="X104" s="80">
        <f t="shared" si="91"/>
        <v>-9.4990548204158696</v>
      </c>
      <c r="Y104" s="80">
        <f t="shared" si="92"/>
        <v>-9.5253655074951169</v>
      </c>
      <c r="Z104" s="81"/>
      <c r="AA104" s="57">
        <f t="shared" si="90"/>
        <v>-3.835103060587127</v>
      </c>
      <c r="AB104" s="57">
        <f t="shared" si="71"/>
        <v>-8.8351030605871266</v>
      </c>
      <c r="AC104" s="57">
        <f t="shared" si="72"/>
        <v>1.164896939412873</v>
      </c>
      <c r="AD104" s="57">
        <f t="shared" si="73"/>
        <v>-13.80240927259398</v>
      </c>
      <c r="AE104" s="57">
        <f t="shared" si="74"/>
        <v>6.132203151419727</v>
      </c>
      <c r="AF104" s="57">
        <f t="shared" si="75"/>
        <v>3.0312215822733544E-2</v>
      </c>
      <c r="AG104" s="57">
        <f t="shared" si="76"/>
        <v>-4.9696877841772666</v>
      </c>
      <c r="AH104" s="57">
        <f t="shared" si="77"/>
        <v>5.0303122158227334</v>
      </c>
      <c r="AI104" s="57">
        <f t="shared" si="78"/>
        <v>-5.2567267351726601</v>
      </c>
      <c r="AJ104" s="57">
        <f t="shared" si="79"/>
        <v>5.3173511668181268</v>
      </c>
      <c r="AK104" s="57">
        <f t="shared" si="80"/>
        <v>-2.7506812533182412</v>
      </c>
      <c r="AL104" s="57">
        <f t="shared" si="81"/>
        <v>-7.7506812533182412</v>
      </c>
      <c r="AM104" s="57">
        <f t="shared" si="82"/>
        <v>2.2493187466817588</v>
      </c>
      <c r="AN104" s="57">
        <f t="shared" si="83"/>
        <v>-10.611175270176549</v>
      </c>
      <c r="AO104" s="57">
        <f t="shared" si="84"/>
        <v>5.1098127635400665</v>
      </c>
      <c r="AP104" s="57">
        <f t="shared" si="85"/>
        <v>-2.8241933699731048</v>
      </c>
      <c r="AQ104" s="57">
        <f t="shared" si="86"/>
        <v>-7.8241933699731048</v>
      </c>
      <c r="AR104" s="57">
        <f t="shared" si="87"/>
        <v>2.1758066300268952</v>
      </c>
      <c r="AS104" s="57">
        <f t="shared" si="88"/>
        <v>-10.153850245120196</v>
      </c>
      <c r="AT104" s="57">
        <f t="shared" si="89"/>
        <v>4.505463505173986</v>
      </c>
      <c r="AU104" s="1"/>
      <c r="AV104" s="1"/>
    </row>
    <row r="105" spans="1:48">
      <c r="A105" s="62" t="s">
        <v>176</v>
      </c>
      <c r="B105" s="75">
        <v>2</v>
      </c>
      <c r="C105" s="75">
        <v>2025</v>
      </c>
      <c r="D105" s="76" t="s">
        <v>57</v>
      </c>
      <c r="E105" s="75" t="s">
        <v>71</v>
      </c>
      <c r="F105" s="96" t="s">
        <v>120</v>
      </c>
      <c r="G105" s="93" t="s">
        <v>128</v>
      </c>
      <c r="H105" s="69">
        <v>3</v>
      </c>
      <c r="I105" s="77">
        <v>446.43410999999998</v>
      </c>
      <c r="J105" s="77">
        <f t="shared" si="61"/>
        <v>446.49999999999994</v>
      </c>
      <c r="K105" s="78">
        <v>5.0009999999999999E-2</v>
      </c>
      <c r="L105" s="78">
        <v>1.5879999999999998E-2</v>
      </c>
      <c r="M105" s="78">
        <f t="shared" si="64"/>
        <v>6.5890000000000004E-2</v>
      </c>
      <c r="N105" s="77">
        <f t="shared" si="65"/>
        <v>147.58354891801187</v>
      </c>
      <c r="O105" s="90">
        <v>446.7</v>
      </c>
      <c r="P105" s="90">
        <v>446.7</v>
      </c>
      <c r="Q105" s="91"/>
      <c r="R105" s="91"/>
      <c r="S105" s="91">
        <v>6.2600000000000003E-2</v>
      </c>
      <c r="T105" s="82">
        <v>140.13999999999999</v>
      </c>
      <c r="U105" s="79"/>
      <c r="V105" s="80"/>
      <c r="W105" s="80"/>
      <c r="X105" s="80">
        <f t="shared" si="91"/>
        <v>-4.9931704355744442</v>
      </c>
      <c r="Y105" s="80">
        <f t="shared" si="92"/>
        <v>-5.0436169699016062</v>
      </c>
      <c r="Z105" s="81"/>
      <c r="AA105" s="57">
        <f t="shared" si="90"/>
        <v>-3.835103060587127</v>
      </c>
      <c r="AB105" s="57">
        <f t="shared" si="71"/>
        <v>-8.8351030605871266</v>
      </c>
      <c r="AC105" s="57">
        <f t="shared" si="72"/>
        <v>1.164896939412873</v>
      </c>
      <c r="AD105" s="57">
        <f t="shared" si="73"/>
        <v>-13.80240927259398</v>
      </c>
      <c r="AE105" s="57">
        <f t="shared" si="74"/>
        <v>6.132203151419727</v>
      </c>
      <c r="AF105" s="57">
        <f t="shared" si="75"/>
        <v>3.0312215822733544E-2</v>
      </c>
      <c r="AG105" s="57">
        <f t="shared" si="76"/>
        <v>-4.9696877841772666</v>
      </c>
      <c r="AH105" s="57">
        <f t="shared" si="77"/>
        <v>5.0303122158227334</v>
      </c>
      <c r="AI105" s="57">
        <f t="shared" si="78"/>
        <v>-5.2567267351726601</v>
      </c>
      <c r="AJ105" s="57">
        <f t="shared" si="79"/>
        <v>5.3173511668181268</v>
      </c>
      <c r="AK105" s="57">
        <f t="shared" si="80"/>
        <v>-2.7506812533182412</v>
      </c>
      <c r="AL105" s="57">
        <f t="shared" si="81"/>
        <v>-7.7506812533182412</v>
      </c>
      <c r="AM105" s="57">
        <f t="shared" si="82"/>
        <v>2.2493187466817588</v>
      </c>
      <c r="AN105" s="57">
        <f t="shared" si="83"/>
        <v>-10.611175270176549</v>
      </c>
      <c r="AO105" s="57">
        <f t="shared" si="84"/>
        <v>5.1098127635400665</v>
      </c>
      <c r="AP105" s="57">
        <f t="shared" si="85"/>
        <v>-2.8241933699731048</v>
      </c>
      <c r="AQ105" s="57">
        <f t="shared" si="86"/>
        <v>-7.8241933699731048</v>
      </c>
      <c r="AR105" s="57">
        <f t="shared" si="87"/>
        <v>2.1758066300268952</v>
      </c>
      <c r="AS105" s="57">
        <f t="shared" si="88"/>
        <v>-10.153850245120196</v>
      </c>
      <c r="AT105" s="57">
        <f t="shared" si="89"/>
        <v>4.505463505173986</v>
      </c>
      <c r="AU105" s="1"/>
      <c r="AV105" s="1"/>
    </row>
    <row r="106" spans="1:48">
      <c r="A106" s="62" t="s">
        <v>176</v>
      </c>
      <c r="B106" s="75">
        <v>2</v>
      </c>
      <c r="C106" s="75">
        <v>2025</v>
      </c>
      <c r="D106" s="76" t="s">
        <v>57</v>
      </c>
      <c r="E106" s="75" t="s">
        <v>71</v>
      </c>
      <c r="F106" s="96" t="s">
        <v>120</v>
      </c>
      <c r="G106" s="93" t="s">
        <v>128</v>
      </c>
      <c r="H106" s="69">
        <v>4</v>
      </c>
      <c r="I106" s="77">
        <v>446.48480000000006</v>
      </c>
      <c r="J106" s="77">
        <f t="shared" si="61"/>
        <v>446.80000000000007</v>
      </c>
      <c r="K106" s="78">
        <v>0.25</v>
      </c>
      <c r="L106" s="78">
        <v>6.5199999999999994E-2</v>
      </c>
      <c r="M106" s="78">
        <f t="shared" si="64"/>
        <v>0.31519999999999998</v>
      </c>
      <c r="N106" s="77">
        <f t="shared" si="65"/>
        <v>705.77105826667525</v>
      </c>
      <c r="O106" s="90">
        <v>446.88</v>
      </c>
      <c r="P106" s="90">
        <v>446.88</v>
      </c>
      <c r="Q106" s="91"/>
      <c r="R106" s="91"/>
      <c r="S106" s="91">
        <v>0.30869999999999997</v>
      </c>
      <c r="T106" s="82">
        <v>690.79</v>
      </c>
      <c r="U106" s="79"/>
      <c r="V106" s="80"/>
      <c r="W106" s="80"/>
      <c r="X106" s="80">
        <f t="shared" si="91"/>
        <v>-2.0621827411167533</v>
      </c>
      <c r="Y106" s="80">
        <f t="shared" si="92"/>
        <v>-2.122651260802296</v>
      </c>
      <c r="Z106" s="81"/>
      <c r="AA106" s="57">
        <f t="shared" si="90"/>
        <v>-3.835103060587127</v>
      </c>
      <c r="AB106" s="57">
        <f t="shared" si="71"/>
        <v>-8.8351030605871266</v>
      </c>
      <c r="AC106" s="57">
        <f t="shared" si="72"/>
        <v>1.164896939412873</v>
      </c>
      <c r="AD106" s="57">
        <f t="shared" si="73"/>
        <v>-13.80240927259398</v>
      </c>
      <c r="AE106" s="57">
        <f t="shared" si="74"/>
        <v>6.132203151419727</v>
      </c>
      <c r="AF106" s="57">
        <f t="shared" si="75"/>
        <v>3.0312215822733544E-2</v>
      </c>
      <c r="AG106" s="57">
        <f t="shared" si="76"/>
        <v>-4.9696877841772666</v>
      </c>
      <c r="AH106" s="57">
        <f t="shared" si="77"/>
        <v>5.0303122158227334</v>
      </c>
      <c r="AI106" s="57">
        <f t="shared" si="78"/>
        <v>-5.2567267351726601</v>
      </c>
      <c r="AJ106" s="57">
        <f t="shared" si="79"/>
        <v>5.3173511668181268</v>
      </c>
      <c r="AK106" s="57">
        <f t="shared" si="80"/>
        <v>-2.7506812533182412</v>
      </c>
      <c r="AL106" s="57">
        <f t="shared" si="81"/>
        <v>-7.7506812533182412</v>
      </c>
      <c r="AM106" s="57">
        <f t="shared" si="82"/>
        <v>2.2493187466817588</v>
      </c>
      <c r="AN106" s="57">
        <f t="shared" si="83"/>
        <v>-10.611175270176549</v>
      </c>
      <c r="AO106" s="57">
        <f t="shared" si="84"/>
        <v>5.1098127635400665</v>
      </c>
      <c r="AP106" s="57">
        <f t="shared" si="85"/>
        <v>-2.8241933699731048</v>
      </c>
      <c r="AQ106" s="57">
        <f t="shared" si="86"/>
        <v>-7.8241933699731048</v>
      </c>
      <c r="AR106" s="57">
        <f t="shared" si="87"/>
        <v>2.1758066300268952</v>
      </c>
      <c r="AS106" s="57">
        <f t="shared" si="88"/>
        <v>-10.153850245120196</v>
      </c>
      <c r="AT106" s="57">
        <f t="shared" si="89"/>
        <v>4.505463505173986</v>
      </c>
      <c r="AU106" s="1"/>
      <c r="AV106" s="1"/>
    </row>
    <row r="107" spans="1:48">
      <c r="A107" s="62" t="s">
        <v>176</v>
      </c>
      <c r="B107" s="75">
        <v>2</v>
      </c>
      <c r="C107" s="75">
        <v>2025</v>
      </c>
      <c r="D107" s="76" t="s">
        <v>57</v>
      </c>
      <c r="E107" s="75" t="s">
        <v>71</v>
      </c>
      <c r="F107" s="96" t="s">
        <v>120</v>
      </c>
      <c r="G107" s="93" t="s">
        <v>128</v>
      </c>
      <c r="H107" s="69">
        <v>5</v>
      </c>
      <c r="I107" s="77">
        <v>446.29856999999993</v>
      </c>
      <c r="J107" s="77">
        <f t="shared" si="61"/>
        <v>446.79999999999995</v>
      </c>
      <c r="K107" s="78">
        <v>0.40053</v>
      </c>
      <c r="L107" s="78">
        <v>0.1009</v>
      </c>
      <c r="M107" s="78">
        <f t="shared" si="64"/>
        <v>0.50143000000000004</v>
      </c>
      <c r="N107" s="77">
        <f t="shared" si="65"/>
        <v>1123.0542108917109</v>
      </c>
      <c r="O107" s="90">
        <v>446.79</v>
      </c>
      <c r="P107" s="90">
        <v>446.79</v>
      </c>
      <c r="Q107" s="91"/>
      <c r="R107" s="91"/>
      <c r="S107" s="91">
        <v>0.49320000000000003</v>
      </c>
      <c r="T107" s="82">
        <v>1103.8699999999999</v>
      </c>
      <c r="U107" s="79"/>
      <c r="V107" s="80"/>
      <c r="W107" s="80"/>
      <c r="X107" s="80">
        <f t="shared" si="91"/>
        <v>-1.6413058652254582</v>
      </c>
      <c r="Y107" s="80">
        <f t="shared" si="92"/>
        <v>-1.7082177071825102</v>
      </c>
      <c r="Z107" s="81"/>
      <c r="AA107" s="57">
        <f t="shared" si="90"/>
        <v>-3.835103060587127</v>
      </c>
      <c r="AB107" s="57">
        <f t="shared" si="71"/>
        <v>-8.8351030605871266</v>
      </c>
      <c r="AC107" s="57">
        <f t="shared" si="72"/>
        <v>1.164896939412873</v>
      </c>
      <c r="AD107" s="57">
        <f t="shared" si="73"/>
        <v>-13.80240927259398</v>
      </c>
      <c r="AE107" s="57">
        <f t="shared" si="74"/>
        <v>6.132203151419727</v>
      </c>
      <c r="AF107" s="57">
        <f t="shared" si="75"/>
        <v>3.0312215822733544E-2</v>
      </c>
      <c r="AG107" s="57">
        <f t="shared" si="76"/>
        <v>-4.9696877841772666</v>
      </c>
      <c r="AH107" s="57">
        <f t="shared" si="77"/>
        <v>5.0303122158227334</v>
      </c>
      <c r="AI107" s="57">
        <f t="shared" si="78"/>
        <v>-5.2567267351726601</v>
      </c>
      <c r="AJ107" s="57">
        <f t="shared" si="79"/>
        <v>5.3173511668181268</v>
      </c>
      <c r="AK107" s="57">
        <f t="shared" si="80"/>
        <v>-2.7506812533182412</v>
      </c>
      <c r="AL107" s="57">
        <f t="shared" si="81"/>
        <v>-7.7506812533182412</v>
      </c>
      <c r="AM107" s="57">
        <f t="shared" si="82"/>
        <v>2.2493187466817588</v>
      </c>
      <c r="AN107" s="57">
        <f t="shared" si="83"/>
        <v>-10.611175270176549</v>
      </c>
      <c r="AO107" s="57">
        <f t="shared" si="84"/>
        <v>5.1098127635400665</v>
      </c>
      <c r="AP107" s="57">
        <f t="shared" si="85"/>
        <v>-2.8241933699731048</v>
      </c>
      <c r="AQ107" s="57">
        <f t="shared" si="86"/>
        <v>-7.8241933699731048</v>
      </c>
      <c r="AR107" s="57">
        <f t="shared" si="87"/>
        <v>2.1758066300268952</v>
      </c>
      <c r="AS107" s="57">
        <f t="shared" si="88"/>
        <v>-10.153850245120196</v>
      </c>
      <c r="AT107" s="57">
        <f t="shared" si="89"/>
        <v>4.505463505173986</v>
      </c>
      <c r="AU107" s="1"/>
      <c r="AV107" s="1"/>
    </row>
    <row r="108" spans="1:48">
      <c r="A108" s="62" t="s">
        <v>176</v>
      </c>
      <c r="B108" s="75">
        <v>2</v>
      </c>
      <c r="C108" s="75">
        <v>2025</v>
      </c>
      <c r="D108" s="76" t="s">
        <v>57</v>
      </c>
      <c r="E108" s="75" t="s">
        <v>71</v>
      </c>
      <c r="F108" s="96" t="s">
        <v>120</v>
      </c>
      <c r="G108" s="93" t="s">
        <v>128</v>
      </c>
      <c r="H108" s="69">
        <v>6</v>
      </c>
      <c r="I108" s="77">
        <v>446.74986999999999</v>
      </c>
      <c r="J108" s="77">
        <f t="shared" si="61"/>
        <v>447.5</v>
      </c>
      <c r="K108" s="78">
        <v>0.60009999999999997</v>
      </c>
      <c r="L108" s="78">
        <v>0.15003</v>
      </c>
      <c r="M108" s="78">
        <f t="shared" si="64"/>
        <v>0.75012999999999996</v>
      </c>
      <c r="N108" s="77">
        <f t="shared" si="65"/>
        <v>1678.0194861241325</v>
      </c>
      <c r="O108" s="90">
        <v>446.52</v>
      </c>
      <c r="P108" s="90">
        <v>446.52</v>
      </c>
      <c r="Q108" s="91"/>
      <c r="R108" s="91"/>
      <c r="S108" s="91">
        <v>0.74139999999999995</v>
      </c>
      <c r="T108" s="82">
        <v>1656.69</v>
      </c>
      <c r="U108" s="79"/>
      <c r="V108" s="80"/>
      <c r="W108" s="80"/>
      <c r="X108" s="80">
        <f t="shared" si="91"/>
        <v>-1.1637982749656748</v>
      </c>
      <c r="Y108" s="80">
        <f t="shared" si="92"/>
        <v>-1.2711107529149759</v>
      </c>
      <c r="Z108" s="81"/>
      <c r="AA108" s="57">
        <f t="shared" si="90"/>
        <v>-3.835103060587127</v>
      </c>
      <c r="AB108" s="57">
        <f t="shared" si="71"/>
        <v>-8.8351030605871266</v>
      </c>
      <c r="AC108" s="57">
        <f t="shared" si="72"/>
        <v>1.164896939412873</v>
      </c>
      <c r="AD108" s="57">
        <f t="shared" si="73"/>
        <v>-13.80240927259398</v>
      </c>
      <c r="AE108" s="57">
        <f t="shared" si="74"/>
        <v>6.132203151419727</v>
      </c>
      <c r="AF108" s="57">
        <f t="shared" si="75"/>
        <v>3.0312215822733544E-2</v>
      </c>
      <c r="AG108" s="57">
        <f t="shared" si="76"/>
        <v>-4.9696877841772666</v>
      </c>
      <c r="AH108" s="57">
        <f t="shared" si="77"/>
        <v>5.0303122158227334</v>
      </c>
      <c r="AI108" s="57">
        <f t="shared" si="78"/>
        <v>-5.2567267351726601</v>
      </c>
      <c r="AJ108" s="57">
        <f t="shared" si="79"/>
        <v>5.3173511668181268</v>
      </c>
      <c r="AK108" s="57">
        <f t="shared" si="80"/>
        <v>-2.7506812533182412</v>
      </c>
      <c r="AL108" s="57">
        <f t="shared" si="81"/>
        <v>-7.7506812533182412</v>
      </c>
      <c r="AM108" s="57">
        <f t="shared" si="82"/>
        <v>2.2493187466817588</v>
      </c>
      <c r="AN108" s="57">
        <f t="shared" si="83"/>
        <v>-10.611175270176549</v>
      </c>
      <c r="AO108" s="57">
        <f t="shared" si="84"/>
        <v>5.1098127635400665</v>
      </c>
      <c r="AP108" s="57">
        <f t="shared" si="85"/>
        <v>-2.8241933699731048</v>
      </c>
      <c r="AQ108" s="57">
        <f t="shared" si="86"/>
        <v>-7.8241933699731048</v>
      </c>
      <c r="AR108" s="57">
        <f t="shared" si="87"/>
        <v>2.1758066300268952</v>
      </c>
      <c r="AS108" s="57">
        <f t="shared" si="88"/>
        <v>-10.153850245120196</v>
      </c>
      <c r="AT108" s="57">
        <f t="shared" si="89"/>
        <v>4.505463505173986</v>
      </c>
      <c r="AU108" s="1"/>
      <c r="AV108" s="1"/>
    </row>
    <row r="109" spans="1:48">
      <c r="A109" s="62" t="s">
        <v>176</v>
      </c>
      <c r="B109" s="75">
        <v>2</v>
      </c>
      <c r="C109" s="75">
        <v>2025</v>
      </c>
      <c r="D109" s="76" t="s">
        <v>57</v>
      </c>
      <c r="E109" s="75" t="s">
        <v>71</v>
      </c>
      <c r="F109" s="96" t="s">
        <v>120</v>
      </c>
      <c r="G109" s="93" t="s">
        <v>128</v>
      </c>
      <c r="H109" s="69">
        <v>7</v>
      </c>
      <c r="I109" s="77">
        <v>446.54977999999994</v>
      </c>
      <c r="J109" s="77">
        <f t="shared" si="61"/>
        <v>448.7999999999999</v>
      </c>
      <c r="K109" s="78">
        <v>1.80006</v>
      </c>
      <c r="L109" s="78">
        <v>0.45016</v>
      </c>
      <c r="M109" s="78">
        <f t="shared" si="64"/>
        <v>2.2502200000000001</v>
      </c>
      <c r="N109" s="77">
        <f t="shared" si="65"/>
        <v>5029.5602614680065</v>
      </c>
      <c r="O109" s="90">
        <v>448.92</v>
      </c>
      <c r="P109" s="90">
        <v>448.92</v>
      </c>
      <c r="Q109" s="91"/>
      <c r="R109" s="91"/>
      <c r="S109" s="91">
        <v>2.2351999999999999</v>
      </c>
      <c r="T109" s="82">
        <v>4979.0600000000004</v>
      </c>
      <c r="U109" s="79"/>
      <c r="V109" s="80"/>
      <c r="W109" s="80"/>
      <c r="X109" s="80">
        <f t="shared" si="91"/>
        <v>-0.66749028983833825</v>
      </c>
      <c r="Y109" s="80">
        <f t="shared" si="92"/>
        <v>-1.0040691202150205</v>
      </c>
      <c r="Z109" s="81"/>
      <c r="AA109" s="57">
        <f t="shared" si="90"/>
        <v>-3.835103060587127</v>
      </c>
      <c r="AB109" s="57">
        <f>$V$149-5</f>
        <v>-8.8351030605871266</v>
      </c>
      <c r="AC109" s="57">
        <f t="shared" si="72"/>
        <v>1.164896939412873</v>
      </c>
      <c r="AD109" s="57">
        <f>($V$149-(3*$V$152))</f>
        <v>-13.80240927259398</v>
      </c>
      <c r="AE109" s="57">
        <f t="shared" si="74"/>
        <v>6.132203151419727</v>
      </c>
      <c r="AF109" s="57">
        <f t="shared" si="75"/>
        <v>3.0312215822733544E-2</v>
      </c>
      <c r="AG109" s="57">
        <f t="shared" si="76"/>
        <v>-4.9696877841772666</v>
      </c>
      <c r="AH109" s="57">
        <f t="shared" si="77"/>
        <v>5.0303122158227334</v>
      </c>
      <c r="AI109" s="57">
        <f t="shared" si="78"/>
        <v>-5.2567267351726601</v>
      </c>
      <c r="AJ109" s="57">
        <f t="shared" si="79"/>
        <v>5.3173511668181268</v>
      </c>
      <c r="AK109" s="57">
        <f t="shared" si="80"/>
        <v>-2.7506812533182412</v>
      </c>
      <c r="AL109" s="57">
        <f t="shared" si="81"/>
        <v>-7.7506812533182412</v>
      </c>
      <c r="AM109" s="57">
        <f t="shared" si="82"/>
        <v>2.2493187466817588</v>
      </c>
      <c r="AN109" s="57">
        <f t="shared" si="83"/>
        <v>-10.611175270176549</v>
      </c>
      <c r="AO109" s="57">
        <f t="shared" si="84"/>
        <v>5.1098127635400665</v>
      </c>
      <c r="AP109" s="57">
        <f t="shared" si="85"/>
        <v>-2.8241933699731048</v>
      </c>
      <c r="AQ109" s="57">
        <f t="shared" si="86"/>
        <v>-7.8241933699731048</v>
      </c>
      <c r="AR109" s="57">
        <f t="shared" si="87"/>
        <v>2.1758066300268952</v>
      </c>
      <c r="AS109" s="57">
        <f t="shared" si="88"/>
        <v>-10.153850245120196</v>
      </c>
      <c r="AT109" s="57">
        <f t="shared" si="89"/>
        <v>4.505463505173986</v>
      </c>
      <c r="AU109" s="1"/>
      <c r="AV109" s="1"/>
    </row>
    <row r="110" spans="1:48">
      <c r="A110" s="62" t="s">
        <v>176</v>
      </c>
      <c r="B110" s="75">
        <v>2</v>
      </c>
      <c r="C110" s="75">
        <v>2025</v>
      </c>
      <c r="D110" s="76" t="s">
        <v>57</v>
      </c>
      <c r="E110" s="75" t="s">
        <v>71</v>
      </c>
      <c r="F110" s="96" t="s">
        <v>120</v>
      </c>
      <c r="G110" s="93" t="s">
        <v>128</v>
      </c>
      <c r="H110" s="69">
        <v>8</v>
      </c>
      <c r="I110" s="77">
        <v>447.19683999999995</v>
      </c>
      <c r="J110" s="77">
        <f t="shared" si="61"/>
        <v>450.09999999999997</v>
      </c>
      <c r="K110" s="78">
        <v>2.3020299999999998</v>
      </c>
      <c r="L110" s="78">
        <v>0.60113000000000005</v>
      </c>
      <c r="M110" s="78">
        <f t="shared" si="64"/>
        <v>2.9031599999999997</v>
      </c>
      <c r="N110" s="77">
        <f t="shared" si="65"/>
        <v>6476.040846805452</v>
      </c>
      <c r="O110" s="90">
        <v>450.24</v>
      </c>
      <c r="P110" s="90">
        <v>450.24</v>
      </c>
      <c r="Q110" s="91"/>
      <c r="R110" s="91"/>
      <c r="S110" s="91">
        <v>2.8906999999999998</v>
      </c>
      <c r="T110" s="82">
        <v>6420.35</v>
      </c>
      <c r="U110" s="79"/>
      <c r="V110" s="80"/>
      <c r="W110" s="80"/>
      <c r="X110" s="80">
        <f t="shared" si="91"/>
        <v>-0.42918750602791156</v>
      </c>
      <c r="Y110" s="80">
        <f t="shared" si="92"/>
        <v>-0.85995206211404973</v>
      </c>
      <c r="Z110" s="81"/>
      <c r="AA110" s="57">
        <f t="shared" si="90"/>
        <v>-3.835103060587127</v>
      </c>
      <c r="AB110" s="57">
        <f t="shared" si="71"/>
        <v>-8.8351030605871266</v>
      </c>
      <c r="AC110" s="57">
        <f t="shared" si="72"/>
        <v>1.164896939412873</v>
      </c>
      <c r="AD110" s="57">
        <f t="shared" si="73"/>
        <v>-13.80240927259398</v>
      </c>
      <c r="AE110" s="57">
        <f t="shared" si="74"/>
        <v>6.132203151419727</v>
      </c>
      <c r="AF110" s="57">
        <f t="shared" si="75"/>
        <v>3.0312215822733544E-2</v>
      </c>
      <c r="AG110" s="57">
        <f t="shared" si="76"/>
        <v>-4.9696877841772666</v>
      </c>
      <c r="AH110" s="57">
        <f t="shared" si="77"/>
        <v>5.0303122158227334</v>
      </c>
      <c r="AI110" s="57">
        <f t="shared" si="78"/>
        <v>-5.2567267351726601</v>
      </c>
      <c r="AJ110" s="57">
        <f t="shared" si="79"/>
        <v>5.3173511668181268</v>
      </c>
      <c r="AK110" s="57">
        <f t="shared" si="80"/>
        <v>-2.7506812533182412</v>
      </c>
      <c r="AL110" s="57">
        <f t="shared" si="81"/>
        <v>-7.7506812533182412</v>
      </c>
      <c r="AM110" s="57">
        <f t="shared" si="82"/>
        <v>2.2493187466817588</v>
      </c>
      <c r="AN110" s="57">
        <f t="shared" si="83"/>
        <v>-10.611175270176549</v>
      </c>
      <c r="AO110" s="57">
        <f t="shared" si="84"/>
        <v>5.1098127635400665</v>
      </c>
      <c r="AP110" s="57">
        <f t="shared" si="85"/>
        <v>-2.8241933699731048</v>
      </c>
      <c r="AQ110" s="57">
        <f t="shared" si="86"/>
        <v>-7.8241933699731048</v>
      </c>
      <c r="AR110" s="57">
        <f t="shared" si="87"/>
        <v>2.1758066300268952</v>
      </c>
      <c r="AS110" s="57">
        <f t="shared" si="88"/>
        <v>-10.153850245120196</v>
      </c>
      <c r="AT110" s="57">
        <f t="shared" si="89"/>
        <v>4.505463505173986</v>
      </c>
      <c r="AU110" s="1"/>
      <c r="AV110" s="1"/>
    </row>
    <row r="111" spans="1:48">
      <c r="A111" s="62" t="s">
        <v>176</v>
      </c>
      <c r="B111" s="75">
        <v>2</v>
      </c>
      <c r="C111" s="75">
        <v>2025</v>
      </c>
      <c r="D111" s="76" t="s">
        <v>57</v>
      </c>
      <c r="E111" s="75" t="s">
        <v>71</v>
      </c>
      <c r="F111" s="96" t="s">
        <v>120</v>
      </c>
      <c r="G111" s="93" t="s">
        <v>128</v>
      </c>
      <c r="H111" s="69">
        <v>9</v>
      </c>
      <c r="I111" s="77">
        <v>447.09907999999996</v>
      </c>
      <c r="J111" s="77">
        <f t="shared" si="61"/>
        <v>450.59999999999997</v>
      </c>
      <c r="K111" s="78">
        <v>2.80044</v>
      </c>
      <c r="L111" s="78">
        <v>0.70047999999999999</v>
      </c>
      <c r="M111" s="78">
        <f t="shared" si="64"/>
        <v>3.5009199999999998</v>
      </c>
      <c r="N111" s="77">
        <f t="shared" si="65"/>
        <v>7807.2301916666429</v>
      </c>
      <c r="O111" s="90">
        <v>450.65</v>
      </c>
      <c r="P111" s="90">
        <v>450.65</v>
      </c>
      <c r="Q111" s="91"/>
      <c r="R111" s="91"/>
      <c r="S111" s="91">
        <v>3.4958999999999998</v>
      </c>
      <c r="T111" s="82">
        <v>7757.46</v>
      </c>
      <c r="U111" s="79"/>
      <c r="V111" s="80"/>
      <c r="W111" s="80"/>
      <c r="X111" s="80">
        <f t="shared" si="91"/>
        <v>-0.14339088011151427</v>
      </c>
      <c r="Y111" s="80">
        <f t="shared" si="92"/>
        <v>-0.63748846191017972</v>
      </c>
      <c r="Z111" s="81"/>
      <c r="AA111" s="57">
        <f t="shared" si="90"/>
        <v>-3.835103060587127</v>
      </c>
      <c r="AB111" s="57">
        <f t="shared" si="71"/>
        <v>-8.8351030605871266</v>
      </c>
      <c r="AC111" s="57">
        <f t="shared" si="72"/>
        <v>1.164896939412873</v>
      </c>
      <c r="AD111" s="57">
        <f t="shared" si="73"/>
        <v>-13.80240927259398</v>
      </c>
      <c r="AE111" s="57">
        <f t="shared" si="74"/>
        <v>6.132203151419727</v>
      </c>
      <c r="AF111" s="57">
        <f t="shared" si="75"/>
        <v>3.0312215822733544E-2</v>
      </c>
      <c r="AG111" s="57">
        <f t="shared" si="76"/>
        <v>-4.9696877841772666</v>
      </c>
      <c r="AH111" s="57">
        <f t="shared" si="77"/>
        <v>5.0303122158227334</v>
      </c>
      <c r="AI111" s="57">
        <f t="shared" si="78"/>
        <v>-5.2567267351726601</v>
      </c>
      <c r="AJ111" s="57">
        <f t="shared" si="79"/>
        <v>5.3173511668181268</v>
      </c>
      <c r="AK111" s="57">
        <f t="shared" si="80"/>
        <v>-2.7506812533182412</v>
      </c>
      <c r="AL111" s="57">
        <f t="shared" si="81"/>
        <v>-7.7506812533182412</v>
      </c>
      <c r="AM111" s="57">
        <f t="shared" si="82"/>
        <v>2.2493187466817588</v>
      </c>
      <c r="AN111" s="57">
        <f t="shared" si="83"/>
        <v>-10.611175270176549</v>
      </c>
      <c r="AO111" s="57">
        <f t="shared" si="84"/>
        <v>5.1098127635400665</v>
      </c>
      <c r="AP111" s="57">
        <f t="shared" si="85"/>
        <v>-2.8241933699731048</v>
      </c>
      <c r="AQ111" s="57">
        <f t="shared" si="86"/>
        <v>-7.8241933699731048</v>
      </c>
      <c r="AR111" s="57">
        <f t="shared" si="87"/>
        <v>2.1758066300268952</v>
      </c>
      <c r="AS111" s="57">
        <f t="shared" si="88"/>
        <v>-10.153850245120196</v>
      </c>
      <c r="AT111" s="57">
        <f t="shared" si="89"/>
        <v>4.505463505173986</v>
      </c>
      <c r="AU111" s="1"/>
      <c r="AV111" s="1"/>
    </row>
    <row r="112" spans="1:48">
      <c r="A112" s="62" t="s">
        <v>176</v>
      </c>
      <c r="B112" s="75">
        <v>2</v>
      </c>
      <c r="C112" s="75">
        <v>2025</v>
      </c>
      <c r="D112" s="76" t="s">
        <v>27</v>
      </c>
      <c r="E112" s="75" t="s">
        <v>72</v>
      </c>
      <c r="F112" s="96" t="s">
        <v>121</v>
      </c>
      <c r="G112" s="93" t="s">
        <v>167</v>
      </c>
      <c r="H112" s="94">
        <v>1</v>
      </c>
      <c r="I112" s="77">
        <v>446.97431999999998</v>
      </c>
      <c r="J112" s="77">
        <f t="shared" si="61"/>
        <v>446.99999999999994</v>
      </c>
      <c r="K112" s="78">
        <v>1.5339999999999999E-2</v>
      </c>
      <c r="L112" s="78">
        <v>1.034E-2</v>
      </c>
      <c r="M112" s="78">
        <f t="shared" si="64"/>
        <v>2.5680000000000001E-2</v>
      </c>
      <c r="N112" s="77">
        <f t="shared" si="65"/>
        <v>57.451719458484696</v>
      </c>
      <c r="O112" s="88">
        <v>500</v>
      </c>
      <c r="P112" s="88">
        <v>447.01</v>
      </c>
      <c r="Q112" s="89"/>
      <c r="R112" s="89"/>
      <c r="S112" s="89">
        <v>2.0600000000001728E-2</v>
      </c>
      <c r="T112" s="79">
        <v>46.083980224159923</v>
      </c>
      <c r="U112" s="79"/>
      <c r="V112" s="80"/>
      <c r="W112" s="80"/>
      <c r="X112" s="80">
        <f t="shared" si="91"/>
        <v>-19.78193146416773</v>
      </c>
      <c r="Y112" s="80">
        <f t="shared" si="92"/>
        <v>-19.786595321205727</v>
      </c>
      <c r="Z112" s="81"/>
      <c r="AA112" s="57">
        <f t="shared" si="90"/>
        <v>-3.835103060587127</v>
      </c>
      <c r="AB112" s="57">
        <f t="shared" si="71"/>
        <v>-8.8351030605871266</v>
      </c>
      <c r="AC112" s="57">
        <f t="shared" si="72"/>
        <v>1.164896939412873</v>
      </c>
      <c r="AD112" s="57">
        <f t="shared" si="73"/>
        <v>-13.80240927259398</v>
      </c>
      <c r="AE112" s="57">
        <f t="shared" si="74"/>
        <v>6.132203151419727</v>
      </c>
      <c r="AF112" s="57">
        <f t="shared" si="75"/>
        <v>3.0312215822733544E-2</v>
      </c>
      <c r="AG112" s="57">
        <f t="shared" si="76"/>
        <v>-4.9696877841772666</v>
      </c>
      <c r="AH112" s="57">
        <f t="shared" si="77"/>
        <v>5.0303122158227334</v>
      </c>
      <c r="AI112" s="57">
        <f t="shared" si="78"/>
        <v>-5.2567267351726601</v>
      </c>
      <c r="AJ112" s="57">
        <f t="shared" si="79"/>
        <v>5.3173511668181268</v>
      </c>
      <c r="AK112" s="57">
        <f t="shared" si="80"/>
        <v>-2.7506812533182412</v>
      </c>
      <c r="AL112" s="57">
        <f t="shared" si="81"/>
        <v>-7.7506812533182412</v>
      </c>
      <c r="AM112" s="57">
        <f t="shared" si="82"/>
        <v>2.2493187466817588</v>
      </c>
      <c r="AN112" s="57">
        <f t="shared" si="83"/>
        <v>-10.611175270176549</v>
      </c>
      <c r="AO112" s="57">
        <f t="shared" si="84"/>
        <v>5.1098127635400665</v>
      </c>
      <c r="AP112" s="57">
        <f t="shared" si="85"/>
        <v>-2.8241933699731048</v>
      </c>
      <c r="AQ112" s="57">
        <f t="shared" si="86"/>
        <v>-7.8241933699731048</v>
      </c>
      <c r="AR112" s="57">
        <f t="shared" si="87"/>
        <v>2.1758066300268952</v>
      </c>
      <c r="AS112" s="57">
        <f t="shared" si="88"/>
        <v>-10.153850245120196</v>
      </c>
      <c r="AT112" s="57">
        <f t="shared" si="89"/>
        <v>4.505463505173986</v>
      </c>
      <c r="AU112" s="1"/>
      <c r="AV112" s="1"/>
    </row>
    <row r="113" spans="1:48">
      <c r="A113" s="62" t="s">
        <v>176</v>
      </c>
      <c r="B113" s="75">
        <v>2</v>
      </c>
      <c r="C113" s="75">
        <v>2025</v>
      </c>
      <c r="D113" s="76" t="s">
        <v>27</v>
      </c>
      <c r="E113" s="75" t="s">
        <v>72</v>
      </c>
      <c r="F113" s="96" t="s">
        <v>121</v>
      </c>
      <c r="G113" s="93" t="s">
        <v>167</v>
      </c>
      <c r="H113" s="69">
        <v>2</v>
      </c>
      <c r="I113" s="77">
        <v>446.75758999999994</v>
      </c>
      <c r="J113" s="77">
        <f t="shared" si="61"/>
        <v>446.79999999999995</v>
      </c>
      <c r="K113" s="78">
        <v>3.039E-2</v>
      </c>
      <c r="L113" s="78">
        <v>1.2019999999999999E-2</v>
      </c>
      <c r="M113" s="78">
        <f t="shared" si="64"/>
        <v>4.2410000000000003E-2</v>
      </c>
      <c r="N113" s="77">
        <f t="shared" si="65"/>
        <v>94.925037042388496</v>
      </c>
      <c r="O113" s="88">
        <v>500</v>
      </c>
      <c r="P113" s="90">
        <v>446.87000000000006</v>
      </c>
      <c r="Q113" s="91"/>
      <c r="R113" s="91"/>
      <c r="S113" s="91">
        <v>3.9299999999997226E-2</v>
      </c>
      <c r="T113" s="82">
        <v>87.945039944496656</v>
      </c>
      <c r="U113" s="79"/>
      <c r="V113" s="80"/>
      <c r="W113" s="80"/>
      <c r="X113" s="80">
        <f t="shared" si="91"/>
        <v>-7.3331761377099198</v>
      </c>
      <c r="Y113" s="80">
        <f t="shared" si="92"/>
        <v>-7.3531676313962802</v>
      </c>
      <c r="Z113" s="81"/>
      <c r="AA113" s="57">
        <f t="shared" si="90"/>
        <v>-3.835103060587127</v>
      </c>
      <c r="AB113" s="57">
        <f t="shared" si="71"/>
        <v>-8.8351030605871266</v>
      </c>
      <c r="AC113" s="57">
        <f t="shared" si="72"/>
        <v>1.164896939412873</v>
      </c>
      <c r="AD113" s="57">
        <f t="shared" si="73"/>
        <v>-13.80240927259398</v>
      </c>
      <c r="AE113" s="57">
        <f t="shared" si="74"/>
        <v>6.132203151419727</v>
      </c>
      <c r="AF113" s="57">
        <f t="shared" si="75"/>
        <v>3.0312215822733544E-2</v>
      </c>
      <c r="AG113" s="57">
        <f t="shared" si="76"/>
        <v>-4.9696877841772666</v>
      </c>
      <c r="AH113" s="57">
        <f t="shared" si="77"/>
        <v>5.0303122158227334</v>
      </c>
      <c r="AI113" s="57">
        <f t="shared" si="78"/>
        <v>-5.2567267351726601</v>
      </c>
      <c r="AJ113" s="57">
        <f t="shared" si="79"/>
        <v>5.3173511668181268</v>
      </c>
      <c r="AK113" s="57">
        <f t="shared" si="80"/>
        <v>-2.7506812533182412</v>
      </c>
      <c r="AL113" s="57">
        <f t="shared" si="81"/>
        <v>-7.7506812533182412</v>
      </c>
      <c r="AM113" s="57">
        <f t="shared" si="82"/>
        <v>2.2493187466817588</v>
      </c>
      <c r="AN113" s="57">
        <f t="shared" si="83"/>
        <v>-10.611175270176549</v>
      </c>
      <c r="AO113" s="57">
        <f t="shared" si="84"/>
        <v>5.1098127635400665</v>
      </c>
      <c r="AP113" s="57">
        <f t="shared" si="85"/>
        <v>-2.8241933699731048</v>
      </c>
      <c r="AQ113" s="57">
        <f t="shared" si="86"/>
        <v>-7.8241933699731048</v>
      </c>
      <c r="AR113" s="57">
        <f t="shared" si="87"/>
        <v>2.1758066300268952</v>
      </c>
      <c r="AS113" s="57">
        <f t="shared" si="88"/>
        <v>-10.153850245120196</v>
      </c>
      <c r="AT113" s="57">
        <f t="shared" si="89"/>
        <v>4.505463505173986</v>
      </c>
      <c r="AU113" s="1"/>
      <c r="AV113" s="1"/>
    </row>
    <row r="114" spans="1:48">
      <c r="A114" s="62" t="s">
        <v>176</v>
      </c>
      <c r="B114" s="75">
        <v>2</v>
      </c>
      <c r="C114" s="75">
        <v>2025</v>
      </c>
      <c r="D114" s="76" t="s">
        <v>27</v>
      </c>
      <c r="E114" s="75" t="s">
        <v>72</v>
      </c>
      <c r="F114" s="96" t="s">
        <v>121</v>
      </c>
      <c r="G114" s="93" t="s">
        <v>167</v>
      </c>
      <c r="H114" s="69">
        <v>3</v>
      </c>
      <c r="I114" s="77">
        <v>447.23401000000001</v>
      </c>
      <c r="J114" s="77">
        <f t="shared" ref="J114:J147" si="93">I114+K114+L114</f>
        <v>447.3</v>
      </c>
      <c r="K114" s="78">
        <v>5.0650000000000001E-2</v>
      </c>
      <c r="L114" s="78">
        <v>1.5339999999999999E-2</v>
      </c>
      <c r="M114" s="78">
        <f t="shared" si="64"/>
        <v>6.5989999999999993E-2</v>
      </c>
      <c r="N114" s="77">
        <f t="shared" si="65"/>
        <v>147.54317487587466</v>
      </c>
      <c r="O114" s="88">
        <v>500</v>
      </c>
      <c r="P114" s="90">
        <v>447.31999999999994</v>
      </c>
      <c r="Q114" s="91"/>
      <c r="R114" s="91"/>
      <c r="S114" s="91">
        <v>6.1300000000002797E-2</v>
      </c>
      <c r="T114" s="82">
        <v>137.0383617991657</v>
      </c>
      <c r="U114" s="79"/>
      <c r="V114" s="80"/>
      <c r="W114" s="80"/>
      <c r="X114" s="80">
        <f t="shared" si="91"/>
        <v>-7.107137445063187</v>
      </c>
      <c r="Y114" s="80">
        <f t="shared" si="92"/>
        <v>-7.1198231199419846</v>
      </c>
      <c r="Z114" s="81"/>
      <c r="AA114" s="57">
        <f t="shared" si="90"/>
        <v>-3.835103060587127</v>
      </c>
      <c r="AB114" s="57">
        <f t="shared" ref="AB114:AB127" si="94">$V$149-5</f>
        <v>-8.8351030605871266</v>
      </c>
      <c r="AC114" s="57">
        <f t="shared" ref="AC114:AC127" si="95">$V$149+5</f>
        <v>1.164896939412873</v>
      </c>
      <c r="AD114" s="57">
        <f t="shared" ref="AD114:AD127" si="96">($V$149-(3*$V$152))</f>
        <v>-13.80240927259398</v>
      </c>
      <c r="AE114" s="57">
        <f t="shared" ref="AE114:AE127" si="97">($V$149+(3*$V$152))</f>
        <v>6.132203151419727</v>
      </c>
      <c r="AF114" s="57">
        <f t="shared" ref="AF114:AF127" si="98">$W$149</f>
        <v>3.0312215822733544E-2</v>
      </c>
      <c r="AG114" s="57">
        <f t="shared" ref="AG114:AG127" si="99">$W$149-5</f>
        <v>-4.9696877841772666</v>
      </c>
      <c r="AH114" s="57">
        <f t="shared" ref="AH114:AH127" si="100">$W$149+5</f>
        <v>5.0303122158227334</v>
      </c>
      <c r="AI114" s="57">
        <f t="shared" ref="AI114:AI127" si="101">($W$149-(3*$W$152))</f>
        <v>-5.2567267351726601</v>
      </c>
      <c r="AJ114" s="57">
        <f t="shared" ref="AJ114:AJ127" si="102">($W$149+(3*$W$152))</f>
        <v>5.3173511668181268</v>
      </c>
      <c r="AK114" s="57">
        <f t="shared" ref="AK114:AK127" si="103">$X$149</f>
        <v>-2.7506812533182412</v>
      </c>
      <c r="AL114" s="57">
        <f t="shared" ref="AL114:AL127" si="104">$X$149-5</f>
        <v>-7.7506812533182412</v>
      </c>
      <c r="AM114" s="57">
        <f t="shared" ref="AM114:AM127" si="105">$X$149+5</f>
        <v>2.2493187466817588</v>
      </c>
      <c r="AN114" s="57">
        <f t="shared" ref="AN114:AN127" si="106">($X$149-(3*$X$152))</f>
        <v>-10.611175270176549</v>
      </c>
      <c r="AO114" s="57">
        <f t="shared" ref="AO114:AO127" si="107">($X$149+(3*$X$152))</f>
        <v>5.1098127635400665</v>
      </c>
      <c r="AP114" s="57">
        <f t="shared" ref="AP114:AP127" si="108">$Y$149</f>
        <v>-2.8241933699731048</v>
      </c>
      <c r="AQ114" s="57">
        <f t="shared" ref="AQ114:AQ127" si="109">$Y$149-5</f>
        <v>-7.8241933699731048</v>
      </c>
      <c r="AR114" s="57">
        <f t="shared" ref="AR114:AR127" si="110">$Y$149+5</f>
        <v>2.1758066300268952</v>
      </c>
      <c r="AS114" s="57">
        <f t="shared" ref="AS114:AS127" si="111">($Y$149-(3*$Y$152))</f>
        <v>-10.153850245120196</v>
      </c>
      <c r="AT114" s="57">
        <f t="shared" ref="AT114:AT127" si="112">($Y$149+(3*$Y$152))</f>
        <v>4.505463505173986</v>
      </c>
      <c r="AU114" s="1"/>
      <c r="AV114" s="1"/>
    </row>
    <row r="115" spans="1:48">
      <c r="A115" s="62" t="s">
        <v>176</v>
      </c>
      <c r="B115" s="75">
        <v>2</v>
      </c>
      <c r="C115" s="75">
        <v>2025</v>
      </c>
      <c r="D115" s="76" t="s">
        <v>27</v>
      </c>
      <c r="E115" s="75" t="s">
        <v>72</v>
      </c>
      <c r="F115" s="96" t="s">
        <v>121</v>
      </c>
      <c r="G115" s="93" t="s">
        <v>167</v>
      </c>
      <c r="H115" s="69">
        <v>4</v>
      </c>
      <c r="I115" s="77">
        <v>446.68413999999996</v>
      </c>
      <c r="J115" s="77">
        <f t="shared" si="93"/>
        <v>446.99999999999994</v>
      </c>
      <c r="K115" s="78">
        <v>0.25036999999999998</v>
      </c>
      <c r="L115" s="78">
        <v>6.5490000000000007E-2</v>
      </c>
      <c r="M115" s="78">
        <f t="shared" si="64"/>
        <v>0.31585999999999997</v>
      </c>
      <c r="N115" s="77">
        <f t="shared" si="65"/>
        <v>706.93294711099975</v>
      </c>
      <c r="O115" s="88">
        <v>500</v>
      </c>
      <c r="P115" s="90">
        <v>447.14</v>
      </c>
      <c r="Q115" s="91"/>
      <c r="R115" s="91"/>
      <c r="S115" s="91">
        <v>0.30570000000000164</v>
      </c>
      <c r="T115" s="82">
        <v>683.67848995840598</v>
      </c>
      <c r="U115" s="79"/>
      <c r="V115" s="80"/>
      <c r="W115" s="80"/>
      <c r="X115" s="80">
        <f t="shared" si="91"/>
        <v>-3.2166149559926351</v>
      </c>
      <c r="Y115" s="80">
        <f t="shared" si="92"/>
        <v>-3.2894855512997401</v>
      </c>
      <c r="Z115" s="81"/>
      <c r="AA115" s="57">
        <f>$V$149</f>
        <v>-3.835103060587127</v>
      </c>
      <c r="AB115" s="57">
        <f t="shared" si="94"/>
        <v>-8.8351030605871266</v>
      </c>
      <c r="AC115" s="57">
        <f t="shared" si="95"/>
        <v>1.164896939412873</v>
      </c>
      <c r="AD115" s="57">
        <f t="shared" si="96"/>
        <v>-13.80240927259398</v>
      </c>
      <c r="AE115" s="57">
        <f t="shared" si="97"/>
        <v>6.132203151419727</v>
      </c>
      <c r="AF115" s="57">
        <f t="shared" si="98"/>
        <v>3.0312215822733544E-2</v>
      </c>
      <c r="AG115" s="57">
        <f t="shared" si="99"/>
        <v>-4.9696877841772666</v>
      </c>
      <c r="AH115" s="57">
        <f t="shared" si="100"/>
        <v>5.0303122158227334</v>
      </c>
      <c r="AI115" s="57">
        <f t="shared" si="101"/>
        <v>-5.2567267351726601</v>
      </c>
      <c r="AJ115" s="57">
        <f t="shared" si="102"/>
        <v>5.3173511668181268</v>
      </c>
      <c r="AK115" s="57">
        <f t="shared" si="103"/>
        <v>-2.7506812533182412</v>
      </c>
      <c r="AL115" s="57">
        <f t="shared" si="104"/>
        <v>-7.7506812533182412</v>
      </c>
      <c r="AM115" s="57">
        <f t="shared" si="105"/>
        <v>2.2493187466817588</v>
      </c>
      <c r="AN115" s="57">
        <f t="shared" si="106"/>
        <v>-10.611175270176549</v>
      </c>
      <c r="AO115" s="57">
        <f t="shared" si="107"/>
        <v>5.1098127635400665</v>
      </c>
      <c r="AP115" s="57">
        <f t="shared" si="108"/>
        <v>-2.8241933699731048</v>
      </c>
      <c r="AQ115" s="57">
        <f t="shared" si="109"/>
        <v>-7.8241933699731048</v>
      </c>
      <c r="AR115" s="57">
        <f t="shared" si="110"/>
        <v>2.1758066300268952</v>
      </c>
      <c r="AS115" s="57">
        <f t="shared" si="111"/>
        <v>-10.153850245120196</v>
      </c>
      <c r="AT115" s="57">
        <f t="shared" si="112"/>
        <v>4.505463505173986</v>
      </c>
      <c r="AU115" s="1"/>
      <c r="AV115" s="1"/>
    </row>
    <row r="116" spans="1:48">
      <c r="A116" s="62" t="s">
        <v>176</v>
      </c>
      <c r="B116" s="75">
        <v>2</v>
      </c>
      <c r="C116" s="75">
        <v>2025</v>
      </c>
      <c r="D116" s="76" t="s">
        <v>27</v>
      </c>
      <c r="E116" s="75" t="s">
        <v>72</v>
      </c>
      <c r="F116" s="96" t="s">
        <v>121</v>
      </c>
      <c r="G116" s="93" t="s">
        <v>167</v>
      </c>
      <c r="H116" s="69">
        <v>5</v>
      </c>
      <c r="I116" s="77">
        <v>446.39928999999995</v>
      </c>
      <c r="J116" s="77">
        <f t="shared" si="93"/>
        <v>446.9</v>
      </c>
      <c r="K116" s="78">
        <v>0.40056999999999998</v>
      </c>
      <c r="L116" s="78">
        <v>0.10014000000000001</v>
      </c>
      <c r="M116" s="78">
        <f t="shared" si="64"/>
        <v>0.50070999999999999</v>
      </c>
      <c r="N116" s="77">
        <f t="shared" si="65"/>
        <v>1121.1893859982479</v>
      </c>
      <c r="O116" s="88">
        <v>500</v>
      </c>
      <c r="P116" s="90">
        <v>447.12000000000006</v>
      </c>
      <c r="Q116" s="91"/>
      <c r="R116" s="91"/>
      <c r="S116" s="91">
        <v>0.48709999999999809</v>
      </c>
      <c r="T116" s="82">
        <v>1089.4167113973833</v>
      </c>
      <c r="U116" s="79"/>
      <c r="V116" s="80"/>
      <c r="W116" s="80"/>
      <c r="X116" s="80">
        <f t="shared" si="91"/>
        <v>-2.7181402408583608</v>
      </c>
      <c r="Y116" s="80">
        <f t="shared" si="92"/>
        <v>-2.8338365487268535</v>
      </c>
      <c r="Z116" s="81"/>
      <c r="AA116" s="57">
        <f t="shared" si="90"/>
        <v>-3.835103060587127</v>
      </c>
      <c r="AB116" s="57">
        <f t="shared" si="94"/>
        <v>-8.8351030605871266</v>
      </c>
      <c r="AC116" s="57">
        <f t="shared" si="95"/>
        <v>1.164896939412873</v>
      </c>
      <c r="AD116" s="57">
        <f t="shared" si="96"/>
        <v>-13.80240927259398</v>
      </c>
      <c r="AE116" s="57">
        <f t="shared" si="97"/>
        <v>6.132203151419727</v>
      </c>
      <c r="AF116" s="57">
        <f t="shared" si="98"/>
        <v>3.0312215822733544E-2</v>
      </c>
      <c r="AG116" s="57">
        <f t="shared" si="99"/>
        <v>-4.9696877841772666</v>
      </c>
      <c r="AH116" s="57">
        <f t="shared" si="100"/>
        <v>5.0303122158227334</v>
      </c>
      <c r="AI116" s="57">
        <f t="shared" si="101"/>
        <v>-5.2567267351726601</v>
      </c>
      <c r="AJ116" s="57">
        <f t="shared" si="102"/>
        <v>5.3173511668181268</v>
      </c>
      <c r="AK116" s="57">
        <f t="shared" si="103"/>
        <v>-2.7506812533182412</v>
      </c>
      <c r="AL116" s="57">
        <f t="shared" si="104"/>
        <v>-7.7506812533182412</v>
      </c>
      <c r="AM116" s="57">
        <f t="shared" si="105"/>
        <v>2.2493187466817588</v>
      </c>
      <c r="AN116" s="57">
        <f t="shared" si="106"/>
        <v>-10.611175270176549</v>
      </c>
      <c r="AO116" s="57">
        <f t="shared" si="107"/>
        <v>5.1098127635400665</v>
      </c>
      <c r="AP116" s="57">
        <f t="shared" si="108"/>
        <v>-2.8241933699731048</v>
      </c>
      <c r="AQ116" s="57">
        <f t="shared" si="109"/>
        <v>-7.8241933699731048</v>
      </c>
      <c r="AR116" s="57">
        <f t="shared" si="110"/>
        <v>2.1758066300268952</v>
      </c>
      <c r="AS116" s="57">
        <f t="shared" si="111"/>
        <v>-10.153850245120196</v>
      </c>
      <c r="AT116" s="57">
        <f t="shared" si="112"/>
        <v>4.505463505173986</v>
      </c>
      <c r="AU116" s="1"/>
      <c r="AV116" s="1"/>
    </row>
    <row r="117" spans="1:48">
      <c r="A117" s="62" t="s">
        <v>176</v>
      </c>
      <c r="B117" s="75">
        <v>2</v>
      </c>
      <c r="C117" s="75">
        <v>2025</v>
      </c>
      <c r="D117" s="76" t="s">
        <v>27</v>
      </c>
      <c r="E117" s="75" t="s">
        <v>72</v>
      </c>
      <c r="F117" s="96" t="s">
        <v>121</v>
      </c>
      <c r="G117" s="93" t="s">
        <v>167</v>
      </c>
      <c r="H117" s="69">
        <v>6</v>
      </c>
      <c r="I117" s="77">
        <v>446.54939999999993</v>
      </c>
      <c r="J117" s="77">
        <f t="shared" si="93"/>
        <v>447.2999999999999</v>
      </c>
      <c r="K117" s="78">
        <v>0.60011000000000003</v>
      </c>
      <c r="L117" s="78">
        <v>0.15049000000000001</v>
      </c>
      <c r="M117" s="78">
        <f t="shared" si="64"/>
        <v>0.75060000000000004</v>
      </c>
      <c r="N117" s="77">
        <f t="shared" si="65"/>
        <v>1679.8235058867115</v>
      </c>
      <c r="O117" s="88">
        <v>500</v>
      </c>
      <c r="P117" s="90">
        <v>447.43</v>
      </c>
      <c r="Q117" s="91"/>
      <c r="R117" s="91"/>
      <c r="S117" s="91">
        <v>0.73290000000000077</v>
      </c>
      <c r="T117" s="82">
        <v>1638.0215899693824</v>
      </c>
      <c r="U117" s="79"/>
      <c r="V117" s="80"/>
      <c r="W117" s="80"/>
      <c r="X117" s="80">
        <f t="shared" si="91"/>
        <v>-2.3581135091925489</v>
      </c>
      <c r="Y117" s="80">
        <f t="shared" si="92"/>
        <v>-2.4884707096215766</v>
      </c>
      <c r="Z117" s="81"/>
      <c r="AA117" s="57">
        <f t="shared" si="90"/>
        <v>-3.835103060587127</v>
      </c>
      <c r="AB117" s="57">
        <f t="shared" si="94"/>
        <v>-8.8351030605871266</v>
      </c>
      <c r="AC117" s="57">
        <f t="shared" si="95"/>
        <v>1.164896939412873</v>
      </c>
      <c r="AD117" s="57">
        <f t="shared" si="96"/>
        <v>-13.80240927259398</v>
      </c>
      <c r="AE117" s="57">
        <f t="shared" si="97"/>
        <v>6.132203151419727</v>
      </c>
      <c r="AF117" s="57">
        <f t="shared" si="98"/>
        <v>3.0312215822733544E-2</v>
      </c>
      <c r="AG117" s="57">
        <f t="shared" si="99"/>
        <v>-4.9696877841772666</v>
      </c>
      <c r="AH117" s="57">
        <f t="shared" si="100"/>
        <v>5.0303122158227334</v>
      </c>
      <c r="AI117" s="57">
        <f t="shared" si="101"/>
        <v>-5.2567267351726601</v>
      </c>
      <c r="AJ117" s="57">
        <f t="shared" si="102"/>
        <v>5.3173511668181268</v>
      </c>
      <c r="AK117" s="57">
        <f t="shared" si="103"/>
        <v>-2.7506812533182412</v>
      </c>
      <c r="AL117" s="57">
        <f t="shared" si="104"/>
        <v>-7.7506812533182412</v>
      </c>
      <c r="AM117" s="57">
        <f t="shared" si="105"/>
        <v>2.2493187466817588</v>
      </c>
      <c r="AN117" s="57">
        <f t="shared" si="106"/>
        <v>-10.611175270176549</v>
      </c>
      <c r="AO117" s="57">
        <f t="shared" si="107"/>
        <v>5.1098127635400665</v>
      </c>
      <c r="AP117" s="57">
        <f t="shared" si="108"/>
        <v>-2.8241933699731048</v>
      </c>
      <c r="AQ117" s="57">
        <f t="shared" si="109"/>
        <v>-7.8241933699731048</v>
      </c>
      <c r="AR117" s="57">
        <f t="shared" si="110"/>
        <v>2.1758066300268952</v>
      </c>
      <c r="AS117" s="57">
        <f t="shared" si="111"/>
        <v>-10.153850245120196</v>
      </c>
      <c r="AT117" s="57">
        <f t="shared" si="112"/>
        <v>4.505463505173986</v>
      </c>
      <c r="AU117" s="1"/>
      <c r="AV117" s="1"/>
    </row>
    <row r="118" spans="1:48">
      <c r="A118" s="62" t="s">
        <v>176</v>
      </c>
      <c r="B118" s="75">
        <v>2</v>
      </c>
      <c r="C118" s="75">
        <v>2025</v>
      </c>
      <c r="D118" s="76" t="s">
        <v>27</v>
      </c>
      <c r="E118" s="75" t="s">
        <v>72</v>
      </c>
      <c r="F118" s="96" t="s">
        <v>121</v>
      </c>
      <c r="G118" s="93" t="s">
        <v>167</v>
      </c>
      <c r="H118" s="69">
        <v>7</v>
      </c>
      <c r="I118" s="77">
        <v>446.94921999999997</v>
      </c>
      <c r="J118" s="77">
        <f t="shared" si="93"/>
        <v>449.19999999999993</v>
      </c>
      <c r="K118" s="78">
        <v>1.8004199999999999</v>
      </c>
      <c r="L118" s="78">
        <v>0.45035999999999998</v>
      </c>
      <c r="M118" s="78">
        <f t="shared" si="64"/>
        <v>2.2507799999999998</v>
      </c>
      <c r="N118" s="77">
        <f t="shared" si="65"/>
        <v>5026.3220413683739</v>
      </c>
      <c r="O118" s="88">
        <v>500</v>
      </c>
      <c r="P118" s="90">
        <v>449.40999999999997</v>
      </c>
      <c r="Q118" s="91"/>
      <c r="R118" s="91"/>
      <c r="S118" s="91">
        <v>2.2271999999999963</v>
      </c>
      <c r="T118" s="82">
        <v>4955.8309783938867</v>
      </c>
      <c r="U118" s="79"/>
      <c r="V118" s="80"/>
      <c r="W118" s="80"/>
      <c r="X118" s="80">
        <f t="shared" si="91"/>
        <v>-1.0476368192361534</v>
      </c>
      <c r="Y118" s="80">
        <f t="shared" si="92"/>
        <v>-1.4024382519528464</v>
      </c>
      <c r="Z118" s="81"/>
      <c r="AA118" s="57">
        <f t="shared" si="90"/>
        <v>-3.835103060587127</v>
      </c>
      <c r="AB118" s="57">
        <f t="shared" si="94"/>
        <v>-8.8351030605871266</v>
      </c>
      <c r="AC118" s="57">
        <f t="shared" si="95"/>
        <v>1.164896939412873</v>
      </c>
      <c r="AD118" s="57">
        <f t="shared" si="96"/>
        <v>-13.80240927259398</v>
      </c>
      <c r="AE118" s="57">
        <f t="shared" si="97"/>
        <v>6.132203151419727</v>
      </c>
      <c r="AF118" s="57">
        <f t="shared" si="98"/>
        <v>3.0312215822733544E-2</v>
      </c>
      <c r="AG118" s="57">
        <f t="shared" si="99"/>
        <v>-4.9696877841772666</v>
      </c>
      <c r="AH118" s="57">
        <f t="shared" si="100"/>
        <v>5.0303122158227334</v>
      </c>
      <c r="AI118" s="57">
        <f t="shared" si="101"/>
        <v>-5.2567267351726601</v>
      </c>
      <c r="AJ118" s="57">
        <f t="shared" si="102"/>
        <v>5.3173511668181268</v>
      </c>
      <c r="AK118" s="57">
        <f t="shared" si="103"/>
        <v>-2.7506812533182412</v>
      </c>
      <c r="AL118" s="57">
        <f t="shared" si="104"/>
        <v>-7.7506812533182412</v>
      </c>
      <c r="AM118" s="57">
        <f t="shared" si="105"/>
        <v>2.2493187466817588</v>
      </c>
      <c r="AN118" s="57">
        <f t="shared" si="106"/>
        <v>-10.611175270176549</v>
      </c>
      <c r="AO118" s="57">
        <f t="shared" si="107"/>
        <v>5.1098127635400665</v>
      </c>
      <c r="AP118" s="57">
        <f t="shared" si="108"/>
        <v>-2.8241933699731048</v>
      </c>
      <c r="AQ118" s="57">
        <f t="shared" si="109"/>
        <v>-7.8241933699731048</v>
      </c>
      <c r="AR118" s="57">
        <f t="shared" si="110"/>
        <v>2.1758066300268952</v>
      </c>
      <c r="AS118" s="57">
        <f t="shared" si="111"/>
        <v>-10.153850245120196</v>
      </c>
      <c r="AT118" s="57">
        <f t="shared" si="112"/>
        <v>4.505463505173986</v>
      </c>
      <c r="AU118" s="1"/>
      <c r="AV118" s="1"/>
    </row>
    <row r="119" spans="1:48">
      <c r="A119" s="62" t="s">
        <v>176</v>
      </c>
      <c r="B119" s="75">
        <v>2</v>
      </c>
      <c r="C119" s="75">
        <v>2025</v>
      </c>
      <c r="D119" s="76" t="s">
        <v>27</v>
      </c>
      <c r="E119" s="75" t="s">
        <v>72</v>
      </c>
      <c r="F119" s="96" t="s">
        <v>121</v>
      </c>
      <c r="G119" s="93" t="s">
        <v>167</v>
      </c>
      <c r="H119" s="69">
        <v>8</v>
      </c>
      <c r="I119" s="77">
        <v>447.29977000000002</v>
      </c>
      <c r="J119" s="77">
        <f t="shared" si="93"/>
        <v>450.2</v>
      </c>
      <c r="K119" s="78">
        <v>2.3001200000000002</v>
      </c>
      <c r="L119" s="78">
        <v>0.60011000000000003</v>
      </c>
      <c r="M119" s="78">
        <f t="shared" si="64"/>
        <v>2.9002300000000001</v>
      </c>
      <c r="N119" s="77">
        <f t="shared" si="65"/>
        <v>6468.035796858444</v>
      </c>
      <c r="O119" s="88">
        <v>500</v>
      </c>
      <c r="P119" s="90">
        <v>450.25000000000006</v>
      </c>
      <c r="Q119" s="91"/>
      <c r="R119" s="91"/>
      <c r="S119" s="91">
        <v>2.866800000000012</v>
      </c>
      <c r="T119" s="82">
        <v>6367.1293725708201</v>
      </c>
      <c r="U119" s="79"/>
      <c r="V119" s="80"/>
      <c r="W119" s="80"/>
      <c r="X119" s="80">
        <f t="shared" si="91"/>
        <v>-1.1526672022559616</v>
      </c>
      <c r="Y119" s="80">
        <f t="shared" si="92"/>
        <v>-1.5600783214068572</v>
      </c>
      <c r="Z119" s="81"/>
      <c r="AA119" s="57">
        <f t="shared" si="90"/>
        <v>-3.835103060587127</v>
      </c>
      <c r="AB119" s="57">
        <f t="shared" si="94"/>
        <v>-8.8351030605871266</v>
      </c>
      <c r="AC119" s="57">
        <f t="shared" si="95"/>
        <v>1.164896939412873</v>
      </c>
      <c r="AD119" s="57">
        <f t="shared" si="96"/>
        <v>-13.80240927259398</v>
      </c>
      <c r="AE119" s="57">
        <f t="shared" si="97"/>
        <v>6.132203151419727</v>
      </c>
      <c r="AF119" s="57">
        <f t="shared" si="98"/>
        <v>3.0312215822733544E-2</v>
      </c>
      <c r="AG119" s="57">
        <f t="shared" si="99"/>
        <v>-4.9696877841772666</v>
      </c>
      <c r="AH119" s="57">
        <f t="shared" si="100"/>
        <v>5.0303122158227334</v>
      </c>
      <c r="AI119" s="57">
        <f t="shared" si="101"/>
        <v>-5.2567267351726601</v>
      </c>
      <c r="AJ119" s="57">
        <f t="shared" si="102"/>
        <v>5.3173511668181268</v>
      </c>
      <c r="AK119" s="57">
        <f t="shared" si="103"/>
        <v>-2.7506812533182412</v>
      </c>
      <c r="AL119" s="57">
        <f t="shared" si="104"/>
        <v>-7.7506812533182412</v>
      </c>
      <c r="AM119" s="57">
        <f t="shared" si="105"/>
        <v>2.2493187466817588</v>
      </c>
      <c r="AN119" s="57">
        <f t="shared" si="106"/>
        <v>-10.611175270176549</v>
      </c>
      <c r="AO119" s="57">
        <f t="shared" si="107"/>
        <v>5.1098127635400665</v>
      </c>
      <c r="AP119" s="57">
        <f t="shared" si="108"/>
        <v>-2.8241933699731048</v>
      </c>
      <c r="AQ119" s="57">
        <f t="shared" si="109"/>
        <v>-7.8241933699731048</v>
      </c>
      <c r="AR119" s="57">
        <f t="shared" si="110"/>
        <v>2.1758066300268952</v>
      </c>
      <c r="AS119" s="57">
        <f t="shared" si="111"/>
        <v>-10.153850245120196</v>
      </c>
      <c r="AT119" s="57">
        <f t="shared" si="112"/>
        <v>4.505463505173986</v>
      </c>
      <c r="AU119" s="1"/>
      <c r="AV119" s="1"/>
    </row>
    <row r="120" spans="1:48">
      <c r="A120" s="62" t="s">
        <v>176</v>
      </c>
      <c r="B120" s="75">
        <v>2</v>
      </c>
      <c r="C120" s="75">
        <v>2025</v>
      </c>
      <c r="D120" s="76" t="s">
        <v>27</v>
      </c>
      <c r="E120" s="75" t="s">
        <v>72</v>
      </c>
      <c r="F120" s="96" t="s">
        <v>121</v>
      </c>
      <c r="G120" s="93" t="s">
        <v>167</v>
      </c>
      <c r="H120" s="69">
        <v>9</v>
      </c>
      <c r="I120" s="77">
        <v>446.69920000000002</v>
      </c>
      <c r="J120" s="77">
        <f t="shared" si="93"/>
        <v>450.20000000000005</v>
      </c>
      <c r="K120" s="78">
        <v>2.8004899999999999</v>
      </c>
      <c r="L120" s="78">
        <v>0.70030999999999999</v>
      </c>
      <c r="M120" s="78">
        <f t="shared" si="64"/>
        <v>3.5007999999999999</v>
      </c>
      <c r="N120" s="77">
        <f t="shared" si="65"/>
        <v>7813.9314699141596</v>
      </c>
      <c r="O120" s="88">
        <v>500</v>
      </c>
      <c r="P120" s="90">
        <v>450.14000000000004</v>
      </c>
      <c r="Q120" s="91"/>
      <c r="R120" s="91"/>
      <c r="S120" s="91">
        <v>3.4714000000000027</v>
      </c>
      <c r="T120" s="82">
        <v>7711.8229884036136</v>
      </c>
      <c r="U120" s="79"/>
      <c r="V120" s="80"/>
      <c r="W120" s="80"/>
      <c r="X120" s="80">
        <f t="shared" si="91"/>
        <v>-0.83980804387560581</v>
      </c>
      <c r="Y120" s="80">
        <f t="shared" si="92"/>
        <v>-1.3067491301106546</v>
      </c>
      <c r="Z120" s="81"/>
      <c r="AA120" s="57">
        <f t="shared" si="90"/>
        <v>-3.835103060587127</v>
      </c>
      <c r="AB120" s="57">
        <f t="shared" si="94"/>
        <v>-8.8351030605871266</v>
      </c>
      <c r="AC120" s="57">
        <f t="shared" si="95"/>
        <v>1.164896939412873</v>
      </c>
      <c r="AD120" s="57">
        <f t="shared" si="96"/>
        <v>-13.80240927259398</v>
      </c>
      <c r="AE120" s="57">
        <f t="shared" si="97"/>
        <v>6.132203151419727</v>
      </c>
      <c r="AF120" s="57">
        <f t="shared" si="98"/>
        <v>3.0312215822733544E-2</v>
      </c>
      <c r="AG120" s="57">
        <f t="shared" si="99"/>
        <v>-4.9696877841772666</v>
      </c>
      <c r="AH120" s="57">
        <f t="shared" si="100"/>
        <v>5.0303122158227334</v>
      </c>
      <c r="AI120" s="57">
        <f t="shared" si="101"/>
        <v>-5.2567267351726601</v>
      </c>
      <c r="AJ120" s="57">
        <f t="shared" si="102"/>
        <v>5.3173511668181268</v>
      </c>
      <c r="AK120" s="57">
        <f t="shared" si="103"/>
        <v>-2.7506812533182412</v>
      </c>
      <c r="AL120" s="57">
        <f t="shared" si="104"/>
        <v>-7.7506812533182412</v>
      </c>
      <c r="AM120" s="57">
        <f t="shared" si="105"/>
        <v>2.2493187466817588</v>
      </c>
      <c r="AN120" s="57">
        <f t="shared" si="106"/>
        <v>-10.611175270176549</v>
      </c>
      <c r="AO120" s="57">
        <f t="shared" si="107"/>
        <v>5.1098127635400665</v>
      </c>
      <c r="AP120" s="57">
        <f t="shared" si="108"/>
        <v>-2.8241933699731048</v>
      </c>
      <c r="AQ120" s="57">
        <f t="shared" si="109"/>
        <v>-7.8241933699731048</v>
      </c>
      <c r="AR120" s="57">
        <f t="shared" si="110"/>
        <v>2.1758066300268952</v>
      </c>
      <c r="AS120" s="57">
        <f t="shared" si="111"/>
        <v>-10.153850245120196</v>
      </c>
      <c r="AT120" s="57">
        <f t="shared" si="112"/>
        <v>4.505463505173986</v>
      </c>
      <c r="AU120" s="1"/>
      <c r="AV120" s="1"/>
    </row>
    <row r="121" spans="1:48">
      <c r="A121" s="62" t="s">
        <v>176</v>
      </c>
      <c r="B121" s="75">
        <v>2</v>
      </c>
      <c r="C121" s="75">
        <v>2025</v>
      </c>
      <c r="D121" s="76" t="s">
        <v>28</v>
      </c>
      <c r="E121" s="75" t="s">
        <v>73</v>
      </c>
      <c r="F121" s="96" t="s">
        <v>122</v>
      </c>
      <c r="G121" s="93" t="s">
        <v>136</v>
      </c>
      <c r="H121" s="69">
        <v>1</v>
      </c>
      <c r="I121" s="77">
        <v>447.27454</v>
      </c>
      <c r="J121" s="77">
        <f t="shared" si="93"/>
        <v>447.29999999999995</v>
      </c>
      <c r="K121" s="78">
        <v>1.5339999999999999E-2</v>
      </c>
      <c r="L121" s="78">
        <v>1.0120000000000001E-2</v>
      </c>
      <c r="M121" s="78">
        <f t="shared" si="64"/>
        <v>2.546E-2</v>
      </c>
      <c r="N121" s="77">
        <f t="shared" si="65"/>
        <v>56.921310798707992</v>
      </c>
      <c r="O121" s="88">
        <v>450</v>
      </c>
      <c r="P121" s="88">
        <v>444.09999999999997</v>
      </c>
      <c r="Q121" s="89">
        <v>1.3500000000000012E-2</v>
      </c>
      <c r="R121" s="89">
        <v>1.0800000000000143E-2</v>
      </c>
      <c r="S121" s="89">
        <v>2.4300000000000155E-2</v>
      </c>
      <c r="T121" s="79">
        <v>54.718348633830267</v>
      </c>
      <c r="U121" s="79"/>
      <c r="V121" s="80">
        <f t="shared" ref="V121:V129" si="113">((Q121-K121)/K121)*100</f>
        <v>-11.994784876140727</v>
      </c>
      <c r="W121" s="80">
        <f t="shared" ref="W121:W129" si="114">((R121-L121)/L121)*100</f>
        <v>6.7193675889342126</v>
      </c>
      <c r="X121" s="80">
        <f t="shared" si="91"/>
        <v>-4.5561665357417329</v>
      </c>
      <c r="Y121" s="80">
        <f t="shared" si="92"/>
        <v>-3.8701887464751219</v>
      </c>
      <c r="Z121" s="81"/>
      <c r="AA121" s="57">
        <f t="shared" si="90"/>
        <v>-3.835103060587127</v>
      </c>
      <c r="AB121" s="57">
        <f t="shared" si="94"/>
        <v>-8.8351030605871266</v>
      </c>
      <c r="AC121" s="57">
        <f t="shared" si="95"/>
        <v>1.164896939412873</v>
      </c>
      <c r="AD121" s="57">
        <f t="shared" si="96"/>
        <v>-13.80240927259398</v>
      </c>
      <c r="AE121" s="57">
        <f t="shared" si="97"/>
        <v>6.132203151419727</v>
      </c>
      <c r="AF121" s="57">
        <f t="shared" si="98"/>
        <v>3.0312215822733544E-2</v>
      </c>
      <c r="AG121" s="57">
        <f t="shared" si="99"/>
        <v>-4.9696877841772666</v>
      </c>
      <c r="AH121" s="57">
        <f t="shared" si="100"/>
        <v>5.0303122158227334</v>
      </c>
      <c r="AI121" s="57">
        <f t="shared" si="101"/>
        <v>-5.2567267351726601</v>
      </c>
      <c r="AJ121" s="57">
        <f t="shared" si="102"/>
        <v>5.3173511668181268</v>
      </c>
      <c r="AK121" s="57">
        <f t="shared" si="103"/>
        <v>-2.7506812533182412</v>
      </c>
      <c r="AL121" s="57">
        <f t="shared" si="104"/>
        <v>-7.7506812533182412</v>
      </c>
      <c r="AM121" s="57">
        <f t="shared" si="105"/>
        <v>2.2493187466817588</v>
      </c>
      <c r="AN121" s="57">
        <f t="shared" si="106"/>
        <v>-10.611175270176549</v>
      </c>
      <c r="AO121" s="57">
        <f t="shared" si="107"/>
        <v>5.1098127635400665</v>
      </c>
      <c r="AP121" s="57">
        <f t="shared" si="108"/>
        <v>-2.8241933699731048</v>
      </c>
      <c r="AQ121" s="57">
        <f t="shared" si="109"/>
        <v>-7.8241933699731048</v>
      </c>
      <c r="AR121" s="57">
        <f t="shared" si="110"/>
        <v>2.1758066300268952</v>
      </c>
      <c r="AS121" s="57">
        <f t="shared" si="111"/>
        <v>-10.153850245120196</v>
      </c>
      <c r="AT121" s="57">
        <f t="shared" si="112"/>
        <v>4.505463505173986</v>
      </c>
      <c r="AU121" s="1"/>
      <c r="AV121" s="1"/>
    </row>
    <row r="122" spans="1:48">
      <c r="A122" s="62" t="s">
        <v>176</v>
      </c>
      <c r="B122" s="75">
        <v>2</v>
      </c>
      <c r="C122" s="75">
        <v>2025</v>
      </c>
      <c r="D122" s="76" t="s">
        <v>28</v>
      </c>
      <c r="E122" s="75" t="s">
        <v>73</v>
      </c>
      <c r="F122" s="96" t="s">
        <v>122</v>
      </c>
      <c r="G122" s="93" t="s">
        <v>136</v>
      </c>
      <c r="H122" s="69">
        <v>2</v>
      </c>
      <c r="I122" s="77">
        <v>446.95773000000003</v>
      </c>
      <c r="J122" s="77">
        <f t="shared" si="93"/>
        <v>447</v>
      </c>
      <c r="K122" s="78">
        <v>3.0020000000000002E-2</v>
      </c>
      <c r="L122" s="78">
        <v>1.225E-2</v>
      </c>
      <c r="M122" s="78">
        <f t="shared" si="64"/>
        <v>4.2270000000000002E-2</v>
      </c>
      <c r="N122" s="77">
        <f t="shared" si="65"/>
        <v>94.569326430439517</v>
      </c>
      <c r="O122" s="88">
        <v>450</v>
      </c>
      <c r="P122" s="90">
        <v>443.9</v>
      </c>
      <c r="Q122" s="91">
        <v>2.6400000000000007E-2</v>
      </c>
      <c r="R122" s="91">
        <v>1.1800000000000033E-2</v>
      </c>
      <c r="S122" s="91">
        <v>3.8200000000000039E-2</v>
      </c>
      <c r="T122" s="82">
        <v>86.058057527782552</v>
      </c>
      <c r="U122" s="79"/>
      <c r="V122" s="80">
        <f t="shared" si="113"/>
        <v>-12.058627581612241</v>
      </c>
      <c r="W122" s="80">
        <f t="shared" si="114"/>
        <v>-3.6734693877548388</v>
      </c>
      <c r="X122" s="80">
        <f t="shared" si="91"/>
        <v>-9.6285781878399863</v>
      </c>
      <c r="Y122" s="80">
        <f t="shared" si="92"/>
        <v>-9.0000312193377319</v>
      </c>
      <c r="Z122" s="81"/>
      <c r="AA122" s="57">
        <f t="shared" si="90"/>
        <v>-3.835103060587127</v>
      </c>
      <c r="AB122" s="57">
        <f t="shared" si="94"/>
        <v>-8.8351030605871266</v>
      </c>
      <c r="AC122" s="57">
        <f t="shared" si="95"/>
        <v>1.164896939412873</v>
      </c>
      <c r="AD122" s="57">
        <f t="shared" si="96"/>
        <v>-13.80240927259398</v>
      </c>
      <c r="AE122" s="57">
        <f t="shared" si="97"/>
        <v>6.132203151419727</v>
      </c>
      <c r="AF122" s="57">
        <f t="shared" si="98"/>
        <v>3.0312215822733544E-2</v>
      </c>
      <c r="AG122" s="57">
        <f t="shared" si="99"/>
        <v>-4.9696877841772666</v>
      </c>
      <c r="AH122" s="57">
        <f t="shared" si="100"/>
        <v>5.0303122158227334</v>
      </c>
      <c r="AI122" s="57">
        <f t="shared" si="101"/>
        <v>-5.2567267351726601</v>
      </c>
      <c r="AJ122" s="57">
        <f t="shared" si="102"/>
        <v>5.3173511668181268</v>
      </c>
      <c r="AK122" s="57">
        <f t="shared" si="103"/>
        <v>-2.7506812533182412</v>
      </c>
      <c r="AL122" s="57">
        <f t="shared" si="104"/>
        <v>-7.7506812533182412</v>
      </c>
      <c r="AM122" s="57">
        <f t="shared" si="105"/>
        <v>2.2493187466817588</v>
      </c>
      <c r="AN122" s="57">
        <f t="shared" si="106"/>
        <v>-10.611175270176549</v>
      </c>
      <c r="AO122" s="57">
        <f t="shared" si="107"/>
        <v>5.1098127635400665</v>
      </c>
      <c r="AP122" s="57">
        <f t="shared" si="108"/>
        <v>-2.8241933699731048</v>
      </c>
      <c r="AQ122" s="57">
        <f t="shared" si="109"/>
        <v>-7.8241933699731048</v>
      </c>
      <c r="AR122" s="57">
        <f t="shared" si="110"/>
        <v>2.1758066300268952</v>
      </c>
      <c r="AS122" s="57">
        <f t="shared" si="111"/>
        <v>-10.153850245120196</v>
      </c>
      <c r="AT122" s="57">
        <f t="shared" si="112"/>
        <v>4.505463505173986</v>
      </c>
      <c r="AU122" s="1"/>
      <c r="AV122" s="1"/>
    </row>
    <row r="123" spans="1:48">
      <c r="A123" s="62" t="s">
        <v>176</v>
      </c>
      <c r="B123" s="75">
        <v>2</v>
      </c>
      <c r="C123" s="75">
        <v>2025</v>
      </c>
      <c r="D123" s="76" t="s">
        <v>28</v>
      </c>
      <c r="E123" s="75" t="s">
        <v>73</v>
      </c>
      <c r="F123" s="96" t="s">
        <v>122</v>
      </c>
      <c r="G123" s="93" t="s">
        <v>136</v>
      </c>
      <c r="H123" s="69">
        <v>3</v>
      </c>
      <c r="I123" s="77">
        <v>447.03450000000004</v>
      </c>
      <c r="J123" s="77">
        <f t="shared" si="93"/>
        <v>447.1</v>
      </c>
      <c r="K123" s="78">
        <v>5.0189999999999999E-2</v>
      </c>
      <c r="L123" s="78">
        <v>1.5310000000000001E-2</v>
      </c>
      <c r="M123" s="78">
        <f t="shared" si="64"/>
        <v>6.5500000000000003E-2</v>
      </c>
      <c r="N123" s="77">
        <f t="shared" si="65"/>
        <v>146.51302862234783</v>
      </c>
      <c r="O123" s="88">
        <v>450</v>
      </c>
      <c r="P123" s="90">
        <v>443.7</v>
      </c>
      <c r="Q123" s="91">
        <v>4.7100000000000003E-2</v>
      </c>
      <c r="R123" s="91">
        <v>1.5699999999999825E-2</v>
      </c>
      <c r="S123" s="91">
        <v>6.2799999999999828E-2</v>
      </c>
      <c r="T123" s="82">
        <v>141.54486280893644</v>
      </c>
      <c r="U123" s="79"/>
      <c r="V123" s="80">
        <f t="shared" si="113"/>
        <v>-6.1566049013747675</v>
      </c>
      <c r="W123" s="80">
        <f t="shared" si="114"/>
        <v>2.5473546701490823</v>
      </c>
      <c r="X123" s="80">
        <f t="shared" si="91"/>
        <v>-4.1221374045804193</v>
      </c>
      <c r="Y123" s="80">
        <f t="shared" si="92"/>
        <v>-3.390937898237937</v>
      </c>
      <c r="Z123" s="81"/>
      <c r="AA123" s="57">
        <f t="shared" si="90"/>
        <v>-3.835103060587127</v>
      </c>
      <c r="AB123" s="57">
        <f t="shared" si="94"/>
        <v>-8.8351030605871266</v>
      </c>
      <c r="AC123" s="57">
        <f t="shared" si="95"/>
        <v>1.164896939412873</v>
      </c>
      <c r="AD123" s="57">
        <f t="shared" si="96"/>
        <v>-13.80240927259398</v>
      </c>
      <c r="AE123" s="57">
        <f t="shared" si="97"/>
        <v>6.132203151419727</v>
      </c>
      <c r="AF123" s="57">
        <f t="shared" si="98"/>
        <v>3.0312215822733544E-2</v>
      </c>
      <c r="AG123" s="57">
        <f t="shared" si="99"/>
        <v>-4.9696877841772666</v>
      </c>
      <c r="AH123" s="57">
        <f t="shared" si="100"/>
        <v>5.0303122158227334</v>
      </c>
      <c r="AI123" s="57">
        <f t="shared" si="101"/>
        <v>-5.2567267351726601</v>
      </c>
      <c r="AJ123" s="57">
        <f t="shared" si="102"/>
        <v>5.3173511668181268</v>
      </c>
      <c r="AK123" s="57">
        <f t="shared" si="103"/>
        <v>-2.7506812533182412</v>
      </c>
      <c r="AL123" s="57">
        <f t="shared" si="104"/>
        <v>-7.7506812533182412</v>
      </c>
      <c r="AM123" s="57">
        <f t="shared" si="105"/>
        <v>2.2493187466817588</v>
      </c>
      <c r="AN123" s="57">
        <f t="shared" si="106"/>
        <v>-10.611175270176549</v>
      </c>
      <c r="AO123" s="57">
        <f t="shared" si="107"/>
        <v>5.1098127635400665</v>
      </c>
      <c r="AP123" s="57">
        <f t="shared" si="108"/>
        <v>-2.8241933699731048</v>
      </c>
      <c r="AQ123" s="57">
        <f t="shared" si="109"/>
        <v>-7.8241933699731048</v>
      </c>
      <c r="AR123" s="57">
        <f t="shared" si="110"/>
        <v>2.1758066300268952</v>
      </c>
      <c r="AS123" s="57">
        <f t="shared" si="111"/>
        <v>-10.153850245120196</v>
      </c>
      <c r="AT123" s="57">
        <f t="shared" si="112"/>
        <v>4.505463505173986</v>
      </c>
      <c r="AU123" s="1"/>
      <c r="AV123" s="1"/>
    </row>
    <row r="124" spans="1:48">
      <c r="A124" s="62" t="s">
        <v>176</v>
      </c>
      <c r="B124" s="75">
        <v>2</v>
      </c>
      <c r="C124" s="75">
        <v>2025</v>
      </c>
      <c r="D124" s="76" t="s">
        <v>28</v>
      </c>
      <c r="E124" s="75" t="s">
        <v>73</v>
      </c>
      <c r="F124" s="96" t="s">
        <v>122</v>
      </c>
      <c r="G124" s="93" t="s">
        <v>136</v>
      </c>
      <c r="H124" s="69">
        <v>4</v>
      </c>
      <c r="I124" s="77">
        <v>446.88403999999997</v>
      </c>
      <c r="J124" s="77">
        <f>I124+K124+L124</f>
        <v>447.19999999999993</v>
      </c>
      <c r="K124" s="78">
        <v>0.25057000000000001</v>
      </c>
      <c r="L124" s="78">
        <v>6.5390000000000004E-2</v>
      </c>
      <c r="M124" s="78">
        <f t="shared" si="64"/>
        <v>0.31596000000000002</v>
      </c>
      <c r="N124" s="77">
        <f t="shared" si="65"/>
        <v>706.84045880893802</v>
      </c>
      <c r="O124" s="88">
        <v>450</v>
      </c>
      <c r="P124" s="90">
        <v>443.7</v>
      </c>
      <c r="Q124" s="91">
        <v>0.22810000000000002</v>
      </c>
      <c r="R124" s="91">
        <v>7.2000000000000064E-2</v>
      </c>
      <c r="S124" s="91">
        <v>0.30010000000000009</v>
      </c>
      <c r="T124" s="82">
        <v>676.53871727269495</v>
      </c>
      <c r="U124" s="79"/>
      <c r="V124" s="80">
        <f t="shared" si="113"/>
        <v>-8.9675539769325887</v>
      </c>
      <c r="W124" s="80">
        <f t="shared" si="114"/>
        <v>10.10857929347004</v>
      </c>
      <c r="X124" s="80">
        <f t="shared" si="91"/>
        <v>-5.0196227370553004</v>
      </c>
      <c r="Y124" s="80">
        <f t="shared" si="92"/>
        <v>-4.2869279989013425</v>
      </c>
      <c r="Z124" s="81"/>
      <c r="AA124" s="57">
        <f t="shared" si="90"/>
        <v>-3.835103060587127</v>
      </c>
      <c r="AB124" s="57">
        <f t="shared" si="94"/>
        <v>-8.8351030605871266</v>
      </c>
      <c r="AC124" s="57">
        <f t="shared" si="95"/>
        <v>1.164896939412873</v>
      </c>
      <c r="AD124" s="57">
        <f t="shared" si="96"/>
        <v>-13.80240927259398</v>
      </c>
      <c r="AE124" s="57">
        <f t="shared" si="97"/>
        <v>6.132203151419727</v>
      </c>
      <c r="AF124" s="57">
        <f t="shared" si="98"/>
        <v>3.0312215822733544E-2</v>
      </c>
      <c r="AG124" s="57">
        <f t="shared" si="99"/>
        <v>-4.9696877841772666</v>
      </c>
      <c r="AH124" s="57">
        <f t="shared" si="100"/>
        <v>5.0303122158227334</v>
      </c>
      <c r="AI124" s="57">
        <f t="shared" si="101"/>
        <v>-5.2567267351726601</v>
      </c>
      <c r="AJ124" s="57">
        <f t="shared" si="102"/>
        <v>5.3173511668181268</v>
      </c>
      <c r="AK124" s="57">
        <f t="shared" si="103"/>
        <v>-2.7506812533182412</v>
      </c>
      <c r="AL124" s="57">
        <f t="shared" si="104"/>
        <v>-7.7506812533182412</v>
      </c>
      <c r="AM124" s="57">
        <f t="shared" si="105"/>
        <v>2.2493187466817588</v>
      </c>
      <c r="AN124" s="57">
        <f t="shared" si="106"/>
        <v>-10.611175270176549</v>
      </c>
      <c r="AO124" s="57">
        <f t="shared" si="107"/>
        <v>5.1098127635400665</v>
      </c>
      <c r="AP124" s="57">
        <f t="shared" si="108"/>
        <v>-2.8241933699731048</v>
      </c>
      <c r="AQ124" s="57">
        <f t="shared" si="109"/>
        <v>-7.8241933699731048</v>
      </c>
      <c r="AR124" s="57">
        <f t="shared" si="110"/>
        <v>2.1758066300268952</v>
      </c>
      <c r="AS124" s="57">
        <f t="shared" si="111"/>
        <v>-10.153850245120196</v>
      </c>
      <c r="AT124" s="57">
        <f t="shared" si="112"/>
        <v>4.505463505173986</v>
      </c>
      <c r="AU124" s="1"/>
      <c r="AV124" s="1"/>
    </row>
    <row r="125" spans="1:48">
      <c r="A125" s="62" t="s">
        <v>176</v>
      </c>
      <c r="B125" s="75">
        <v>2</v>
      </c>
      <c r="C125" s="75">
        <v>2025</v>
      </c>
      <c r="D125" s="76" t="s">
        <v>28</v>
      </c>
      <c r="E125" s="75" t="s">
        <v>73</v>
      </c>
      <c r="F125" s="96" t="s">
        <v>122</v>
      </c>
      <c r="G125" s="93" t="s">
        <v>136</v>
      </c>
      <c r="H125" s="69">
        <v>5</v>
      </c>
      <c r="I125" s="77">
        <v>446.49941999999999</v>
      </c>
      <c r="J125" s="77">
        <f t="shared" si="93"/>
        <v>447</v>
      </c>
      <c r="K125" s="78">
        <v>0.40003</v>
      </c>
      <c r="L125" s="78">
        <v>0.10055</v>
      </c>
      <c r="M125" s="78">
        <f t="shared" si="64"/>
        <v>0.50058000000000002</v>
      </c>
      <c r="N125" s="77">
        <f t="shared" si="65"/>
        <v>1120.6471517931354</v>
      </c>
      <c r="O125" s="88">
        <v>450</v>
      </c>
      <c r="P125" s="90">
        <v>443.70000000000005</v>
      </c>
      <c r="Q125" s="91">
        <v>0.36249999999999993</v>
      </c>
      <c r="R125" s="91">
        <v>0.1149</v>
      </c>
      <c r="S125" s="91">
        <v>0.47739999999999994</v>
      </c>
      <c r="T125" s="82">
        <v>1076.4093203825903</v>
      </c>
      <c r="U125" s="79"/>
      <c r="V125" s="80">
        <f t="shared" si="113"/>
        <v>-9.3817963652726206</v>
      </c>
      <c r="W125" s="80">
        <f t="shared" si="114"/>
        <v>14.271506713078072</v>
      </c>
      <c r="X125" s="80">
        <f t="shared" si="91"/>
        <v>-4.6306284709736882</v>
      </c>
      <c r="Y125" s="80">
        <f t="shared" si="92"/>
        <v>-3.9475254400781425</v>
      </c>
      <c r="Z125" s="81"/>
      <c r="AA125" s="57">
        <f t="shared" si="90"/>
        <v>-3.835103060587127</v>
      </c>
      <c r="AB125" s="57">
        <f t="shared" si="94"/>
        <v>-8.8351030605871266</v>
      </c>
      <c r="AC125" s="57">
        <f t="shared" si="95"/>
        <v>1.164896939412873</v>
      </c>
      <c r="AD125" s="57">
        <f t="shared" si="96"/>
        <v>-13.80240927259398</v>
      </c>
      <c r="AE125" s="57">
        <f t="shared" si="97"/>
        <v>6.132203151419727</v>
      </c>
      <c r="AF125" s="57">
        <f t="shared" si="98"/>
        <v>3.0312215822733544E-2</v>
      </c>
      <c r="AG125" s="57">
        <f t="shared" si="99"/>
        <v>-4.9696877841772666</v>
      </c>
      <c r="AH125" s="57">
        <f t="shared" si="100"/>
        <v>5.0303122158227334</v>
      </c>
      <c r="AI125" s="57">
        <f t="shared" si="101"/>
        <v>-5.2567267351726601</v>
      </c>
      <c r="AJ125" s="57">
        <f t="shared" si="102"/>
        <v>5.3173511668181268</v>
      </c>
      <c r="AK125" s="57">
        <f t="shared" si="103"/>
        <v>-2.7506812533182412</v>
      </c>
      <c r="AL125" s="57">
        <f t="shared" si="104"/>
        <v>-7.7506812533182412</v>
      </c>
      <c r="AM125" s="57">
        <f t="shared" si="105"/>
        <v>2.2493187466817588</v>
      </c>
      <c r="AN125" s="57">
        <f t="shared" si="106"/>
        <v>-10.611175270176549</v>
      </c>
      <c r="AO125" s="57">
        <f t="shared" si="107"/>
        <v>5.1098127635400665</v>
      </c>
      <c r="AP125" s="57">
        <f t="shared" si="108"/>
        <v>-2.8241933699731048</v>
      </c>
      <c r="AQ125" s="57">
        <f t="shared" si="109"/>
        <v>-7.8241933699731048</v>
      </c>
      <c r="AR125" s="57">
        <f t="shared" si="110"/>
        <v>2.1758066300268952</v>
      </c>
      <c r="AS125" s="57">
        <f t="shared" si="111"/>
        <v>-10.153850245120196</v>
      </c>
      <c r="AT125" s="57">
        <f t="shared" si="112"/>
        <v>4.505463505173986</v>
      </c>
      <c r="AU125" s="1"/>
      <c r="AV125" s="1"/>
    </row>
    <row r="126" spans="1:48">
      <c r="A126" s="62" t="s">
        <v>176</v>
      </c>
      <c r="B126" s="75">
        <v>2</v>
      </c>
      <c r="C126" s="75">
        <v>2025</v>
      </c>
      <c r="D126" s="76" t="s">
        <v>28</v>
      </c>
      <c r="E126" s="75" t="s">
        <v>73</v>
      </c>
      <c r="F126" s="96" t="s">
        <v>122</v>
      </c>
      <c r="G126" s="93" t="s">
        <v>136</v>
      </c>
      <c r="H126" s="69">
        <v>6</v>
      </c>
      <c r="I126" s="77">
        <v>446.74896999999993</v>
      </c>
      <c r="J126" s="77">
        <f t="shared" si="93"/>
        <v>447.49999999999994</v>
      </c>
      <c r="K126" s="78">
        <v>0.60080999999999996</v>
      </c>
      <c r="L126" s="78">
        <v>0.15021999999999999</v>
      </c>
      <c r="M126" s="78">
        <f t="shared" si="64"/>
        <v>0.75102999999999998</v>
      </c>
      <c r="N126" s="77">
        <f t="shared" si="65"/>
        <v>1680.0348664929791</v>
      </c>
      <c r="O126" s="88">
        <v>450</v>
      </c>
      <c r="P126" s="90">
        <v>443.99999999999994</v>
      </c>
      <c r="Q126" s="91">
        <v>0.26890000000000003</v>
      </c>
      <c r="R126" s="91">
        <v>0.17619999999999969</v>
      </c>
      <c r="S126" s="91">
        <v>0.44509999999999972</v>
      </c>
      <c r="T126" s="82">
        <v>1002.8036872349633</v>
      </c>
      <c r="U126" s="79"/>
      <c r="V126" s="80">
        <f t="shared" si="113"/>
        <v>-55.243754265075474</v>
      </c>
      <c r="W126" s="80">
        <f t="shared" si="114"/>
        <v>17.294634536013646</v>
      </c>
      <c r="X126" s="80">
        <f t="shared" si="91"/>
        <v>-40.734724311944966</v>
      </c>
      <c r="Y126" s="80">
        <f t="shared" si="92"/>
        <v>-40.310543118174387</v>
      </c>
      <c r="Z126" s="81"/>
      <c r="AA126" s="57">
        <f t="shared" si="90"/>
        <v>-3.835103060587127</v>
      </c>
      <c r="AB126" s="57">
        <f t="shared" si="94"/>
        <v>-8.8351030605871266</v>
      </c>
      <c r="AC126" s="57">
        <f t="shared" si="95"/>
        <v>1.164896939412873</v>
      </c>
      <c r="AD126" s="57">
        <f t="shared" si="96"/>
        <v>-13.80240927259398</v>
      </c>
      <c r="AE126" s="57">
        <f t="shared" si="97"/>
        <v>6.132203151419727</v>
      </c>
      <c r="AF126" s="57">
        <f>$W$149</f>
        <v>3.0312215822733544E-2</v>
      </c>
      <c r="AG126" s="57">
        <f>$W$149-5</f>
        <v>-4.9696877841772666</v>
      </c>
      <c r="AH126" s="57">
        <f>$W$149+5</f>
        <v>5.0303122158227334</v>
      </c>
      <c r="AI126" s="57">
        <f>($W$149-(3*$W$152))</f>
        <v>-5.2567267351726601</v>
      </c>
      <c r="AJ126" s="57">
        <f t="shared" si="102"/>
        <v>5.3173511668181268</v>
      </c>
      <c r="AK126" s="57">
        <f t="shared" si="103"/>
        <v>-2.7506812533182412</v>
      </c>
      <c r="AL126" s="57">
        <f t="shared" si="104"/>
        <v>-7.7506812533182412</v>
      </c>
      <c r="AM126" s="57">
        <f t="shared" si="105"/>
        <v>2.2493187466817588</v>
      </c>
      <c r="AN126" s="57">
        <f t="shared" si="106"/>
        <v>-10.611175270176549</v>
      </c>
      <c r="AO126" s="57">
        <f t="shared" si="107"/>
        <v>5.1098127635400665</v>
      </c>
      <c r="AP126" s="57">
        <f t="shared" si="108"/>
        <v>-2.8241933699731048</v>
      </c>
      <c r="AQ126" s="57">
        <f t="shared" si="109"/>
        <v>-7.8241933699731048</v>
      </c>
      <c r="AR126" s="57">
        <f t="shared" si="110"/>
        <v>2.1758066300268952</v>
      </c>
      <c r="AS126" s="57">
        <f t="shared" si="111"/>
        <v>-10.153850245120196</v>
      </c>
      <c r="AT126" s="57">
        <f t="shared" si="112"/>
        <v>4.505463505173986</v>
      </c>
      <c r="AU126" s="1"/>
      <c r="AV126" s="1"/>
    </row>
    <row r="127" spans="1:48">
      <c r="A127" s="62" t="s">
        <v>176</v>
      </c>
      <c r="B127" s="75">
        <v>2</v>
      </c>
      <c r="C127" s="75">
        <v>2025</v>
      </c>
      <c r="D127" s="76" t="s">
        <v>28</v>
      </c>
      <c r="E127" s="75" t="s">
        <v>73</v>
      </c>
      <c r="F127" s="96" t="s">
        <v>122</v>
      </c>
      <c r="G127" s="93" t="s">
        <v>136</v>
      </c>
      <c r="H127" s="69">
        <v>7</v>
      </c>
      <c r="I127" s="77">
        <v>447.14846</v>
      </c>
      <c r="J127" s="77">
        <f t="shared" si="93"/>
        <v>449.40000000000003</v>
      </c>
      <c r="K127" s="78">
        <v>1.80121</v>
      </c>
      <c r="L127" s="78">
        <v>0.45033000000000001</v>
      </c>
      <c r="M127" s="78">
        <f t="shared" si="64"/>
        <v>2.2515399999999999</v>
      </c>
      <c r="N127" s="77">
        <f t="shared" si="65"/>
        <v>5025.7798829179837</v>
      </c>
      <c r="O127" s="88">
        <v>450</v>
      </c>
      <c r="P127" s="90">
        <v>446.19999999999993</v>
      </c>
      <c r="Q127" s="91">
        <v>2.0016000000000003</v>
      </c>
      <c r="R127" s="91">
        <v>0.52520000000000033</v>
      </c>
      <c r="S127" s="91">
        <v>2.5268000000000006</v>
      </c>
      <c r="T127" s="82">
        <v>5676.3454073274988</v>
      </c>
      <c r="U127" s="79"/>
      <c r="V127" s="80">
        <f t="shared" si="113"/>
        <v>11.125299104490887</v>
      </c>
      <c r="W127" s="80">
        <f t="shared" si="114"/>
        <v>16.625585681611334</v>
      </c>
      <c r="X127" s="80">
        <f t="shared" si="91"/>
        <v>12.225410163710205</v>
      </c>
      <c r="Y127" s="80">
        <f t="shared" si="92"/>
        <v>12.944568595626491</v>
      </c>
      <c r="Z127" s="81"/>
      <c r="AA127" s="57">
        <f t="shared" si="90"/>
        <v>-3.835103060587127</v>
      </c>
      <c r="AB127" s="57">
        <f t="shared" si="94"/>
        <v>-8.8351030605871266</v>
      </c>
      <c r="AC127" s="57">
        <f t="shared" si="95"/>
        <v>1.164896939412873</v>
      </c>
      <c r="AD127" s="57">
        <f t="shared" si="96"/>
        <v>-13.80240927259398</v>
      </c>
      <c r="AE127" s="57">
        <f t="shared" si="97"/>
        <v>6.132203151419727</v>
      </c>
      <c r="AF127" s="57">
        <f t="shared" si="98"/>
        <v>3.0312215822733544E-2</v>
      </c>
      <c r="AG127" s="57">
        <f t="shared" si="99"/>
        <v>-4.9696877841772666</v>
      </c>
      <c r="AH127" s="57">
        <f t="shared" si="100"/>
        <v>5.0303122158227334</v>
      </c>
      <c r="AI127" s="57">
        <f t="shared" si="101"/>
        <v>-5.2567267351726601</v>
      </c>
      <c r="AJ127" s="57">
        <f t="shared" si="102"/>
        <v>5.3173511668181268</v>
      </c>
      <c r="AK127" s="57">
        <f t="shared" si="103"/>
        <v>-2.7506812533182412</v>
      </c>
      <c r="AL127" s="57">
        <f t="shared" si="104"/>
        <v>-7.7506812533182412</v>
      </c>
      <c r="AM127" s="57">
        <f t="shared" si="105"/>
        <v>2.2493187466817588</v>
      </c>
      <c r="AN127" s="57">
        <f t="shared" si="106"/>
        <v>-10.611175270176549</v>
      </c>
      <c r="AO127" s="57">
        <f t="shared" si="107"/>
        <v>5.1098127635400665</v>
      </c>
      <c r="AP127" s="57">
        <f t="shared" si="108"/>
        <v>-2.8241933699731048</v>
      </c>
      <c r="AQ127" s="57">
        <f t="shared" si="109"/>
        <v>-7.8241933699731048</v>
      </c>
      <c r="AR127" s="57">
        <f t="shared" si="110"/>
        <v>2.1758066300268952</v>
      </c>
      <c r="AS127" s="57">
        <f t="shared" si="111"/>
        <v>-10.153850245120196</v>
      </c>
      <c r="AT127" s="57">
        <f t="shared" si="112"/>
        <v>4.505463505173986</v>
      </c>
      <c r="AU127" s="1"/>
      <c r="AV127" s="1"/>
    </row>
    <row r="128" spans="1:48">
      <c r="A128" s="62" t="s">
        <v>176</v>
      </c>
      <c r="B128" s="75">
        <v>2</v>
      </c>
      <c r="C128" s="75">
        <v>2025</v>
      </c>
      <c r="D128" s="76" t="s">
        <v>28</v>
      </c>
      <c r="E128" s="75" t="s">
        <v>73</v>
      </c>
      <c r="F128" s="96" t="s">
        <v>122</v>
      </c>
      <c r="G128" s="93" t="s">
        <v>136</v>
      </c>
      <c r="H128" s="69">
        <v>8</v>
      </c>
      <c r="I128" s="77">
        <v>446.79984999999994</v>
      </c>
      <c r="J128" s="77">
        <f t="shared" si="93"/>
        <v>449.69999999999993</v>
      </c>
      <c r="K128" s="78">
        <v>2.3001499999999999</v>
      </c>
      <c r="L128" s="78">
        <v>0.6</v>
      </c>
      <c r="M128" s="78">
        <f t="shared" si="64"/>
        <v>2.90015</v>
      </c>
      <c r="N128" s="77">
        <f t="shared" si="65"/>
        <v>6475.0769576673538</v>
      </c>
      <c r="O128" s="88">
        <v>450</v>
      </c>
      <c r="P128" s="90">
        <v>446.30000000000007</v>
      </c>
      <c r="Q128" s="91">
        <v>2.1467999999999998</v>
      </c>
      <c r="R128" s="91">
        <v>0.65449999999999964</v>
      </c>
      <c r="S128" s="91">
        <v>2.8012999999999995</v>
      </c>
      <c r="T128" s="82">
        <v>6292.4937519456125</v>
      </c>
      <c r="U128" s="79"/>
      <c r="V128" s="80">
        <f t="shared" si="113"/>
        <v>-6.6669565028367765</v>
      </c>
      <c r="W128" s="80">
        <f t="shared" si="114"/>
        <v>9.0833333333332771</v>
      </c>
      <c r="X128" s="80">
        <f t="shared" si="91"/>
        <v>-3.4084443908073907</v>
      </c>
      <c r="Y128" s="80">
        <f t="shared" si="92"/>
        <v>-2.819784334849309</v>
      </c>
      <c r="Z128" s="81"/>
      <c r="AA128" s="57">
        <f>$V$149</f>
        <v>-3.835103060587127</v>
      </c>
      <c r="AB128" s="57">
        <f>$V$149-5</f>
        <v>-8.8351030605871266</v>
      </c>
      <c r="AC128" s="57">
        <f>$V$149+5</f>
        <v>1.164896939412873</v>
      </c>
      <c r="AD128" s="57">
        <f>($V$149-(3*$V$152))</f>
        <v>-13.80240927259398</v>
      </c>
      <c r="AE128" s="57">
        <f>($V$149+(3*$V$152))</f>
        <v>6.132203151419727</v>
      </c>
      <c r="AF128" s="57">
        <f>$W$149</f>
        <v>3.0312215822733544E-2</v>
      </c>
      <c r="AG128" s="57">
        <f>$W$149-5</f>
        <v>-4.9696877841772666</v>
      </c>
      <c r="AH128" s="57">
        <f>$W$149+5</f>
        <v>5.0303122158227334</v>
      </c>
      <c r="AI128" s="57">
        <f>($W$149-(3*$W$152))</f>
        <v>-5.2567267351726601</v>
      </c>
      <c r="AJ128" s="57">
        <f>($W$149+(3*$W$152))</f>
        <v>5.3173511668181268</v>
      </c>
      <c r="AK128" s="57">
        <f>$X$149</f>
        <v>-2.7506812533182412</v>
      </c>
      <c r="AL128" s="57">
        <f>$X$149-5</f>
        <v>-7.7506812533182412</v>
      </c>
      <c r="AM128" s="57">
        <f>$X$149+5</f>
        <v>2.2493187466817588</v>
      </c>
      <c r="AN128" s="57">
        <f>($X$149-(3*$X$152))</f>
        <v>-10.611175270176549</v>
      </c>
      <c r="AO128" s="57">
        <f>($X$149+(3*$X$152))</f>
        <v>5.1098127635400665</v>
      </c>
      <c r="AP128" s="57">
        <f>$Y$149</f>
        <v>-2.8241933699731048</v>
      </c>
      <c r="AQ128" s="57">
        <f>$Y$149-5</f>
        <v>-7.8241933699731048</v>
      </c>
      <c r="AR128" s="57">
        <f>$Y$149+5</f>
        <v>2.1758066300268952</v>
      </c>
      <c r="AS128" s="57">
        <f>($Y$149-(3*$Y$152))</f>
        <v>-10.153850245120196</v>
      </c>
      <c r="AT128" s="57">
        <f>($Y$149+(3*$Y$152))</f>
        <v>4.505463505173986</v>
      </c>
      <c r="AU128" s="1"/>
      <c r="AV128" s="1"/>
    </row>
    <row r="129" spans="1:48">
      <c r="A129" s="62" t="s">
        <v>176</v>
      </c>
      <c r="B129" s="75">
        <v>2</v>
      </c>
      <c r="C129" s="75">
        <v>2025</v>
      </c>
      <c r="D129" s="76" t="s">
        <v>28</v>
      </c>
      <c r="E129" s="75" t="s">
        <v>73</v>
      </c>
      <c r="F129" s="96" t="s">
        <v>122</v>
      </c>
      <c r="G129" s="93" t="s">
        <v>136</v>
      </c>
      <c r="H129" s="69">
        <v>9</v>
      </c>
      <c r="I129" s="77">
        <v>446.69905999999997</v>
      </c>
      <c r="J129" s="77">
        <f t="shared" si="93"/>
        <v>450.2</v>
      </c>
      <c r="K129" s="78">
        <v>2.8004099999999998</v>
      </c>
      <c r="L129" s="78">
        <v>0.70052999999999999</v>
      </c>
      <c r="M129" s="78">
        <f t="shared" si="64"/>
        <v>3.5009399999999999</v>
      </c>
      <c r="N129" s="77">
        <f t="shared" si="65"/>
        <v>7814.2454761019053</v>
      </c>
      <c r="O129" s="88">
        <v>450</v>
      </c>
      <c r="P129" s="90">
        <v>447.1</v>
      </c>
      <c r="Q129" s="91">
        <v>2.7229999999999999</v>
      </c>
      <c r="R129" s="91">
        <v>0.76220000000000043</v>
      </c>
      <c r="S129" s="91">
        <v>3.4852000000000003</v>
      </c>
      <c r="T129" s="82">
        <v>7820.0929795884858</v>
      </c>
      <c r="U129" s="79"/>
      <c r="V129" s="80">
        <f t="shared" si="113"/>
        <v>-2.7642380937077067</v>
      </c>
      <c r="W129" s="80">
        <f t="shared" si="114"/>
        <v>8.803334618074949</v>
      </c>
      <c r="X129" s="80">
        <f t="shared" si="91"/>
        <v>-0.44959353773556937</v>
      </c>
      <c r="Y129" s="80">
        <f t="shared" si="92"/>
        <v>7.4831325743013793E-2</v>
      </c>
      <c r="Z129" s="81"/>
      <c r="AA129" s="57">
        <f>$V$149</f>
        <v>-3.835103060587127</v>
      </c>
      <c r="AB129" s="57">
        <f>$V$149-5</f>
        <v>-8.8351030605871266</v>
      </c>
      <c r="AC129" s="57">
        <f>$V$149+5</f>
        <v>1.164896939412873</v>
      </c>
      <c r="AD129" s="57">
        <f>($V$149-(3*$V$152))</f>
        <v>-13.80240927259398</v>
      </c>
      <c r="AE129" s="57">
        <f>($V$149+(3*$V$152))</f>
        <v>6.132203151419727</v>
      </c>
      <c r="AF129" s="57">
        <f>$W$149</f>
        <v>3.0312215822733544E-2</v>
      </c>
      <c r="AG129" s="57">
        <f>$W$149-5</f>
        <v>-4.9696877841772666</v>
      </c>
      <c r="AH129" s="57">
        <f>$W$149+5</f>
        <v>5.0303122158227334</v>
      </c>
      <c r="AI129" s="57">
        <f>($W$149-(3*$W$152))</f>
        <v>-5.2567267351726601</v>
      </c>
      <c r="AJ129" s="57">
        <f>($W$149+(3*$W$152))</f>
        <v>5.3173511668181268</v>
      </c>
      <c r="AK129" s="57">
        <f>$X$149</f>
        <v>-2.7506812533182412</v>
      </c>
      <c r="AL129" s="57">
        <f>$X$149-5</f>
        <v>-7.7506812533182412</v>
      </c>
      <c r="AM129" s="57">
        <f>$X$149+5</f>
        <v>2.2493187466817588</v>
      </c>
      <c r="AN129" s="57">
        <f>($X$149-(3*$X$152))</f>
        <v>-10.611175270176549</v>
      </c>
      <c r="AO129" s="57">
        <f>($X$149+(3*$X$152))</f>
        <v>5.1098127635400665</v>
      </c>
      <c r="AP129" s="57">
        <f>$Y$149</f>
        <v>-2.8241933699731048</v>
      </c>
      <c r="AQ129" s="57">
        <f>$Y$149-5</f>
        <v>-7.8241933699731048</v>
      </c>
      <c r="AR129" s="57">
        <f>$Y$149+5</f>
        <v>2.1758066300268952</v>
      </c>
      <c r="AS129" s="57">
        <f>($Y$149-(3*$Y$152))</f>
        <v>-10.153850245120196</v>
      </c>
      <c r="AT129" s="57">
        <f>($Y$149+(3*$Y$152))</f>
        <v>4.505463505173986</v>
      </c>
      <c r="AU129" s="1"/>
      <c r="AV129" s="1"/>
    </row>
    <row r="130" spans="1:48">
      <c r="A130" s="62" t="s">
        <v>176</v>
      </c>
      <c r="B130" s="75">
        <v>2</v>
      </c>
      <c r="C130" s="75">
        <v>2025</v>
      </c>
      <c r="D130" s="76" t="s">
        <v>137</v>
      </c>
      <c r="E130" s="75" t="s">
        <v>138</v>
      </c>
      <c r="F130" s="96" t="s">
        <v>141</v>
      </c>
      <c r="G130" s="93" t="s">
        <v>139</v>
      </c>
      <c r="H130" s="69">
        <v>1</v>
      </c>
      <c r="I130" s="77">
        <v>446.47476000000006</v>
      </c>
      <c r="J130" s="77">
        <f t="shared" si="93"/>
        <v>446.50000000000006</v>
      </c>
      <c r="K130" s="78">
        <v>1.504E-2</v>
      </c>
      <c r="L130" s="78">
        <v>1.0200000000000001E-2</v>
      </c>
      <c r="M130" s="78">
        <f t="shared" si="64"/>
        <v>2.5239999999999999E-2</v>
      </c>
      <c r="N130" s="77">
        <f t="shared" si="65"/>
        <v>56.530545089341352</v>
      </c>
      <c r="O130" s="88"/>
      <c r="P130" s="100">
        <v>446.1</v>
      </c>
      <c r="Q130" s="89"/>
      <c r="R130" s="89"/>
      <c r="S130" s="101">
        <v>2.3900000000000001E-2</v>
      </c>
      <c r="T130" s="102">
        <f>S130/P130*1*1000000</f>
        <v>53.575431517596954</v>
      </c>
      <c r="U130" s="79"/>
      <c r="V130" s="80"/>
      <c r="W130" s="80"/>
      <c r="X130" s="80">
        <f t="shared" si="91"/>
        <v>-5.3090332805071219</v>
      </c>
      <c r="Y130" s="80">
        <f t="shared" si="92"/>
        <v>-5.2274634307419321</v>
      </c>
      <c r="Z130" s="81"/>
      <c r="AA130" s="57">
        <f t="shared" ref="AA130:AA138" si="115">$V$149</f>
        <v>-3.835103060587127</v>
      </c>
      <c r="AB130" s="57">
        <f t="shared" ref="AB130:AB138" si="116">$V$149-5</f>
        <v>-8.8351030605871266</v>
      </c>
      <c r="AC130" s="57">
        <f t="shared" ref="AC130:AC138" si="117">$V$149+5</f>
        <v>1.164896939412873</v>
      </c>
      <c r="AD130" s="57">
        <f t="shared" ref="AD130:AD138" si="118">($V$149-(3*$V$152))</f>
        <v>-13.80240927259398</v>
      </c>
      <c r="AE130" s="57">
        <f t="shared" ref="AE130:AE138" si="119">($V$149+(3*$V$152))</f>
        <v>6.132203151419727</v>
      </c>
      <c r="AF130" s="57">
        <f t="shared" ref="AF130:AF138" si="120">$W$149</f>
        <v>3.0312215822733544E-2</v>
      </c>
      <c r="AG130" s="57">
        <f t="shared" ref="AG130:AG138" si="121">$W$149-5</f>
        <v>-4.9696877841772666</v>
      </c>
      <c r="AH130" s="57">
        <f t="shared" ref="AH130:AH138" si="122">$W$149+5</f>
        <v>5.0303122158227334</v>
      </c>
      <c r="AI130" s="57">
        <f t="shared" ref="AI130:AI138" si="123">($W$149-(3*$W$152))</f>
        <v>-5.2567267351726601</v>
      </c>
      <c r="AJ130" s="57">
        <f t="shared" ref="AJ130:AJ138" si="124">($W$149+(3*$W$152))</f>
        <v>5.3173511668181268</v>
      </c>
      <c r="AK130" s="57">
        <f t="shared" ref="AK130:AK138" si="125">$X$149</f>
        <v>-2.7506812533182412</v>
      </c>
      <c r="AL130" s="57">
        <f t="shared" ref="AL130:AL138" si="126">$X$149-5</f>
        <v>-7.7506812533182412</v>
      </c>
      <c r="AM130" s="57">
        <f t="shared" ref="AM130:AM138" si="127">$X$149+5</f>
        <v>2.2493187466817588</v>
      </c>
      <c r="AN130" s="57">
        <f t="shared" ref="AN130:AN138" si="128">($X$149-(3*$X$152))</f>
        <v>-10.611175270176549</v>
      </c>
      <c r="AO130" s="57">
        <f t="shared" ref="AO130:AO138" si="129">($X$149+(3*$X$152))</f>
        <v>5.1098127635400665</v>
      </c>
      <c r="AP130" s="57">
        <f t="shared" ref="AP130:AP138" si="130">$Y$149</f>
        <v>-2.8241933699731048</v>
      </c>
      <c r="AQ130" s="57">
        <f t="shared" ref="AQ130:AQ138" si="131">$Y$149-5</f>
        <v>-7.8241933699731048</v>
      </c>
      <c r="AR130" s="57">
        <f t="shared" ref="AR130:AR138" si="132">$Y$149+5</f>
        <v>2.1758066300268952</v>
      </c>
      <c r="AS130" s="57">
        <f t="shared" ref="AS130:AS138" si="133">($Y$149-(3*$Y$152))</f>
        <v>-10.153850245120196</v>
      </c>
      <c r="AT130" s="57">
        <f t="shared" ref="AT130:AT138" si="134">($Y$149+(3*$Y$152))</f>
        <v>4.505463505173986</v>
      </c>
      <c r="AU130" s="1"/>
      <c r="AV130" s="1"/>
    </row>
    <row r="131" spans="1:48">
      <c r="A131" s="62" t="s">
        <v>176</v>
      </c>
      <c r="B131" s="75">
        <v>2</v>
      </c>
      <c r="C131" s="75">
        <v>2025</v>
      </c>
      <c r="D131" s="76" t="s">
        <v>137</v>
      </c>
      <c r="E131" s="75" t="s">
        <v>138</v>
      </c>
      <c r="F131" s="96" t="s">
        <v>141</v>
      </c>
      <c r="G131" s="93" t="s">
        <v>139</v>
      </c>
      <c r="H131" s="69">
        <v>2</v>
      </c>
      <c r="I131" s="77">
        <v>446.45733000000001</v>
      </c>
      <c r="J131" s="77">
        <f t="shared" si="93"/>
        <v>446.50000000000006</v>
      </c>
      <c r="K131" s="78">
        <v>3.0429999999999999E-2</v>
      </c>
      <c r="L131" s="78">
        <v>1.2239999999999999E-2</v>
      </c>
      <c r="M131" s="78">
        <f t="shared" si="64"/>
        <v>4.267E-2</v>
      </c>
      <c r="N131" s="77">
        <f t="shared" si="65"/>
        <v>95.57119615695288</v>
      </c>
      <c r="O131" s="90"/>
      <c r="P131" s="103">
        <v>446.3</v>
      </c>
      <c r="Q131" s="91"/>
      <c r="R131" s="91"/>
      <c r="S131" s="101">
        <v>4.0899999999999999E-2</v>
      </c>
      <c r="T131" s="102">
        <f t="shared" ref="T131:T138" si="135">S131/P131*1*1000000</f>
        <v>91.642393009186634</v>
      </c>
      <c r="U131" s="79"/>
      <c r="V131" s="80"/>
      <c r="W131" s="80"/>
      <c r="X131" s="80">
        <f t="shared" ref="X131:X147" si="136">((S131-M131)/M131)*100</f>
        <v>-4.1481134286383892</v>
      </c>
      <c r="Y131" s="80">
        <f t="shared" ref="Y131:Y147" si="137">((T131-N131)/N131)*100</f>
        <v>-4.1108653085330484</v>
      </c>
      <c r="Z131" s="81"/>
      <c r="AA131" s="57">
        <f t="shared" si="115"/>
        <v>-3.835103060587127</v>
      </c>
      <c r="AB131" s="57">
        <f t="shared" si="116"/>
        <v>-8.8351030605871266</v>
      </c>
      <c r="AC131" s="57">
        <f t="shared" si="117"/>
        <v>1.164896939412873</v>
      </c>
      <c r="AD131" s="57">
        <f t="shared" si="118"/>
        <v>-13.80240927259398</v>
      </c>
      <c r="AE131" s="57">
        <f t="shared" si="119"/>
        <v>6.132203151419727</v>
      </c>
      <c r="AF131" s="57">
        <f t="shared" si="120"/>
        <v>3.0312215822733544E-2</v>
      </c>
      <c r="AG131" s="57">
        <f t="shared" si="121"/>
        <v>-4.9696877841772666</v>
      </c>
      <c r="AH131" s="57">
        <f t="shared" si="122"/>
        <v>5.0303122158227334</v>
      </c>
      <c r="AI131" s="57">
        <f t="shared" si="123"/>
        <v>-5.2567267351726601</v>
      </c>
      <c r="AJ131" s="57">
        <f t="shared" si="124"/>
        <v>5.3173511668181268</v>
      </c>
      <c r="AK131" s="57">
        <f t="shared" si="125"/>
        <v>-2.7506812533182412</v>
      </c>
      <c r="AL131" s="57">
        <f t="shared" si="126"/>
        <v>-7.7506812533182412</v>
      </c>
      <c r="AM131" s="57">
        <f t="shared" si="127"/>
        <v>2.2493187466817588</v>
      </c>
      <c r="AN131" s="57">
        <f t="shared" si="128"/>
        <v>-10.611175270176549</v>
      </c>
      <c r="AO131" s="57">
        <f t="shared" si="129"/>
        <v>5.1098127635400665</v>
      </c>
      <c r="AP131" s="57">
        <f t="shared" si="130"/>
        <v>-2.8241933699731048</v>
      </c>
      <c r="AQ131" s="57">
        <f t="shared" si="131"/>
        <v>-7.8241933699731048</v>
      </c>
      <c r="AR131" s="57">
        <f t="shared" si="132"/>
        <v>2.1758066300268952</v>
      </c>
      <c r="AS131" s="57">
        <f t="shared" si="133"/>
        <v>-10.153850245120196</v>
      </c>
      <c r="AT131" s="57">
        <f t="shared" si="134"/>
        <v>4.505463505173986</v>
      </c>
      <c r="AU131" s="1"/>
      <c r="AV131" s="1"/>
    </row>
    <row r="132" spans="1:48">
      <c r="A132" s="62" t="s">
        <v>176</v>
      </c>
      <c r="B132" s="75">
        <v>2</v>
      </c>
      <c r="C132" s="75">
        <v>2025</v>
      </c>
      <c r="D132" s="76" t="s">
        <v>137</v>
      </c>
      <c r="E132" s="75" t="s">
        <v>138</v>
      </c>
      <c r="F132" s="96" t="s">
        <v>141</v>
      </c>
      <c r="G132" s="93" t="s">
        <v>139</v>
      </c>
      <c r="H132" s="69">
        <v>3</v>
      </c>
      <c r="I132" s="77">
        <v>446.73418999999996</v>
      </c>
      <c r="J132" s="77">
        <f t="shared" si="93"/>
        <v>446.79999999999995</v>
      </c>
      <c r="K132" s="78">
        <v>5.0189999999999999E-2</v>
      </c>
      <c r="L132" s="78">
        <v>1.562E-2</v>
      </c>
      <c r="M132" s="78">
        <f t="shared" si="64"/>
        <v>6.5809999999999994E-2</v>
      </c>
      <c r="N132" s="77">
        <f t="shared" si="65"/>
        <v>147.30536222478122</v>
      </c>
      <c r="O132" s="90"/>
      <c r="P132" s="103">
        <v>446.4</v>
      </c>
      <c r="Q132" s="91"/>
      <c r="R132" s="91"/>
      <c r="S132" s="101">
        <v>6.2899999999999998E-2</v>
      </c>
      <c r="T132" s="102">
        <f t="shared" si="135"/>
        <v>140.90501792114696</v>
      </c>
      <c r="U132" s="79"/>
      <c r="V132" s="80"/>
      <c r="W132" s="80"/>
      <c r="X132" s="80">
        <f t="shared" si="136"/>
        <v>-4.4218203920376791</v>
      </c>
      <c r="Y132" s="80">
        <f t="shared" si="137"/>
        <v>-4.3449499780378833</v>
      </c>
      <c r="Z132" s="81"/>
      <c r="AA132" s="57">
        <f t="shared" si="115"/>
        <v>-3.835103060587127</v>
      </c>
      <c r="AB132" s="57">
        <f t="shared" si="116"/>
        <v>-8.8351030605871266</v>
      </c>
      <c r="AC132" s="57">
        <f t="shared" si="117"/>
        <v>1.164896939412873</v>
      </c>
      <c r="AD132" s="57">
        <f t="shared" si="118"/>
        <v>-13.80240927259398</v>
      </c>
      <c r="AE132" s="57">
        <f t="shared" si="119"/>
        <v>6.132203151419727</v>
      </c>
      <c r="AF132" s="57">
        <f t="shared" si="120"/>
        <v>3.0312215822733544E-2</v>
      </c>
      <c r="AG132" s="57">
        <f t="shared" si="121"/>
        <v>-4.9696877841772666</v>
      </c>
      <c r="AH132" s="57">
        <f t="shared" si="122"/>
        <v>5.0303122158227334</v>
      </c>
      <c r="AI132" s="57">
        <f t="shared" si="123"/>
        <v>-5.2567267351726601</v>
      </c>
      <c r="AJ132" s="57">
        <f t="shared" si="124"/>
        <v>5.3173511668181268</v>
      </c>
      <c r="AK132" s="57">
        <f t="shared" si="125"/>
        <v>-2.7506812533182412</v>
      </c>
      <c r="AL132" s="57">
        <f t="shared" si="126"/>
        <v>-7.7506812533182412</v>
      </c>
      <c r="AM132" s="57">
        <f t="shared" si="127"/>
        <v>2.2493187466817588</v>
      </c>
      <c r="AN132" s="57">
        <f t="shared" si="128"/>
        <v>-10.611175270176549</v>
      </c>
      <c r="AO132" s="57">
        <f t="shared" si="129"/>
        <v>5.1098127635400665</v>
      </c>
      <c r="AP132" s="57">
        <f t="shared" si="130"/>
        <v>-2.8241933699731048</v>
      </c>
      <c r="AQ132" s="57">
        <f t="shared" si="131"/>
        <v>-7.8241933699731048</v>
      </c>
      <c r="AR132" s="57">
        <f t="shared" si="132"/>
        <v>2.1758066300268952</v>
      </c>
      <c r="AS132" s="57">
        <f t="shared" si="133"/>
        <v>-10.153850245120196</v>
      </c>
      <c r="AT132" s="57">
        <f t="shared" si="134"/>
        <v>4.505463505173986</v>
      </c>
      <c r="AU132" s="1"/>
      <c r="AV132" s="1"/>
    </row>
    <row r="133" spans="1:48">
      <c r="A133" s="62" t="s">
        <v>176</v>
      </c>
      <c r="B133" s="75">
        <v>2</v>
      </c>
      <c r="C133" s="75">
        <v>2025</v>
      </c>
      <c r="D133" s="76" t="s">
        <v>137</v>
      </c>
      <c r="E133" s="75" t="s">
        <v>138</v>
      </c>
      <c r="F133" s="96" t="s">
        <v>141</v>
      </c>
      <c r="G133" s="93" t="s">
        <v>139</v>
      </c>
      <c r="H133" s="69">
        <v>4</v>
      </c>
      <c r="I133" s="77">
        <v>446.68434000000002</v>
      </c>
      <c r="J133" s="77">
        <f t="shared" si="93"/>
        <v>447</v>
      </c>
      <c r="K133" s="78">
        <v>0.25026999999999999</v>
      </c>
      <c r="L133" s="78">
        <v>6.5390000000000004E-2</v>
      </c>
      <c r="M133" s="78">
        <f t="shared" ref="M133:M147" si="138">K133+L133</f>
        <v>0.31566</v>
      </c>
      <c r="N133" s="77">
        <f t="shared" ref="N133:N147" si="139">(1.6061/(1.6061-(M133/J133)))*(M133/J133)*1000000</f>
        <v>706.48512598133937</v>
      </c>
      <c r="O133" s="90"/>
      <c r="P133" s="103">
        <v>446.6</v>
      </c>
      <c r="Q133" s="91"/>
      <c r="R133" s="91"/>
      <c r="S133" s="101">
        <v>0.30840000000000001</v>
      </c>
      <c r="T133" s="102">
        <f t="shared" si="135"/>
        <v>690.55082848186294</v>
      </c>
      <c r="U133" s="79"/>
      <c r="V133" s="80"/>
      <c r="W133" s="80"/>
      <c r="X133" s="80">
        <f t="shared" si="136"/>
        <v>-2.2999429766204109</v>
      </c>
      <c r="Y133" s="80">
        <f t="shared" si="137"/>
        <v>-2.2554328341085705</v>
      </c>
      <c r="Z133" s="81"/>
      <c r="AA133" s="57">
        <f t="shared" si="115"/>
        <v>-3.835103060587127</v>
      </c>
      <c r="AB133" s="57">
        <f t="shared" si="116"/>
        <v>-8.8351030605871266</v>
      </c>
      <c r="AC133" s="57">
        <f t="shared" si="117"/>
        <v>1.164896939412873</v>
      </c>
      <c r="AD133" s="57">
        <f t="shared" si="118"/>
        <v>-13.80240927259398</v>
      </c>
      <c r="AE133" s="57">
        <f t="shared" si="119"/>
        <v>6.132203151419727</v>
      </c>
      <c r="AF133" s="57">
        <f t="shared" si="120"/>
        <v>3.0312215822733544E-2</v>
      </c>
      <c r="AG133" s="57">
        <f t="shared" si="121"/>
        <v>-4.9696877841772666</v>
      </c>
      <c r="AH133" s="57">
        <f t="shared" si="122"/>
        <v>5.0303122158227334</v>
      </c>
      <c r="AI133" s="57">
        <f t="shared" si="123"/>
        <v>-5.2567267351726601</v>
      </c>
      <c r="AJ133" s="57">
        <f t="shared" si="124"/>
        <v>5.3173511668181268</v>
      </c>
      <c r="AK133" s="57">
        <f t="shared" si="125"/>
        <v>-2.7506812533182412</v>
      </c>
      <c r="AL133" s="57">
        <f t="shared" si="126"/>
        <v>-7.7506812533182412</v>
      </c>
      <c r="AM133" s="57">
        <f t="shared" si="127"/>
        <v>2.2493187466817588</v>
      </c>
      <c r="AN133" s="57">
        <f t="shared" si="128"/>
        <v>-10.611175270176549</v>
      </c>
      <c r="AO133" s="57">
        <f t="shared" si="129"/>
        <v>5.1098127635400665</v>
      </c>
      <c r="AP133" s="57">
        <f t="shared" si="130"/>
        <v>-2.8241933699731048</v>
      </c>
      <c r="AQ133" s="57">
        <f t="shared" si="131"/>
        <v>-7.8241933699731048</v>
      </c>
      <c r="AR133" s="57">
        <f t="shared" si="132"/>
        <v>2.1758066300268952</v>
      </c>
      <c r="AS133" s="57">
        <f t="shared" si="133"/>
        <v>-10.153850245120196</v>
      </c>
      <c r="AT133" s="57">
        <f t="shared" si="134"/>
        <v>4.505463505173986</v>
      </c>
      <c r="AU133" s="1"/>
      <c r="AV133" s="1"/>
    </row>
    <row r="134" spans="1:48">
      <c r="A134" s="62" t="s">
        <v>176</v>
      </c>
      <c r="B134" s="75">
        <v>2</v>
      </c>
      <c r="C134" s="75">
        <v>2025</v>
      </c>
      <c r="D134" s="76" t="s">
        <v>137</v>
      </c>
      <c r="E134" s="75" t="s">
        <v>138</v>
      </c>
      <c r="F134" s="96" t="s">
        <v>141</v>
      </c>
      <c r="G134" s="93" t="s">
        <v>139</v>
      </c>
      <c r="H134" s="69">
        <v>5</v>
      </c>
      <c r="I134" s="77">
        <v>447.09891000000005</v>
      </c>
      <c r="J134" s="77">
        <f t="shared" si="93"/>
        <v>447.6</v>
      </c>
      <c r="K134" s="78">
        <v>0.4</v>
      </c>
      <c r="L134" s="78">
        <v>0.10109</v>
      </c>
      <c r="M134" s="78">
        <f t="shared" si="138"/>
        <v>0.50109000000000004</v>
      </c>
      <c r="N134" s="77">
        <f t="shared" si="139"/>
        <v>1120.2848965157846</v>
      </c>
      <c r="O134" s="90"/>
      <c r="P134" s="103">
        <v>447.2</v>
      </c>
      <c r="Q134" s="91"/>
      <c r="R134" s="91"/>
      <c r="S134" s="101">
        <v>0.49109999999999998</v>
      </c>
      <c r="T134" s="102">
        <f t="shared" si="135"/>
        <v>1098.1663685152057</v>
      </c>
      <c r="U134" s="79"/>
      <c r="V134" s="80"/>
      <c r="W134" s="80"/>
      <c r="X134" s="80">
        <f t="shared" si="136"/>
        <v>-1.9936538346404944</v>
      </c>
      <c r="Y134" s="80">
        <f t="shared" si="137"/>
        <v>-1.974366348182506</v>
      </c>
      <c r="Z134" s="81"/>
      <c r="AA134" s="57">
        <f t="shared" si="115"/>
        <v>-3.835103060587127</v>
      </c>
      <c r="AB134" s="57">
        <f t="shared" si="116"/>
        <v>-8.8351030605871266</v>
      </c>
      <c r="AC134" s="57">
        <f t="shared" si="117"/>
        <v>1.164896939412873</v>
      </c>
      <c r="AD134" s="57">
        <f t="shared" si="118"/>
        <v>-13.80240927259398</v>
      </c>
      <c r="AE134" s="57">
        <f t="shared" si="119"/>
        <v>6.132203151419727</v>
      </c>
      <c r="AF134" s="57">
        <f t="shared" si="120"/>
        <v>3.0312215822733544E-2</v>
      </c>
      <c r="AG134" s="57">
        <f t="shared" si="121"/>
        <v>-4.9696877841772666</v>
      </c>
      <c r="AH134" s="57">
        <f t="shared" si="122"/>
        <v>5.0303122158227334</v>
      </c>
      <c r="AI134" s="57">
        <f t="shared" si="123"/>
        <v>-5.2567267351726601</v>
      </c>
      <c r="AJ134" s="57">
        <f t="shared" si="124"/>
        <v>5.3173511668181268</v>
      </c>
      <c r="AK134" s="57">
        <f t="shared" si="125"/>
        <v>-2.7506812533182412</v>
      </c>
      <c r="AL134" s="57">
        <f t="shared" si="126"/>
        <v>-7.7506812533182412</v>
      </c>
      <c r="AM134" s="57">
        <f t="shared" si="127"/>
        <v>2.2493187466817588</v>
      </c>
      <c r="AN134" s="57">
        <f t="shared" si="128"/>
        <v>-10.611175270176549</v>
      </c>
      <c r="AO134" s="57">
        <f t="shared" si="129"/>
        <v>5.1098127635400665</v>
      </c>
      <c r="AP134" s="57">
        <f t="shared" si="130"/>
        <v>-2.8241933699731048</v>
      </c>
      <c r="AQ134" s="57">
        <f t="shared" si="131"/>
        <v>-7.8241933699731048</v>
      </c>
      <c r="AR134" s="57">
        <f t="shared" si="132"/>
        <v>2.1758066300268952</v>
      </c>
      <c r="AS134" s="57">
        <f t="shared" si="133"/>
        <v>-10.153850245120196</v>
      </c>
      <c r="AT134" s="57">
        <f t="shared" si="134"/>
        <v>4.505463505173986</v>
      </c>
      <c r="AU134" s="1"/>
      <c r="AV134" s="1"/>
    </row>
    <row r="135" spans="1:48">
      <c r="A135" s="62" t="s">
        <v>176</v>
      </c>
      <c r="B135" s="75">
        <v>2</v>
      </c>
      <c r="C135" s="75">
        <v>2025</v>
      </c>
      <c r="D135" s="76" t="s">
        <v>137</v>
      </c>
      <c r="E135" s="75" t="s">
        <v>138</v>
      </c>
      <c r="F135" s="96" t="s">
        <v>141</v>
      </c>
      <c r="G135" s="93" t="s">
        <v>139</v>
      </c>
      <c r="H135" s="69">
        <v>6</v>
      </c>
      <c r="I135" s="77">
        <v>446.14887000000004</v>
      </c>
      <c r="J135" s="77">
        <f t="shared" si="93"/>
        <v>446.90000000000003</v>
      </c>
      <c r="K135" s="78">
        <v>0.60046999999999995</v>
      </c>
      <c r="L135" s="78">
        <v>0.15065999999999999</v>
      </c>
      <c r="M135" s="78">
        <f t="shared" si="138"/>
        <v>0.75112999999999996</v>
      </c>
      <c r="N135" s="77">
        <f t="shared" si="139"/>
        <v>1682.5170467851883</v>
      </c>
      <c r="O135" s="90"/>
      <c r="P135" s="103">
        <v>446.6</v>
      </c>
      <c r="Q135" s="91"/>
      <c r="R135" s="91"/>
      <c r="S135" s="101">
        <v>0.74129999999999996</v>
      </c>
      <c r="T135" s="102">
        <f t="shared" si="135"/>
        <v>1659.8746081504701</v>
      </c>
      <c r="U135" s="79"/>
      <c r="V135" s="80"/>
      <c r="W135" s="80"/>
      <c r="X135" s="80">
        <f t="shared" si="136"/>
        <v>-1.3086948996844763</v>
      </c>
      <c r="Y135" s="80">
        <f t="shared" si="137"/>
        <v>-1.3457479481697681</v>
      </c>
      <c r="Z135" s="81"/>
      <c r="AA135" s="57">
        <f t="shared" si="115"/>
        <v>-3.835103060587127</v>
      </c>
      <c r="AB135" s="57">
        <f t="shared" si="116"/>
        <v>-8.8351030605871266</v>
      </c>
      <c r="AC135" s="57">
        <f t="shared" si="117"/>
        <v>1.164896939412873</v>
      </c>
      <c r="AD135" s="57">
        <f t="shared" si="118"/>
        <v>-13.80240927259398</v>
      </c>
      <c r="AE135" s="57">
        <f t="shared" si="119"/>
        <v>6.132203151419727</v>
      </c>
      <c r="AF135" s="57">
        <f t="shared" si="120"/>
        <v>3.0312215822733544E-2</v>
      </c>
      <c r="AG135" s="57">
        <f t="shared" si="121"/>
        <v>-4.9696877841772666</v>
      </c>
      <c r="AH135" s="57">
        <f t="shared" si="122"/>
        <v>5.0303122158227334</v>
      </c>
      <c r="AI135" s="57">
        <f t="shared" si="123"/>
        <v>-5.2567267351726601</v>
      </c>
      <c r="AJ135" s="57">
        <f t="shared" si="124"/>
        <v>5.3173511668181268</v>
      </c>
      <c r="AK135" s="57">
        <f t="shared" si="125"/>
        <v>-2.7506812533182412</v>
      </c>
      <c r="AL135" s="57">
        <f t="shared" si="126"/>
        <v>-7.7506812533182412</v>
      </c>
      <c r="AM135" s="57">
        <f t="shared" si="127"/>
        <v>2.2493187466817588</v>
      </c>
      <c r="AN135" s="57">
        <f t="shared" si="128"/>
        <v>-10.611175270176549</v>
      </c>
      <c r="AO135" s="57">
        <f t="shared" si="129"/>
        <v>5.1098127635400665</v>
      </c>
      <c r="AP135" s="57">
        <f t="shared" si="130"/>
        <v>-2.8241933699731048</v>
      </c>
      <c r="AQ135" s="57">
        <f t="shared" si="131"/>
        <v>-7.8241933699731048</v>
      </c>
      <c r="AR135" s="57">
        <f t="shared" si="132"/>
        <v>2.1758066300268952</v>
      </c>
      <c r="AS135" s="57">
        <f t="shared" si="133"/>
        <v>-10.153850245120196</v>
      </c>
      <c r="AT135" s="57">
        <f t="shared" si="134"/>
        <v>4.505463505173986</v>
      </c>
      <c r="AU135" s="1"/>
      <c r="AV135" s="1"/>
    </row>
    <row r="136" spans="1:48">
      <c r="A136" s="62" t="s">
        <v>176</v>
      </c>
      <c r="B136" s="75">
        <v>2</v>
      </c>
      <c r="C136" s="75">
        <v>2025</v>
      </c>
      <c r="D136" s="76" t="s">
        <v>137</v>
      </c>
      <c r="E136" s="75" t="s">
        <v>138</v>
      </c>
      <c r="F136" s="96" t="s">
        <v>141</v>
      </c>
      <c r="G136" s="93" t="s">
        <v>139</v>
      </c>
      <c r="H136" s="69">
        <v>7</v>
      </c>
      <c r="I136" s="77">
        <v>446.54928999999998</v>
      </c>
      <c r="J136" s="77">
        <f t="shared" si="93"/>
        <v>448.8</v>
      </c>
      <c r="K136" s="78">
        <v>1.8</v>
      </c>
      <c r="L136" s="78">
        <v>0.45071</v>
      </c>
      <c r="M136" s="78">
        <f t="shared" si="138"/>
        <v>2.2507100000000002</v>
      </c>
      <c r="N136" s="77">
        <f t="shared" si="139"/>
        <v>5030.6589113050941</v>
      </c>
      <c r="O136" s="90"/>
      <c r="P136" s="103">
        <v>448.4</v>
      </c>
      <c r="Q136" s="91"/>
      <c r="R136" s="91"/>
      <c r="S136" s="101">
        <v>2.2429999999999999</v>
      </c>
      <c r="T136" s="102">
        <f t="shared" si="135"/>
        <v>5002.2301516503121</v>
      </c>
      <c r="U136" s="79"/>
      <c r="V136" s="80"/>
      <c r="W136" s="80"/>
      <c r="X136" s="80">
        <f t="shared" si="136"/>
        <v>-0.34255857040668625</v>
      </c>
      <c r="Y136" s="80">
        <f t="shared" si="137"/>
        <v>-0.56511006124656449</v>
      </c>
      <c r="Z136" s="81"/>
      <c r="AA136" s="57">
        <f t="shared" si="115"/>
        <v>-3.835103060587127</v>
      </c>
      <c r="AB136" s="57">
        <f t="shared" si="116"/>
        <v>-8.8351030605871266</v>
      </c>
      <c r="AC136" s="57">
        <f t="shared" si="117"/>
        <v>1.164896939412873</v>
      </c>
      <c r="AD136" s="57">
        <f t="shared" si="118"/>
        <v>-13.80240927259398</v>
      </c>
      <c r="AE136" s="57">
        <f t="shared" si="119"/>
        <v>6.132203151419727</v>
      </c>
      <c r="AF136" s="57">
        <f t="shared" si="120"/>
        <v>3.0312215822733544E-2</v>
      </c>
      <c r="AG136" s="57">
        <f t="shared" si="121"/>
        <v>-4.9696877841772666</v>
      </c>
      <c r="AH136" s="57">
        <f t="shared" si="122"/>
        <v>5.0303122158227334</v>
      </c>
      <c r="AI136" s="57">
        <f t="shared" si="123"/>
        <v>-5.2567267351726601</v>
      </c>
      <c r="AJ136" s="57">
        <f t="shared" si="124"/>
        <v>5.3173511668181268</v>
      </c>
      <c r="AK136" s="57">
        <f t="shared" si="125"/>
        <v>-2.7506812533182412</v>
      </c>
      <c r="AL136" s="57">
        <f t="shared" si="126"/>
        <v>-7.7506812533182412</v>
      </c>
      <c r="AM136" s="57">
        <f t="shared" si="127"/>
        <v>2.2493187466817588</v>
      </c>
      <c r="AN136" s="57">
        <f t="shared" si="128"/>
        <v>-10.611175270176549</v>
      </c>
      <c r="AO136" s="57">
        <f t="shared" si="129"/>
        <v>5.1098127635400665</v>
      </c>
      <c r="AP136" s="57">
        <f t="shared" si="130"/>
        <v>-2.8241933699731048</v>
      </c>
      <c r="AQ136" s="57">
        <f t="shared" si="131"/>
        <v>-7.8241933699731048</v>
      </c>
      <c r="AR136" s="57">
        <f t="shared" si="132"/>
        <v>2.1758066300268952</v>
      </c>
      <c r="AS136" s="57">
        <f t="shared" si="133"/>
        <v>-10.153850245120196</v>
      </c>
      <c r="AT136" s="57">
        <f t="shared" si="134"/>
        <v>4.505463505173986</v>
      </c>
      <c r="AU136" s="1"/>
      <c r="AV136" s="1"/>
    </row>
    <row r="137" spans="1:48">
      <c r="A137" s="62" t="s">
        <v>176</v>
      </c>
      <c r="B137" s="75">
        <v>2</v>
      </c>
      <c r="C137" s="75">
        <v>2025</v>
      </c>
      <c r="D137" s="76" t="s">
        <v>137</v>
      </c>
      <c r="E137" s="75" t="s">
        <v>138</v>
      </c>
      <c r="F137" s="96" t="s">
        <v>141</v>
      </c>
      <c r="G137" s="93" t="s">
        <v>139</v>
      </c>
      <c r="H137" s="69">
        <v>8</v>
      </c>
      <c r="I137" s="77">
        <v>446.99942999999996</v>
      </c>
      <c r="J137" s="77">
        <f t="shared" si="93"/>
        <v>449.9</v>
      </c>
      <c r="K137" s="78">
        <v>2.30043</v>
      </c>
      <c r="L137" s="78">
        <v>0.60014000000000001</v>
      </c>
      <c r="M137" s="78">
        <f t="shared" si="138"/>
        <v>2.9005700000000001</v>
      </c>
      <c r="N137" s="77">
        <f t="shared" si="139"/>
        <v>6473.1279869540494</v>
      </c>
      <c r="O137" s="90"/>
      <c r="P137" s="103">
        <v>449.6</v>
      </c>
      <c r="Q137" s="91"/>
      <c r="R137" s="91"/>
      <c r="S137" s="101">
        <v>2.8883000000000001</v>
      </c>
      <c r="T137" s="102">
        <f t="shared" si="135"/>
        <v>6424.1548042704626</v>
      </c>
      <c r="U137" s="79"/>
      <c r="V137" s="80"/>
      <c r="W137" s="80"/>
      <c r="X137" s="80">
        <f t="shared" si="136"/>
        <v>-0.42302030290598069</v>
      </c>
      <c r="Y137" s="80">
        <f t="shared" si="137"/>
        <v>-0.75656132216584426</v>
      </c>
      <c r="Z137" s="81"/>
      <c r="AA137" s="57">
        <f t="shared" si="115"/>
        <v>-3.835103060587127</v>
      </c>
      <c r="AB137" s="57">
        <f t="shared" si="116"/>
        <v>-8.8351030605871266</v>
      </c>
      <c r="AC137" s="57">
        <f t="shared" si="117"/>
        <v>1.164896939412873</v>
      </c>
      <c r="AD137" s="57">
        <f t="shared" si="118"/>
        <v>-13.80240927259398</v>
      </c>
      <c r="AE137" s="57">
        <f t="shared" si="119"/>
        <v>6.132203151419727</v>
      </c>
      <c r="AF137" s="57">
        <f t="shared" si="120"/>
        <v>3.0312215822733544E-2</v>
      </c>
      <c r="AG137" s="57">
        <f t="shared" si="121"/>
        <v>-4.9696877841772666</v>
      </c>
      <c r="AH137" s="57">
        <f t="shared" si="122"/>
        <v>5.0303122158227334</v>
      </c>
      <c r="AI137" s="57">
        <f t="shared" si="123"/>
        <v>-5.2567267351726601</v>
      </c>
      <c r="AJ137" s="57">
        <f t="shared" si="124"/>
        <v>5.3173511668181268</v>
      </c>
      <c r="AK137" s="57">
        <f t="shared" si="125"/>
        <v>-2.7506812533182412</v>
      </c>
      <c r="AL137" s="57">
        <f t="shared" si="126"/>
        <v>-7.7506812533182412</v>
      </c>
      <c r="AM137" s="57">
        <f t="shared" si="127"/>
        <v>2.2493187466817588</v>
      </c>
      <c r="AN137" s="57">
        <f t="shared" si="128"/>
        <v>-10.611175270176549</v>
      </c>
      <c r="AO137" s="57">
        <f t="shared" si="129"/>
        <v>5.1098127635400665</v>
      </c>
      <c r="AP137" s="57">
        <f t="shared" si="130"/>
        <v>-2.8241933699731048</v>
      </c>
      <c r="AQ137" s="57">
        <f t="shared" si="131"/>
        <v>-7.8241933699731048</v>
      </c>
      <c r="AR137" s="57">
        <f t="shared" si="132"/>
        <v>2.1758066300268952</v>
      </c>
      <c r="AS137" s="57">
        <f t="shared" si="133"/>
        <v>-10.153850245120196</v>
      </c>
      <c r="AT137" s="57">
        <f t="shared" si="134"/>
        <v>4.505463505173986</v>
      </c>
      <c r="AU137" s="1"/>
      <c r="AV137" s="1"/>
    </row>
    <row r="138" spans="1:48">
      <c r="A138" s="62" t="s">
        <v>176</v>
      </c>
      <c r="B138" s="75">
        <v>2</v>
      </c>
      <c r="C138" s="75">
        <v>2025</v>
      </c>
      <c r="D138" s="76" t="s">
        <v>137</v>
      </c>
      <c r="E138" s="75" t="s">
        <v>138</v>
      </c>
      <c r="F138" s="96" t="s">
        <v>141</v>
      </c>
      <c r="G138" s="93" t="s">
        <v>139</v>
      </c>
      <c r="H138" s="69">
        <v>9</v>
      </c>
      <c r="I138" s="77">
        <v>446.39910999999995</v>
      </c>
      <c r="J138" s="77">
        <f t="shared" si="93"/>
        <v>449.89999999999992</v>
      </c>
      <c r="K138" s="78">
        <v>2.8004799999999999</v>
      </c>
      <c r="L138" s="78">
        <v>0.70040999999999998</v>
      </c>
      <c r="M138" s="78">
        <f t="shared" si="138"/>
        <v>3.5008900000000001</v>
      </c>
      <c r="N138" s="77">
        <f t="shared" si="139"/>
        <v>7819.3692790892865</v>
      </c>
      <c r="O138" s="90"/>
      <c r="P138" s="103">
        <v>449.5</v>
      </c>
      <c r="Q138" s="91"/>
      <c r="R138" s="91"/>
      <c r="S138" s="101">
        <v>3.4906000000000001</v>
      </c>
      <c r="T138" s="102">
        <f t="shared" si="135"/>
        <v>7765.5172413793107</v>
      </c>
      <c r="U138" s="79"/>
      <c r="V138" s="80"/>
      <c r="W138" s="80"/>
      <c r="X138" s="80">
        <f t="shared" si="136"/>
        <v>-0.2939252590055646</v>
      </c>
      <c r="Y138" s="80">
        <f t="shared" si="137"/>
        <v>-0.68870053054007785</v>
      </c>
      <c r="Z138" s="81"/>
      <c r="AA138" s="57">
        <f t="shared" si="115"/>
        <v>-3.835103060587127</v>
      </c>
      <c r="AB138" s="57">
        <f t="shared" si="116"/>
        <v>-8.8351030605871266</v>
      </c>
      <c r="AC138" s="57">
        <f t="shared" si="117"/>
        <v>1.164896939412873</v>
      </c>
      <c r="AD138" s="57">
        <f t="shared" si="118"/>
        <v>-13.80240927259398</v>
      </c>
      <c r="AE138" s="57">
        <f t="shared" si="119"/>
        <v>6.132203151419727</v>
      </c>
      <c r="AF138" s="57">
        <f t="shared" si="120"/>
        <v>3.0312215822733544E-2</v>
      </c>
      <c r="AG138" s="57">
        <f t="shared" si="121"/>
        <v>-4.9696877841772666</v>
      </c>
      <c r="AH138" s="57">
        <f t="shared" si="122"/>
        <v>5.0303122158227334</v>
      </c>
      <c r="AI138" s="57">
        <f t="shared" si="123"/>
        <v>-5.2567267351726601</v>
      </c>
      <c r="AJ138" s="57">
        <f t="shared" si="124"/>
        <v>5.3173511668181268</v>
      </c>
      <c r="AK138" s="57">
        <f t="shared" si="125"/>
        <v>-2.7506812533182412</v>
      </c>
      <c r="AL138" s="57">
        <f t="shared" si="126"/>
        <v>-7.7506812533182412</v>
      </c>
      <c r="AM138" s="57">
        <f t="shared" si="127"/>
        <v>2.2493187466817588</v>
      </c>
      <c r="AN138" s="57">
        <f t="shared" si="128"/>
        <v>-10.611175270176549</v>
      </c>
      <c r="AO138" s="57">
        <f t="shared" si="129"/>
        <v>5.1098127635400665</v>
      </c>
      <c r="AP138" s="57">
        <f t="shared" si="130"/>
        <v>-2.8241933699731048</v>
      </c>
      <c r="AQ138" s="57">
        <f t="shared" si="131"/>
        <v>-7.8241933699731048</v>
      </c>
      <c r="AR138" s="57">
        <f t="shared" si="132"/>
        <v>2.1758066300268952</v>
      </c>
      <c r="AS138" s="57">
        <f t="shared" si="133"/>
        <v>-10.153850245120196</v>
      </c>
      <c r="AT138" s="57">
        <f t="shared" si="134"/>
        <v>4.505463505173986</v>
      </c>
      <c r="AU138" s="1"/>
      <c r="AV138" s="1"/>
    </row>
    <row r="139" spans="1:48">
      <c r="A139" s="62" t="s">
        <v>176</v>
      </c>
      <c r="B139" s="75">
        <v>2</v>
      </c>
      <c r="C139" s="75">
        <v>2025</v>
      </c>
      <c r="D139" s="76" t="s">
        <v>64</v>
      </c>
      <c r="E139" s="75" t="s">
        <v>74</v>
      </c>
      <c r="F139" s="96" t="s">
        <v>123</v>
      </c>
      <c r="G139" s="93" t="s">
        <v>168</v>
      </c>
      <c r="H139" s="94">
        <v>1</v>
      </c>
      <c r="I139" s="77">
        <v>447.37438000000003</v>
      </c>
      <c r="J139" s="77">
        <f t="shared" si="93"/>
        <v>447.40000000000003</v>
      </c>
      <c r="K139" s="78">
        <v>1.512E-2</v>
      </c>
      <c r="L139" s="78">
        <v>1.0500000000000001E-2</v>
      </c>
      <c r="M139" s="78">
        <f t="shared" si="138"/>
        <v>2.562E-2</v>
      </c>
      <c r="N139" s="77">
        <f t="shared" si="139"/>
        <v>57.266234896948205</v>
      </c>
      <c r="O139" s="88">
        <v>446.7</v>
      </c>
      <c r="P139" s="88">
        <f t="shared" ref="P139:P147" si="140">O139+Q139+R139</f>
        <v>446.7208</v>
      </c>
      <c r="Q139" s="89">
        <v>1.0000000000000009E-2</v>
      </c>
      <c r="R139" s="89">
        <v>1.0800000000000004E-2</v>
      </c>
      <c r="S139" s="89">
        <v>2.0800000000000013E-2</v>
      </c>
      <c r="T139" s="127">
        <v>46.565857555041767</v>
      </c>
      <c r="U139" s="79"/>
      <c r="V139" s="80">
        <f t="shared" ref="V139:V147" si="141">((Q139-K139)/K139)*100</f>
        <v>-33.862433862433804</v>
      </c>
      <c r="W139" s="80">
        <f t="shared" ref="W139:W147" si="142">((R139-L139)/L139)*100</f>
        <v>2.8571428571428892</v>
      </c>
      <c r="X139" s="80">
        <f t="shared" si="136"/>
        <v>-18.813427010148274</v>
      </c>
      <c r="Y139" s="80">
        <f t="shared" si="137"/>
        <v>-18.685316681220606</v>
      </c>
      <c r="Z139" s="81"/>
      <c r="AA139" s="57">
        <f t="shared" ref="AA139:AA147" si="143">$V$149</f>
        <v>-3.835103060587127</v>
      </c>
      <c r="AB139" s="57">
        <f t="shared" ref="AB139:AB147" si="144">$V$149-5</f>
        <v>-8.8351030605871266</v>
      </c>
      <c r="AC139" s="57">
        <f t="shared" ref="AC139:AC147" si="145">$V$149+5</f>
        <v>1.164896939412873</v>
      </c>
      <c r="AD139" s="57">
        <f t="shared" ref="AD139:AD147" si="146">($V$149-(3*$V$152))</f>
        <v>-13.80240927259398</v>
      </c>
      <c r="AE139" s="57">
        <f t="shared" ref="AE139:AE147" si="147">($V$149+(3*$V$152))</f>
        <v>6.132203151419727</v>
      </c>
      <c r="AF139" s="57">
        <f t="shared" ref="AF139:AF147" si="148">$W$149</f>
        <v>3.0312215822733544E-2</v>
      </c>
      <c r="AG139" s="57">
        <f t="shared" ref="AG139:AG147" si="149">$W$149-5</f>
        <v>-4.9696877841772666</v>
      </c>
      <c r="AH139" s="57">
        <f t="shared" ref="AH139:AH147" si="150">$W$149+5</f>
        <v>5.0303122158227334</v>
      </c>
      <c r="AI139" s="57">
        <f t="shared" ref="AI139:AI147" si="151">($W$149-(3*$W$152))</f>
        <v>-5.2567267351726601</v>
      </c>
      <c r="AJ139" s="57">
        <f t="shared" ref="AJ139:AJ147" si="152">($W$149+(3*$W$152))</f>
        <v>5.3173511668181268</v>
      </c>
      <c r="AK139" s="57">
        <f t="shared" ref="AK139:AK147" si="153">$X$149</f>
        <v>-2.7506812533182412</v>
      </c>
      <c r="AL139" s="57">
        <f t="shared" ref="AL139:AL147" si="154">$X$149-5</f>
        <v>-7.7506812533182412</v>
      </c>
      <c r="AM139" s="57">
        <f t="shared" ref="AM139:AM147" si="155">$X$149+5</f>
        <v>2.2493187466817588</v>
      </c>
      <c r="AN139" s="57">
        <f t="shared" ref="AN139:AN147" si="156">($X$149-(3*$X$152))</f>
        <v>-10.611175270176549</v>
      </c>
      <c r="AO139" s="57">
        <f t="shared" ref="AO139:AO147" si="157">($X$149+(3*$X$152))</f>
        <v>5.1098127635400665</v>
      </c>
      <c r="AP139" s="57">
        <f t="shared" ref="AP139:AP147" si="158">$Y$149</f>
        <v>-2.8241933699731048</v>
      </c>
      <c r="AQ139" s="57">
        <f t="shared" ref="AQ139:AQ147" si="159">$Y$149-5</f>
        <v>-7.8241933699731048</v>
      </c>
      <c r="AR139" s="57">
        <f t="shared" ref="AR139:AR147" si="160">$Y$149+5</f>
        <v>2.1758066300268952</v>
      </c>
      <c r="AS139" s="57">
        <f t="shared" ref="AS139:AS147" si="161">($Y$149-(3*$Y$152))</f>
        <v>-10.153850245120196</v>
      </c>
      <c r="AT139" s="57">
        <f t="shared" ref="AT139:AT147" si="162">($Y$149+(3*$Y$152))</f>
        <v>4.505463505173986</v>
      </c>
      <c r="AU139" s="1"/>
      <c r="AV139" s="1"/>
    </row>
    <row r="140" spans="1:48">
      <c r="A140" s="62" t="s">
        <v>176</v>
      </c>
      <c r="B140" s="75">
        <v>2</v>
      </c>
      <c r="C140" s="75">
        <v>2025</v>
      </c>
      <c r="D140" s="76" t="s">
        <v>64</v>
      </c>
      <c r="E140" s="75" t="s">
        <v>74</v>
      </c>
      <c r="F140" s="96" t="s">
        <v>123</v>
      </c>
      <c r="G140" s="93" t="s">
        <v>168</v>
      </c>
      <c r="H140" s="69">
        <v>2</v>
      </c>
      <c r="I140" s="77">
        <v>446.75750999999997</v>
      </c>
      <c r="J140" s="77">
        <f t="shared" si="93"/>
        <v>446.79999999999995</v>
      </c>
      <c r="K140" s="78">
        <v>3.0200000000000001E-2</v>
      </c>
      <c r="L140" s="78">
        <v>1.2290000000000001E-2</v>
      </c>
      <c r="M140" s="78">
        <f t="shared" si="138"/>
        <v>4.249E-2</v>
      </c>
      <c r="N140" s="77">
        <f t="shared" si="139"/>
        <v>95.104109257362907</v>
      </c>
      <c r="O140" s="90">
        <v>446.4</v>
      </c>
      <c r="P140" s="88">
        <f t="shared" si="140"/>
        <v>446.43649999999997</v>
      </c>
      <c r="Q140" s="89">
        <v>2.4500000000000008E-2</v>
      </c>
      <c r="R140" s="89">
        <v>1.2000000000000011E-2</v>
      </c>
      <c r="S140" s="89">
        <v>3.6500000000000012E-2</v>
      </c>
      <c r="T140" s="127">
        <v>81.771919074924384</v>
      </c>
      <c r="U140" s="79"/>
      <c r="V140" s="80">
        <f t="shared" si="141"/>
        <v>-18.874172185430442</v>
      </c>
      <c r="W140" s="80">
        <f t="shared" si="142"/>
        <v>-2.3596419853538642</v>
      </c>
      <c r="X140" s="80">
        <f t="shared" si="136"/>
        <v>-14.097434690515387</v>
      </c>
      <c r="Y140" s="80">
        <f t="shared" si="137"/>
        <v>-14.018521688016708</v>
      </c>
      <c r="Z140" s="81"/>
      <c r="AA140" s="57">
        <f t="shared" si="143"/>
        <v>-3.835103060587127</v>
      </c>
      <c r="AB140" s="57">
        <f t="shared" si="144"/>
        <v>-8.8351030605871266</v>
      </c>
      <c r="AC140" s="57">
        <f t="shared" si="145"/>
        <v>1.164896939412873</v>
      </c>
      <c r="AD140" s="57">
        <f t="shared" si="146"/>
        <v>-13.80240927259398</v>
      </c>
      <c r="AE140" s="57">
        <f t="shared" si="147"/>
        <v>6.132203151419727</v>
      </c>
      <c r="AF140" s="57">
        <f t="shared" si="148"/>
        <v>3.0312215822733544E-2</v>
      </c>
      <c r="AG140" s="57">
        <f t="shared" si="149"/>
        <v>-4.9696877841772666</v>
      </c>
      <c r="AH140" s="57">
        <f t="shared" si="150"/>
        <v>5.0303122158227334</v>
      </c>
      <c r="AI140" s="57">
        <f t="shared" si="151"/>
        <v>-5.2567267351726601</v>
      </c>
      <c r="AJ140" s="57">
        <f t="shared" si="152"/>
        <v>5.3173511668181268</v>
      </c>
      <c r="AK140" s="57">
        <f t="shared" si="153"/>
        <v>-2.7506812533182412</v>
      </c>
      <c r="AL140" s="57">
        <f t="shared" si="154"/>
        <v>-7.7506812533182412</v>
      </c>
      <c r="AM140" s="57">
        <f t="shared" si="155"/>
        <v>2.2493187466817588</v>
      </c>
      <c r="AN140" s="57">
        <f t="shared" si="156"/>
        <v>-10.611175270176549</v>
      </c>
      <c r="AO140" s="57">
        <f t="shared" si="157"/>
        <v>5.1098127635400665</v>
      </c>
      <c r="AP140" s="57">
        <f t="shared" si="158"/>
        <v>-2.8241933699731048</v>
      </c>
      <c r="AQ140" s="57">
        <f t="shared" si="159"/>
        <v>-7.8241933699731048</v>
      </c>
      <c r="AR140" s="57">
        <f t="shared" si="160"/>
        <v>2.1758066300268952</v>
      </c>
      <c r="AS140" s="57">
        <f t="shared" si="161"/>
        <v>-10.153850245120196</v>
      </c>
      <c r="AT140" s="57">
        <f t="shared" si="162"/>
        <v>4.505463505173986</v>
      </c>
      <c r="AU140" s="1"/>
      <c r="AV140" s="1"/>
    </row>
    <row r="141" spans="1:48">
      <c r="A141" s="62" t="s">
        <v>176</v>
      </c>
      <c r="B141" s="75">
        <v>2</v>
      </c>
      <c r="C141" s="75">
        <v>2025</v>
      </c>
      <c r="D141" s="76" t="s">
        <v>64</v>
      </c>
      <c r="E141" s="75" t="s">
        <v>74</v>
      </c>
      <c r="F141" s="96" t="s">
        <v>123</v>
      </c>
      <c r="G141" s="93" t="s">
        <v>168</v>
      </c>
      <c r="H141" s="69">
        <v>3</v>
      </c>
      <c r="I141" s="77">
        <v>446.93450999999999</v>
      </c>
      <c r="J141" s="77">
        <f t="shared" si="93"/>
        <v>447</v>
      </c>
      <c r="K141" s="78">
        <v>5.0459999999999998E-2</v>
      </c>
      <c r="L141" s="78">
        <v>1.503E-2</v>
      </c>
      <c r="M141" s="78">
        <f t="shared" si="138"/>
        <v>6.5489999999999993E-2</v>
      </c>
      <c r="N141" s="77">
        <f t="shared" si="139"/>
        <v>146.52343312992213</v>
      </c>
      <c r="O141" s="90">
        <v>446.5</v>
      </c>
      <c r="P141" s="88">
        <f t="shared" si="140"/>
        <v>446.55939999999998</v>
      </c>
      <c r="Q141" s="89">
        <v>4.4399999999999988E-2</v>
      </c>
      <c r="R141" s="89">
        <v>1.4999999999999999E-2</v>
      </c>
      <c r="S141" s="89">
        <v>5.9399999999999994E-2</v>
      </c>
      <c r="T141" s="127">
        <v>133.02261877195488</v>
      </c>
      <c r="U141" s="79"/>
      <c r="V141" s="80">
        <f t="shared" si="141"/>
        <v>-12.009512485136762</v>
      </c>
      <c r="W141" s="80">
        <f t="shared" si="142"/>
        <v>-0.19960079840319703</v>
      </c>
      <c r="X141" s="80">
        <f t="shared" si="136"/>
        <v>-9.2991296381126869</v>
      </c>
      <c r="Y141" s="80">
        <f t="shared" si="137"/>
        <v>-9.2140991168259685</v>
      </c>
      <c r="Z141" s="81"/>
      <c r="AA141" s="57">
        <f t="shared" si="143"/>
        <v>-3.835103060587127</v>
      </c>
      <c r="AB141" s="57">
        <f t="shared" si="144"/>
        <v>-8.8351030605871266</v>
      </c>
      <c r="AC141" s="57">
        <f t="shared" si="145"/>
        <v>1.164896939412873</v>
      </c>
      <c r="AD141" s="57">
        <f t="shared" si="146"/>
        <v>-13.80240927259398</v>
      </c>
      <c r="AE141" s="57">
        <f t="shared" si="147"/>
        <v>6.132203151419727</v>
      </c>
      <c r="AF141" s="57">
        <f t="shared" si="148"/>
        <v>3.0312215822733544E-2</v>
      </c>
      <c r="AG141" s="57">
        <f t="shared" si="149"/>
        <v>-4.9696877841772666</v>
      </c>
      <c r="AH141" s="57">
        <f t="shared" si="150"/>
        <v>5.0303122158227334</v>
      </c>
      <c r="AI141" s="57">
        <f t="shared" si="151"/>
        <v>-5.2567267351726601</v>
      </c>
      <c r="AJ141" s="57">
        <f t="shared" si="152"/>
        <v>5.3173511668181268</v>
      </c>
      <c r="AK141" s="57">
        <f t="shared" si="153"/>
        <v>-2.7506812533182412</v>
      </c>
      <c r="AL141" s="57">
        <f t="shared" si="154"/>
        <v>-7.7506812533182412</v>
      </c>
      <c r="AM141" s="57">
        <f t="shared" si="155"/>
        <v>2.2493187466817588</v>
      </c>
      <c r="AN141" s="57">
        <f t="shared" si="156"/>
        <v>-10.611175270176549</v>
      </c>
      <c r="AO141" s="57">
        <f t="shared" si="157"/>
        <v>5.1098127635400665</v>
      </c>
      <c r="AP141" s="57">
        <f t="shared" si="158"/>
        <v>-2.8241933699731048</v>
      </c>
      <c r="AQ141" s="57">
        <f t="shared" si="159"/>
        <v>-7.8241933699731048</v>
      </c>
      <c r="AR141" s="57">
        <f t="shared" si="160"/>
        <v>2.1758066300268952</v>
      </c>
      <c r="AS141" s="57">
        <f t="shared" si="161"/>
        <v>-10.153850245120196</v>
      </c>
      <c r="AT141" s="57">
        <f t="shared" si="162"/>
        <v>4.505463505173986</v>
      </c>
      <c r="AU141" s="1"/>
      <c r="AV141" s="1"/>
    </row>
    <row r="142" spans="1:48">
      <c r="A142" s="62" t="s">
        <v>176</v>
      </c>
      <c r="B142" s="75">
        <v>2</v>
      </c>
      <c r="C142" s="75">
        <v>2025</v>
      </c>
      <c r="D142" s="76" t="s">
        <v>64</v>
      </c>
      <c r="E142" s="75" t="s">
        <v>74</v>
      </c>
      <c r="F142" s="96" t="s">
        <v>123</v>
      </c>
      <c r="G142" s="93" t="s">
        <v>168</v>
      </c>
      <c r="H142" s="69">
        <v>4</v>
      </c>
      <c r="I142" s="77">
        <v>446.98442000000006</v>
      </c>
      <c r="J142" s="77">
        <f t="shared" si="93"/>
        <v>447.30000000000007</v>
      </c>
      <c r="K142" s="78">
        <v>0.25015999999999999</v>
      </c>
      <c r="L142" s="78">
        <v>6.5420000000000006E-2</v>
      </c>
      <c r="M142" s="78">
        <f t="shared" si="138"/>
        <v>0.31557999999999997</v>
      </c>
      <c r="N142" s="77">
        <f t="shared" si="139"/>
        <v>705.83207647422228</v>
      </c>
      <c r="O142" s="90">
        <v>446.8</v>
      </c>
      <c r="P142" s="88">
        <f t="shared" si="140"/>
        <v>447.09320000000002</v>
      </c>
      <c r="Q142" s="89">
        <v>0.22899999999999987</v>
      </c>
      <c r="R142" s="89">
        <v>6.4200000000000007E-2</v>
      </c>
      <c r="S142" s="89">
        <v>0.29319999999999985</v>
      </c>
      <c r="T142" s="127">
        <v>656.21203616417631</v>
      </c>
      <c r="U142" s="79"/>
      <c r="V142" s="80">
        <f t="shared" si="141"/>
        <v>-8.4585865046370827</v>
      </c>
      <c r="W142" s="80">
        <f t="shared" si="142"/>
        <v>-1.8648731274839478</v>
      </c>
      <c r="X142" s="80">
        <f t="shared" si="136"/>
        <v>-7.0917041637620013</v>
      </c>
      <c r="Y142" s="80">
        <f t="shared" si="137"/>
        <v>-7.0300064227611152</v>
      </c>
      <c r="AA142" s="57">
        <f t="shared" si="143"/>
        <v>-3.835103060587127</v>
      </c>
      <c r="AB142" s="57">
        <f t="shared" si="144"/>
        <v>-8.8351030605871266</v>
      </c>
      <c r="AC142" s="57">
        <f t="shared" si="145"/>
        <v>1.164896939412873</v>
      </c>
      <c r="AD142" s="57">
        <f t="shared" si="146"/>
        <v>-13.80240927259398</v>
      </c>
      <c r="AE142" s="57">
        <f t="shared" si="147"/>
        <v>6.132203151419727</v>
      </c>
      <c r="AF142" s="57">
        <f t="shared" si="148"/>
        <v>3.0312215822733544E-2</v>
      </c>
      <c r="AG142" s="57">
        <f t="shared" si="149"/>
        <v>-4.9696877841772666</v>
      </c>
      <c r="AH142" s="57">
        <f t="shared" si="150"/>
        <v>5.0303122158227334</v>
      </c>
      <c r="AI142" s="57">
        <f t="shared" si="151"/>
        <v>-5.2567267351726601</v>
      </c>
      <c r="AJ142" s="57">
        <f t="shared" si="152"/>
        <v>5.3173511668181268</v>
      </c>
      <c r="AK142" s="57">
        <f t="shared" si="153"/>
        <v>-2.7506812533182412</v>
      </c>
      <c r="AL142" s="57">
        <f t="shared" si="154"/>
        <v>-7.7506812533182412</v>
      </c>
      <c r="AM142" s="57">
        <f t="shared" si="155"/>
        <v>2.2493187466817588</v>
      </c>
      <c r="AN142" s="57">
        <f t="shared" si="156"/>
        <v>-10.611175270176549</v>
      </c>
      <c r="AO142" s="57">
        <f t="shared" si="157"/>
        <v>5.1098127635400665</v>
      </c>
      <c r="AP142" s="57">
        <f t="shared" si="158"/>
        <v>-2.8241933699731048</v>
      </c>
      <c r="AQ142" s="57">
        <f t="shared" si="159"/>
        <v>-7.8241933699731048</v>
      </c>
      <c r="AR142" s="57">
        <f t="shared" si="160"/>
        <v>2.1758066300268952</v>
      </c>
      <c r="AS142" s="57">
        <f t="shared" si="161"/>
        <v>-10.153850245120196</v>
      </c>
      <c r="AT142" s="57">
        <f t="shared" si="162"/>
        <v>4.505463505173986</v>
      </c>
      <c r="AU142" s="1"/>
      <c r="AV142" s="1"/>
    </row>
    <row r="143" spans="1:48">
      <c r="A143" s="62" t="s">
        <v>176</v>
      </c>
      <c r="B143" s="75">
        <v>2</v>
      </c>
      <c r="C143" s="75">
        <v>2025</v>
      </c>
      <c r="D143" s="76" t="s">
        <v>64</v>
      </c>
      <c r="E143" s="75" t="s">
        <v>74</v>
      </c>
      <c r="F143" s="96" t="s">
        <v>123</v>
      </c>
      <c r="G143" s="93" t="s">
        <v>168</v>
      </c>
      <c r="H143" s="69">
        <v>5</v>
      </c>
      <c r="I143" s="77">
        <v>446.99969000000004</v>
      </c>
      <c r="J143" s="77">
        <f t="shared" si="93"/>
        <v>447.50000000000006</v>
      </c>
      <c r="K143" s="78">
        <v>0.40022000000000002</v>
      </c>
      <c r="L143" s="78">
        <v>0.10009</v>
      </c>
      <c r="M143" s="78">
        <f t="shared" si="138"/>
        <v>0.50031000000000003</v>
      </c>
      <c r="N143" s="77">
        <f t="shared" si="139"/>
        <v>1118.7899663372193</v>
      </c>
      <c r="O143" s="90">
        <v>446.7</v>
      </c>
      <c r="P143" s="88">
        <f t="shared" si="140"/>
        <v>447.173</v>
      </c>
      <c r="Q143" s="89">
        <v>0.37400000000000022</v>
      </c>
      <c r="R143" s="89">
        <v>9.9000000000000032E-2</v>
      </c>
      <c r="S143" s="89">
        <v>0.47300000000000025</v>
      </c>
      <c r="T143" s="127">
        <v>1058.812205217057</v>
      </c>
      <c r="U143" s="79"/>
      <c r="V143" s="80">
        <f t="shared" si="141"/>
        <v>-6.5513967317974613</v>
      </c>
      <c r="W143" s="80">
        <f t="shared" si="142"/>
        <v>-1.0890198821060706</v>
      </c>
      <c r="X143" s="80">
        <f t="shared" si="136"/>
        <v>-5.4586156582918148</v>
      </c>
      <c r="Y143" s="80">
        <f t="shared" si="137"/>
        <v>-5.3609491437005037</v>
      </c>
      <c r="Z143" s="81"/>
      <c r="AA143" s="57">
        <f t="shared" si="143"/>
        <v>-3.835103060587127</v>
      </c>
      <c r="AB143" s="57">
        <f t="shared" si="144"/>
        <v>-8.8351030605871266</v>
      </c>
      <c r="AC143" s="57">
        <f t="shared" si="145"/>
        <v>1.164896939412873</v>
      </c>
      <c r="AD143" s="57">
        <f t="shared" si="146"/>
        <v>-13.80240927259398</v>
      </c>
      <c r="AE143" s="57">
        <f t="shared" si="147"/>
        <v>6.132203151419727</v>
      </c>
      <c r="AF143" s="57">
        <f t="shared" si="148"/>
        <v>3.0312215822733544E-2</v>
      </c>
      <c r="AG143" s="57">
        <f t="shared" si="149"/>
        <v>-4.9696877841772666</v>
      </c>
      <c r="AH143" s="57">
        <f t="shared" si="150"/>
        <v>5.0303122158227334</v>
      </c>
      <c r="AI143" s="57">
        <f t="shared" si="151"/>
        <v>-5.2567267351726601</v>
      </c>
      <c r="AJ143" s="57">
        <f t="shared" si="152"/>
        <v>5.3173511668181268</v>
      </c>
      <c r="AK143" s="57">
        <f t="shared" si="153"/>
        <v>-2.7506812533182412</v>
      </c>
      <c r="AL143" s="57">
        <f t="shared" si="154"/>
        <v>-7.7506812533182412</v>
      </c>
      <c r="AM143" s="57">
        <f t="shared" si="155"/>
        <v>2.2493187466817588</v>
      </c>
      <c r="AN143" s="57">
        <f t="shared" si="156"/>
        <v>-10.611175270176549</v>
      </c>
      <c r="AO143" s="57">
        <f t="shared" si="157"/>
        <v>5.1098127635400665</v>
      </c>
      <c r="AP143" s="57">
        <f t="shared" si="158"/>
        <v>-2.8241933699731048</v>
      </c>
      <c r="AQ143" s="57">
        <f t="shared" si="159"/>
        <v>-7.8241933699731048</v>
      </c>
      <c r="AR143" s="57">
        <f t="shared" si="160"/>
        <v>2.1758066300268952</v>
      </c>
      <c r="AS143" s="57">
        <f t="shared" si="161"/>
        <v>-10.153850245120196</v>
      </c>
      <c r="AT143" s="57">
        <f t="shared" si="162"/>
        <v>4.505463505173986</v>
      </c>
      <c r="AU143" s="1"/>
      <c r="AV143" s="1"/>
    </row>
    <row r="144" spans="1:48">
      <c r="A144" s="62" t="s">
        <v>176</v>
      </c>
      <c r="B144" s="75">
        <v>2</v>
      </c>
      <c r="C144" s="75">
        <v>2025</v>
      </c>
      <c r="D144" s="76" t="s">
        <v>64</v>
      </c>
      <c r="E144" s="75" t="s">
        <v>74</v>
      </c>
      <c r="F144" s="96" t="s">
        <v>123</v>
      </c>
      <c r="G144" s="93" t="s">
        <v>168</v>
      </c>
      <c r="H144" s="69">
        <v>6</v>
      </c>
      <c r="I144" s="77">
        <v>447.24928999999997</v>
      </c>
      <c r="J144" s="77">
        <f t="shared" si="93"/>
        <v>447.99999999999994</v>
      </c>
      <c r="K144" s="78">
        <v>0.60021999999999998</v>
      </c>
      <c r="L144" s="78">
        <v>0.15049000000000001</v>
      </c>
      <c r="M144" s="78">
        <f t="shared" si="138"/>
        <v>0.75070999999999999</v>
      </c>
      <c r="N144" s="77">
        <f t="shared" si="139"/>
        <v>1677.4420895768287</v>
      </c>
      <c r="O144" s="90">
        <v>446.9</v>
      </c>
      <c r="P144" s="88">
        <f t="shared" si="140"/>
        <v>447.62299999999999</v>
      </c>
      <c r="Q144" s="89">
        <v>0.57410000000000005</v>
      </c>
      <c r="R144" s="89">
        <v>0.1489</v>
      </c>
      <c r="S144" s="89">
        <v>0.72299999999999998</v>
      </c>
      <c r="T144" s="127">
        <v>1617.8948569740667</v>
      </c>
      <c r="U144" s="79"/>
      <c r="V144" s="80">
        <f t="shared" si="141"/>
        <v>-4.3517376961780547</v>
      </c>
      <c r="W144" s="80">
        <f t="shared" si="142"/>
        <v>-1.0565486078809276</v>
      </c>
      <c r="X144" s="80">
        <f t="shared" si="136"/>
        <v>-3.6911723568355308</v>
      </c>
      <c r="Y144" s="80">
        <f t="shared" si="137"/>
        <v>-3.5498830614047692</v>
      </c>
      <c r="AA144" s="57">
        <f t="shared" si="143"/>
        <v>-3.835103060587127</v>
      </c>
      <c r="AB144" s="57">
        <f t="shared" si="144"/>
        <v>-8.8351030605871266</v>
      </c>
      <c r="AC144" s="57">
        <f t="shared" si="145"/>
        <v>1.164896939412873</v>
      </c>
      <c r="AD144" s="57">
        <f t="shared" si="146"/>
        <v>-13.80240927259398</v>
      </c>
      <c r="AE144" s="57">
        <f t="shared" si="147"/>
        <v>6.132203151419727</v>
      </c>
      <c r="AF144" s="57">
        <f t="shared" si="148"/>
        <v>3.0312215822733544E-2</v>
      </c>
      <c r="AG144" s="57">
        <f t="shared" si="149"/>
        <v>-4.9696877841772666</v>
      </c>
      <c r="AH144" s="57">
        <f t="shared" si="150"/>
        <v>5.0303122158227334</v>
      </c>
      <c r="AI144" s="57">
        <f t="shared" si="151"/>
        <v>-5.2567267351726601</v>
      </c>
      <c r="AJ144" s="57">
        <f t="shared" si="152"/>
        <v>5.3173511668181268</v>
      </c>
      <c r="AK144" s="57">
        <f t="shared" si="153"/>
        <v>-2.7506812533182412</v>
      </c>
      <c r="AL144" s="57">
        <f t="shared" si="154"/>
        <v>-7.7506812533182412</v>
      </c>
      <c r="AM144" s="57">
        <f t="shared" si="155"/>
        <v>2.2493187466817588</v>
      </c>
      <c r="AN144" s="57">
        <f t="shared" si="156"/>
        <v>-10.611175270176549</v>
      </c>
      <c r="AO144" s="57">
        <f t="shared" si="157"/>
        <v>5.1098127635400665</v>
      </c>
      <c r="AP144" s="57">
        <f t="shared" si="158"/>
        <v>-2.8241933699731048</v>
      </c>
      <c r="AQ144" s="57">
        <f t="shared" si="159"/>
        <v>-7.8241933699731048</v>
      </c>
      <c r="AR144" s="57">
        <f t="shared" si="160"/>
        <v>2.1758066300268952</v>
      </c>
      <c r="AS144" s="57">
        <f t="shared" si="161"/>
        <v>-10.153850245120196</v>
      </c>
      <c r="AT144" s="57">
        <f t="shared" si="162"/>
        <v>4.505463505173986</v>
      </c>
      <c r="AU144" s="1"/>
      <c r="AV144" s="1"/>
    </row>
    <row r="145" spans="1:48">
      <c r="A145" s="62" t="s">
        <v>176</v>
      </c>
      <c r="B145" s="75">
        <v>2</v>
      </c>
      <c r="C145" s="75">
        <v>2025</v>
      </c>
      <c r="D145" s="76" t="s">
        <v>64</v>
      </c>
      <c r="E145" s="75" t="s">
        <v>74</v>
      </c>
      <c r="F145" s="96" t="s">
        <v>123</v>
      </c>
      <c r="G145" s="93" t="s">
        <v>168</v>
      </c>
      <c r="H145" s="69">
        <v>7</v>
      </c>
      <c r="I145" s="77">
        <v>446.94977999999992</v>
      </c>
      <c r="J145" s="77">
        <f t="shared" si="93"/>
        <v>449.19999999999993</v>
      </c>
      <c r="K145" s="78">
        <v>1.8001100000000001</v>
      </c>
      <c r="L145" s="78">
        <v>0.45011000000000001</v>
      </c>
      <c r="M145" s="78">
        <f t="shared" si="138"/>
        <v>2.2502200000000001</v>
      </c>
      <c r="N145" s="77">
        <f t="shared" si="139"/>
        <v>5025.067566505968</v>
      </c>
      <c r="O145" s="90">
        <v>446.7</v>
      </c>
      <c r="P145" s="88">
        <f t="shared" si="140"/>
        <v>448.90170000000001</v>
      </c>
      <c r="Q145" s="89">
        <v>1.7527000000000006</v>
      </c>
      <c r="R145" s="89">
        <v>0.44899999999999995</v>
      </c>
      <c r="S145" s="89">
        <v>2.2017000000000002</v>
      </c>
      <c r="T145" s="127">
        <v>4928.8300403202802</v>
      </c>
      <c r="U145" s="79"/>
      <c r="V145" s="80">
        <f t="shared" si="141"/>
        <v>-2.6337279388481538</v>
      </c>
      <c r="W145" s="80">
        <f t="shared" si="142"/>
        <v>-0.24660638510587532</v>
      </c>
      <c r="X145" s="80">
        <f t="shared" si="136"/>
        <v>-2.156233612713419</v>
      </c>
      <c r="Y145" s="80">
        <f t="shared" si="137"/>
        <v>-1.9151488992336814</v>
      </c>
      <c r="Z145" s="81"/>
      <c r="AA145" s="57">
        <f t="shared" si="143"/>
        <v>-3.835103060587127</v>
      </c>
      <c r="AB145" s="57">
        <f t="shared" si="144"/>
        <v>-8.8351030605871266</v>
      </c>
      <c r="AC145" s="57">
        <f t="shared" si="145"/>
        <v>1.164896939412873</v>
      </c>
      <c r="AD145" s="57">
        <f t="shared" si="146"/>
        <v>-13.80240927259398</v>
      </c>
      <c r="AE145" s="57">
        <f t="shared" si="147"/>
        <v>6.132203151419727</v>
      </c>
      <c r="AF145" s="57">
        <f t="shared" si="148"/>
        <v>3.0312215822733544E-2</v>
      </c>
      <c r="AG145" s="57">
        <f t="shared" si="149"/>
        <v>-4.9696877841772666</v>
      </c>
      <c r="AH145" s="57">
        <f t="shared" si="150"/>
        <v>5.0303122158227334</v>
      </c>
      <c r="AI145" s="57">
        <f t="shared" si="151"/>
        <v>-5.2567267351726601</v>
      </c>
      <c r="AJ145" s="57">
        <f t="shared" si="152"/>
        <v>5.3173511668181268</v>
      </c>
      <c r="AK145" s="57">
        <f t="shared" si="153"/>
        <v>-2.7506812533182412</v>
      </c>
      <c r="AL145" s="57">
        <f t="shared" si="154"/>
        <v>-7.7506812533182412</v>
      </c>
      <c r="AM145" s="57">
        <f t="shared" si="155"/>
        <v>2.2493187466817588</v>
      </c>
      <c r="AN145" s="57">
        <f t="shared" si="156"/>
        <v>-10.611175270176549</v>
      </c>
      <c r="AO145" s="57">
        <f t="shared" si="157"/>
        <v>5.1098127635400665</v>
      </c>
      <c r="AP145" s="57">
        <f t="shared" si="158"/>
        <v>-2.8241933699731048</v>
      </c>
      <c r="AQ145" s="57">
        <f t="shared" si="159"/>
        <v>-7.8241933699731048</v>
      </c>
      <c r="AR145" s="57">
        <f t="shared" si="160"/>
        <v>2.1758066300268952</v>
      </c>
      <c r="AS145" s="57">
        <f t="shared" si="161"/>
        <v>-10.153850245120196</v>
      </c>
      <c r="AT145" s="57">
        <f t="shared" si="162"/>
        <v>4.505463505173986</v>
      </c>
      <c r="AU145" s="1"/>
      <c r="AV145" s="1"/>
    </row>
    <row r="146" spans="1:48">
      <c r="A146" s="62" t="s">
        <v>176</v>
      </c>
      <c r="B146" s="75">
        <v>2</v>
      </c>
      <c r="C146" s="75">
        <v>2025</v>
      </c>
      <c r="D146" s="76" t="s">
        <v>64</v>
      </c>
      <c r="E146" s="75" t="s">
        <v>74</v>
      </c>
      <c r="F146" s="96" t="s">
        <v>123</v>
      </c>
      <c r="G146" s="93" t="s">
        <v>168</v>
      </c>
      <c r="H146" s="69">
        <v>8</v>
      </c>
      <c r="I146" s="77">
        <v>447.49948000000006</v>
      </c>
      <c r="J146" s="77">
        <f t="shared" si="93"/>
        <v>450.40000000000003</v>
      </c>
      <c r="K146" s="78">
        <v>2.3001399999999999</v>
      </c>
      <c r="L146" s="78">
        <v>0.60038000000000002</v>
      </c>
      <c r="M146" s="78">
        <f t="shared" si="138"/>
        <v>2.9005199999999998</v>
      </c>
      <c r="N146" s="77">
        <f t="shared" si="139"/>
        <v>6465.8011723516083</v>
      </c>
      <c r="O146" s="90">
        <v>446.3</v>
      </c>
      <c r="P146" s="88">
        <f t="shared" si="140"/>
        <v>449.15120000000002</v>
      </c>
      <c r="Q146" s="89">
        <v>2.2533000000000007</v>
      </c>
      <c r="R146" s="89">
        <v>0.5979000000000001</v>
      </c>
      <c r="S146" s="89">
        <v>2.8512000000000008</v>
      </c>
      <c r="T146" s="127">
        <v>6387.8294284649146</v>
      </c>
      <c r="U146" s="79"/>
      <c r="V146" s="80">
        <f t="shared" si="141"/>
        <v>-2.0363977844826451</v>
      </c>
      <c r="W146" s="80">
        <f t="shared" si="142"/>
        <v>-0.41307172124320041</v>
      </c>
      <c r="X146" s="80">
        <f t="shared" si="136"/>
        <v>-1.7003847585949736</v>
      </c>
      <c r="Y146" s="80">
        <f t="shared" si="137"/>
        <v>-1.2059100149894566</v>
      </c>
      <c r="AA146" s="57">
        <f t="shared" si="143"/>
        <v>-3.835103060587127</v>
      </c>
      <c r="AB146" s="57">
        <f t="shared" si="144"/>
        <v>-8.8351030605871266</v>
      </c>
      <c r="AC146" s="57">
        <f t="shared" si="145"/>
        <v>1.164896939412873</v>
      </c>
      <c r="AD146" s="57">
        <f t="shared" si="146"/>
        <v>-13.80240927259398</v>
      </c>
      <c r="AE146" s="57">
        <f t="shared" si="147"/>
        <v>6.132203151419727</v>
      </c>
      <c r="AF146" s="57">
        <f t="shared" si="148"/>
        <v>3.0312215822733544E-2</v>
      </c>
      <c r="AG146" s="57">
        <f t="shared" si="149"/>
        <v>-4.9696877841772666</v>
      </c>
      <c r="AH146" s="57">
        <f t="shared" si="150"/>
        <v>5.0303122158227334</v>
      </c>
      <c r="AI146" s="57">
        <f t="shared" si="151"/>
        <v>-5.2567267351726601</v>
      </c>
      <c r="AJ146" s="57">
        <f t="shared" si="152"/>
        <v>5.3173511668181268</v>
      </c>
      <c r="AK146" s="57">
        <f t="shared" si="153"/>
        <v>-2.7506812533182412</v>
      </c>
      <c r="AL146" s="57">
        <f t="shared" si="154"/>
        <v>-7.7506812533182412</v>
      </c>
      <c r="AM146" s="57">
        <f t="shared" si="155"/>
        <v>2.2493187466817588</v>
      </c>
      <c r="AN146" s="57">
        <f t="shared" si="156"/>
        <v>-10.611175270176549</v>
      </c>
      <c r="AO146" s="57">
        <f t="shared" si="157"/>
        <v>5.1098127635400665</v>
      </c>
      <c r="AP146" s="57">
        <f t="shared" si="158"/>
        <v>-2.8241933699731048</v>
      </c>
      <c r="AQ146" s="57">
        <f t="shared" si="159"/>
        <v>-7.8241933699731048</v>
      </c>
      <c r="AR146" s="57">
        <f t="shared" si="160"/>
        <v>2.1758066300268952</v>
      </c>
      <c r="AS146" s="57">
        <f t="shared" si="161"/>
        <v>-10.153850245120196</v>
      </c>
      <c r="AT146" s="57">
        <f t="shared" si="162"/>
        <v>4.505463505173986</v>
      </c>
      <c r="AU146" s="1"/>
      <c r="AV146" s="1"/>
    </row>
    <row r="147" spans="1:48" ht="13.5" thickBot="1">
      <c r="A147" s="62" t="s">
        <v>176</v>
      </c>
      <c r="B147" s="75">
        <v>2</v>
      </c>
      <c r="C147" s="75">
        <v>2025</v>
      </c>
      <c r="D147" s="76" t="s">
        <v>64</v>
      </c>
      <c r="E147" s="75" t="s">
        <v>74</v>
      </c>
      <c r="F147" s="96" t="s">
        <v>123</v>
      </c>
      <c r="G147" s="93" t="s">
        <v>168</v>
      </c>
      <c r="H147" s="69">
        <v>9</v>
      </c>
      <c r="I147" s="77">
        <v>446.69907000000006</v>
      </c>
      <c r="J147" s="77">
        <f t="shared" si="93"/>
        <v>450.2000000000001</v>
      </c>
      <c r="K147" s="78">
        <v>2.8001100000000001</v>
      </c>
      <c r="L147" s="78">
        <v>0.70082</v>
      </c>
      <c r="M147" s="78">
        <f t="shared" si="138"/>
        <v>3.5009300000000003</v>
      </c>
      <c r="N147" s="77">
        <f t="shared" si="139"/>
        <v>7814.2230470844388</v>
      </c>
      <c r="O147" s="90">
        <v>446.7</v>
      </c>
      <c r="P147" s="88">
        <f t="shared" si="140"/>
        <v>450.13510000000002</v>
      </c>
      <c r="Q147" s="89">
        <v>2.7374999999999998</v>
      </c>
      <c r="R147" s="89">
        <v>0.6976</v>
      </c>
      <c r="S147" s="89">
        <v>3.4350999999999998</v>
      </c>
      <c r="T147" s="127">
        <v>7690.5528059178141</v>
      </c>
      <c r="U147" s="79"/>
      <c r="V147" s="80">
        <f t="shared" si="141"/>
        <v>-2.2359835863591173</v>
      </c>
      <c r="W147" s="80">
        <f t="shared" si="142"/>
        <v>-0.45946177335121724</v>
      </c>
      <c r="X147" s="80">
        <f t="shared" si="136"/>
        <v>-1.880357505005827</v>
      </c>
      <c r="Y147" s="80">
        <f t="shared" si="137"/>
        <v>-1.582630037835524</v>
      </c>
      <c r="AA147" s="57">
        <f t="shared" si="143"/>
        <v>-3.835103060587127</v>
      </c>
      <c r="AB147" s="57">
        <f t="shared" si="144"/>
        <v>-8.8351030605871266</v>
      </c>
      <c r="AC147" s="57">
        <f t="shared" si="145"/>
        <v>1.164896939412873</v>
      </c>
      <c r="AD147" s="57">
        <f t="shared" si="146"/>
        <v>-13.80240927259398</v>
      </c>
      <c r="AE147" s="57">
        <f t="shared" si="147"/>
        <v>6.132203151419727</v>
      </c>
      <c r="AF147" s="57">
        <f t="shared" si="148"/>
        <v>3.0312215822733544E-2</v>
      </c>
      <c r="AG147" s="57">
        <f t="shared" si="149"/>
        <v>-4.9696877841772666</v>
      </c>
      <c r="AH147" s="57">
        <f t="shared" si="150"/>
        <v>5.0303122158227334</v>
      </c>
      <c r="AI147" s="57">
        <f t="shared" si="151"/>
        <v>-5.2567267351726601</v>
      </c>
      <c r="AJ147" s="57">
        <f t="shared" si="152"/>
        <v>5.3173511668181268</v>
      </c>
      <c r="AK147" s="57">
        <f t="shared" si="153"/>
        <v>-2.7506812533182412</v>
      </c>
      <c r="AL147" s="57">
        <f t="shared" si="154"/>
        <v>-7.7506812533182412</v>
      </c>
      <c r="AM147" s="57">
        <f t="shared" si="155"/>
        <v>2.2493187466817588</v>
      </c>
      <c r="AN147" s="57">
        <f t="shared" si="156"/>
        <v>-10.611175270176549</v>
      </c>
      <c r="AO147" s="57">
        <f t="shared" si="157"/>
        <v>5.1098127635400665</v>
      </c>
      <c r="AP147" s="57">
        <f t="shared" si="158"/>
        <v>-2.8241933699731048</v>
      </c>
      <c r="AQ147" s="57">
        <f t="shared" si="159"/>
        <v>-7.8241933699731048</v>
      </c>
      <c r="AR147" s="57">
        <f t="shared" si="160"/>
        <v>2.1758066300268952</v>
      </c>
      <c r="AS147" s="57">
        <f t="shared" si="161"/>
        <v>-10.153850245120196</v>
      </c>
      <c r="AT147" s="57">
        <f t="shared" si="162"/>
        <v>4.505463505173986</v>
      </c>
      <c r="AU147" s="1"/>
      <c r="AV147" s="1"/>
    </row>
    <row r="148" spans="1:48">
      <c r="T148" s="28"/>
      <c r="U148" s="119"/>
      <c r="V148" s="21"/>
      <c r="W148" s="21"/>
      <c r="X148" s="21"/>
      <c r="Y148" s="29"/>
    </row>
    <row r="149" spans="1:48">
      <c r="T149" s="30" t="s">
        <v>36</v>
      </c>
      <c r="U149" s="120"/>
      <c r="V149" s="14">
        <f>MEDIAN(V4:V147)</f>
        <v>-3.835103060587127</v>
      </c>
      <c r="W149" s="14">
        <f>MEDIAN(W4:W147)</f>
        <v>3.0312215822733544E-2</v>
      </c>
      <c r="X149" s="14">
        <f>MEDIAN(X4:X147)</f>
        <v>-2.7506812533182412</v>
      </c>
      <c r="Y149" s="31">
        <f>MEDIAN(Y4:Y147)</f>
        <v>-2.8241933699731048</v>
      </c>
    </row>
    <row r="150" spans="1:48">
      <c r="T150" s="30" t="s">
        <v>37</v>
      </c>
      <c r="U150" s="120"/>
      <c r="V150" s="14">
        <f>PERCENTILE(V4:V147,0.25)</f>
        <v>-6.61379634286968</v>
      </c>
      <c r="W150" s="14">
        <f>PERCENTILE(W4:W147,0.25)</f>
        <v>-0.8012362542255016</v>
      </c>
      <c r="X150" s="14">
        <f>PERCENTILE(X4:X147,0.25)</f>
        <v>-4.999783510944658</v>
      </c>
      <c r="Y150" s="31">
        <f>PERCENTILE(Y4:Y147,0.25)</f>
        <v>-4.8454448061819617</v>
      </c>
    </row>
    <row r="151" spans="1:48">
      <c r="T151" s="30" t="s">
        <v>38</v>
      </c>
      <c r="U151" s="120"/>
      <c r="V151" s="14">
        <f>PERCENTILE(V4:V147,0.75)</f>
        <v>-2.1318309828705981</v>
      </c>
      <c r="W151" s="14">
        <f>PERCENTILE(W4:W147,0.75)</f>
        <v>1.5761689274054267</v>
      </c>
      <c r="X151" s="14">
        <f>PERCENTILE(X4:X147,0.75)</f>
        <v>-1.4651813680307058</v>
      </c>
      <c r="Y151" s="31">
        <f>PERCENTILE(Y4:Y147,0.75)</f>
        <v>-1.5495424313241535</v>
      </c>
    </row>
    <row r="152" spans="1:48">
      <c r="T152" s="30" t="s">
        <v>39</v>
      </c>
      <c r="U152" s="120"/>
      <c r="V152" s="14">
        <f>(V151-V150)/1.349</f>
        <v>3.3224354040022845</v>
      </c>
      <c r="W152" s="14">
        <f>(W151-W150)/1.349</f>
        <v>1.7623463169984646</v>
      </c>
      <c r="X152" s="14">
        <f t="shared" ref="X152:Y152" si="163">(X151-X150)/1.349</f>
        <v>2.6201646722861027</v>
      </c>
      <c r="Y152" s="31">
        <f t="shared" si="163"/>
        <v>2.4432189583823636</v>
      </c>
    </row>
    <row r="153" spans="1:48" ht="13.5" thickBot="1">
      <c r="T153" s="32"/>
      <c r="U153" s="121"/>
      <c r="V153" s="22"/>
      <c r="W153" s="22"/>
      <c r="X153" s="22"/>
      <c r="Y153" s="33"/>
    </row>
    <row r="154" spans="1:48">
      <c r="V154" s="14"/>
      <c r="W154" s="14"/>
      <c r="X154" s="14"/>
      <c r="Y154" s="14"/>
    </row>
    <row r="155" spans="1:48" ht="13.7" customHeight="1">
      <c r="S155" s="153" t="s">
        <v>56</v>
      </c>
      <c r="T155" s="59" t="s">
        <v>54</v>
      </c>
      <c r="U155" s="59"/>
      <c r="V155" s="57">
        <f>MAX(V4:V147)</f>
        <v>15.848543199787873</v>
      </c>
      <c r="W155" s="57">
        <f>MAX(W4:W147)</f>
        <v>17.294634536013646</v>
      </c>
      <c r="X155" s="57">
        <f>MAX(X4:X147)</f>
        <v>12.225410163710205</v>
      </c>
      <c r="Y155" s="57">
        <f>MAX(Y4:Y147)</f>
        <v>12.944568595626491</v>
      </c>
    </row>
    <row r="156" spans="1:48">
      <c r="S156" s="153"/>
      <c r="T156" s="59" t="s">
        <v>55</v>
      </c>
      <c r="U156" s="59"/>
      <c r="V156" s="57">
        <f>MIN(V4:V147)</f>
        <v>-55.243754265075474</v>
      </c>
      <c r="W156" s="57">
        <f>MIN(W4:W147)</f>
        <v>-24.603174603174608</v>
      </c>
      <c r="X156" s="57">
        <f>MIN(X4:X147)</f>
        <v>-40.734724311944966</v>
      </c>
      <c r="Y156" s="57">
        <f>MIN(Y4:Y147)</f>
        <v>-40.310543118174387</v>
      </c>
    </row>
  </sheetData>
  <protectedRanges>
    <protectedRange algorithmName="SHA-512" hashValue="asPYMQGPLDeu1UukWilPj2rVglLULDrqAvkPciUWFv+2LhTOzRnp0Fn2srQpFTgGQvp8zz3KxNrOMNiFaHhCCQ==" saltValue="maIHI/dMzxkMePwLpmD0Iw==" spinCount="100000" sqref="K4:L12" name="data1"/>
    <protectedRange algorithmName="SHA-512" hashValue="asPYMQGPLDeu1UukWilPj2rVglLULDrqAvkPciUWFv+2LhTOzRnp0Fn2srQpFTgGQvp8zz3KxNrOMNiFaHhCCQ==" saltValue="maIHI/dMzxkMePwLpmD0Iw==" spinCount="100000" sqref="K13:L21" name="data1_3"/>
    <protectedRange algorithmName="SHA-512" hashValue="asPYMQGPLDeu1UukWilPj2rVglLULDrqAvkPciUWFv+2LhTOzRnp0Fn2srQpFTgGQvp8zz3KxNrOMNiFaHhCCQ==" saltValue="maIHI/dMzxkMePwLpmD0Iw==" spinCount="100000" sqref="K22:L39" name="data1_1"/>
    <protectedRange algorithmName="SHA-512" hashValue="asPYMQGPLDeu1UukWilPj2rVglLULDrqAvkPciUWFv+2LhTOzRnp0Fn2srQpFTgGQvp8zz3KxNrOMNiFaHhCCQ==" saltValue="maIHI/dMzxkMePwLpmD0Iw==" spinCount="100000" sqref="K40:L48" name="data1_2"/>
    <protectedRange algorithmName="SHA-512" hashValue="asPYMQGPLDeu1UukWilPj2rVglLULDrqAvkPciUWFv+2LhTOzRnp0Fn2srQpFTgGQvp8zz3KxNrOMNiFaHhCCQ==" saltValue="maIHI/dMzxkMePwLpmD0Iw==" spinCount="100000" sqref="K58:L66" name="data1_4"/>
    <protectedRange algorithmName="SHA-512" hashValue="asPYMQGPLDeu1UukWilPj2rVglLULDrqAvkPciUWFv+2LhTOzRnp0Fn2srQpFTgGQvp8zz3KxNrOMNiFaHhCCQ==" saltValue="maIHI/dMzxkMePwLpmD0Iw==" spinCount="100000" sqref="K67:L67 K69:L75" name="data1_5"/>
    <protectedRange algorithmName="SHA-512" hashValue="asPYMQGPLDeu1UukWilPj2rVglLULDrqAvkPciUWFv+2LhTOzRnp0Fn2srQpFTgGQvp8zz3KxNrOMNiFaHhCCQ==" saltValue="maIHI/dMzxkMePwLpmD0Iw==" spinCount="100000" sqref="K85:L93" name="data1_8"/>
    <protectedRange algorithmName="SHA-512" hashValue="asPYMQGPLDeu1UukWilPj2rVglLULDrqAvkPciUWFv+2LhTOzRnp0Fn2srQpFTgGQvp8zz3KxNrOMNiFaHhCCQ==" saltValue="maIHI/dMzxkMePwLpmD0Iw==" spinCount="100000" sqref="K94:L102" name="data1_13"/>
    <protectedRange algorithmName="SHA-512" hashValue="asPYMQGPLDeu1UukWilPj2rVglLULDrqAvkPciUWFv+2LhTOzRnp0Fn2srQpFTgGQvp8zz3KxNrOMNiFaHhCCQ==" saltValue="maIHI/dMzxkMePwLpmD0Iw==" spinCount="100000" sqref="K103:L111" name="data1_14"/>
    <protectedRange algorithmName="SHA-512" hashValue="asPYMQGPLDeu1UukWilPj2rVglLULDrqAvkPciUWFv+2LhTOzRnp0Fn2srQpFTgGQvp8zz3KxNrOMNiFaHhCCQ==" saltValue="maIHI/dMzxkMePwLpmD0Iw==" spinCount="100000" sqref="K112:L120" name="data1_16"/>
    <protectedRange algorithmName="SHA-512" hashValue="asPYMQGPLDeu1UukWilPj2rVglLULDrqAvkPciUWFv+2LhTOzRnp0Fn2srQpFTgGQvp8zz3KxNrOMNiFaHhCCQ==" saltValue="maIHI/dMzxkMePwLpmD0Iw==" spinCount="100000" sqref="K121:L138" name="data1_19"/>
    <protectedRange algorithmName="SHA-512" hashValue="asPYMQGPLDeu1UukWilPj2rVglLULDrqAvkPciUWFv+2LhTOzRnp0Fn2srQpFTgGQvp8zz3KxNrOMNiFaHhCCQ==" saltValue="maIHI/dMzxkMePwLpmD0Iw==" spinCount="100000" sqref="K139:L147" name="data1_21"/>
    <protectedRange algorithmName="SHA-512" hashValue="asPYMQGPLDeu1UukWilPj2rVglLULDrqAvkPciUWFv+2LhTOzRnp0Fn2srQpFTgGQvp8zz3KxNrOMNiFaHhCCQ==" saltValue="maIHI/dMzxkMePwLpmD0Iw==" spinCount="100000" sqref="K68:L68" name="data1_6"/>
    <protectedRange algorithmName="SHA-512" hashValue="asPYMQGPLDeu1UukWilPj2rVglLULDrqAvkPciUWFv+2LhTOzRnp0Fn2srQpFTgGQvp8zz3KxNrOMNiFaHhCCQ==" saltValue="maIHI/dMzxkMePwLpmD0Iw==" spinCount="100000" sqref="K76:L84" name="data1_7"/>
    <protectedRange algorithmName="SHA-512" hashValue="asPYMQGPLDeu1UukWilPj2rVglLULDrqAvkPciUWFv+2LhTOzRnp0Fn2srQpFTgGQvp8zz3KxNrOMNiFaHhCCQ==" saltValue="maIHI/dMzxkMePwLpmD0Iw==" spinCount="100000" sqref="K49:L57" name="data1_9"/>
  </protectedRanges>
  <mergeCells count="5">
    <mergeCell ref="S155:S156"/>
    <mergeCell ref="AP2:AT2"/>
    <mergeCell ref="AA2:AE2"/>
    <mergeCell ref="AF2:AJ2"/>
    <mergeCell ref="AK2:AO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6600"/>
  </sheetPr>
  <dimension ref="A1:FO323"/>
  <sheetViews>
    <sheetView workbookViewId="0">
      <selection activeCell="I24" sqref="I24"/>
    </sheetView>
  </sheetViews>
  <sheetFormatPr defaultColWidth="9.140625" defaultRowHeight="12.75"/>
  <cols>
    <col min="1" max="1" width="5" style="1" bestFit="1" customWidth="1"/>
    <col min="2" max="2" width="11.42578125" style="27" bestFit="1" customWidth="1"/>
    <col min="3" max="3" width="16.7109375" style="116" customWidth="1"/>
    <col min="4" max="4" width="10.42578125" style="1" bestFit="1" customWidth="1"/>
    <col min="5" max="9" width="11.140625" style="1" customWidth="1"/>
    <col min="10" max="10" width="15.7109375" style="23" customWidth="1"/>
    <col min="11" max="11" width="108.28515625" style="57" customWidth="1"/>
    <col min="12" max="12" width="10.7109375" style="57" bestFit="1" customWidth="1"/>
    <col min="13" max="13" width="11.28515625" style="57" bestFit="1" customWidth="1"/>
    <col min="14" max="14" width="7.7109375" style="57" bestFit="1" customWidth="1"/>
    <col min="15" max="15" width="10.7109375" style="57" bestFit="1" customWidth="1"/>
    <col min="16" max="16" width="11.28515625" style="57" bestFit="1" customWidth="1"/>
    <col min="17" max="17" width="7.7109375" style="57" bestFit="1" customWidth="1"/>
    <col min="18" max="18" width="10.7109375" style="57" bestFit="1" customWidth="1"/>
    <col min="19" max="19" width="11.28515625" style="57" bestFit="1" customWidth="1"/>
    <col min="20" max="20" width="7.7109375" style="57" bestFit="1" customWidth="1"/>
    <col min="21" max="21" width="10.7109375" style="57" bestFit="1" customWidth="1"/>
    <col min="22" max="22" width="11.28515625" style="57" bestFit="1" customWidth="1"/>
    <col min="23" max="23" width="7.7109375" style="57" bestFit="1" customWidth="1"/>
    <col min="24" max="24" width="10.7109375" style="57" bestFit="1" customWidth="1"/>
    <col min="25" max="25" width="11.28515625" style="57" bestFit="1" customWidth="1"/>
    <col min="26" max="16384" width="9.140625" style="1"/>
  </cols>
  <sheetData>
    <row r="1" spans="1:171" s="4" customFormat="1">
      <c r="A1" s="16"/>
      <c r="B1" s="24"/>
      <c r="C1" s="113"/>
      <c r="D1" s="17"/>
      <c r="E1" s="35" t="s">
        <v>0</v>
      </c>
      <c r="F1" s="35" t="s">
        <v>0</v>
      </c>
      <c r="G1" s="35" t="s">
        <v>0</v>
      </c>
      <c r="H1" s="35" t="s">
        <v>0</v>
      </c>
      <c r="I1" s="35" t="s">
        <v>0</v>
      </c>
      <c r="J1" s="17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</row>
    <row r="2" spans="1:171" s="3" customFormat="1">
      <c r="A2" s="16" t="s">
        <v>7</v>
      </c>
      <c r="B2" s="24" t="s">
        <v>35</v>
      </c>
      <c r="C2" s="113" t="s">
        <v>149</v>
      </c>
      <c r="D2" s="16" t="s">
        <v>31</v>
      </c>
      <c r="E2" s="34" t="s">
        <v>85</v>
      </c>
      <c r="F2" s="34" t="s">
        <v>86</v>
      </c>
      <c r="G2" s="34" t="s">
        <v>87</v>
      </c>
      <c r="H2" s="34" t="s">
        <v>88</v>
      </c>
      <c r="I2" s="34" t="s">
        <v>89</v>
      </c>
      <c r="J2" s="16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</row>
    <row r="3" spans="1:171" s="3" customFormat="1" ht="13.5" thickBot="1">
      <c r="A3" s="18"/>
      <c r="B3" s="25"/>
      <c r="C3" s="114"/>
      <c r="D3" s="18"/>
      <c r="E3" s="36" t="s">
        <v>19</v>
      </c>
      <c r="F3" s="36" t="s">
        <v>19</v>
      </c>
      <c r="G3" s="36" t="s">
        <v>19</v>
      </c>
      <c r="H3" s="36" t="s">
        <v>19</v>
      </c>
      <c r="I3" s="36" t="s">
        <v>19</v>
      </c>
      <c r="J3" s="18" t="s">
        <v>90</v>
      </c>
      <c r="K3" s="122" t="s">
        <v>65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</row>
    <row r="4" spans="1:171">
      <c r="A4" s="13" t="s">
        <v>29</v>
      </c>
      <c r="B4" s="26" t="s">
        <v>45</v>
      </c>
      <c r="C4" s="115" t="s">
        <v>146</v>
      </c>
      <c r="D4" s="69">
        <v>7</v>
      </c>
      <c r="E4" s="135">
        <v>13.4</v>
      </c>
      <c r="F4" s="135">
        <v>24.9</v>
      </c>
      <c r="G4" s="135">
        <v>39.1</v>
      </c>
      <c r="H4" s="135">
        <v>53.8</v>
      </c>
      <c r="I4" s="135">
        <v>70.400000000000006</v>
      </c>
      <c r="J4" s="136" t="s">
        <v>165</v>
      </c>
      <c r="K4" s="98"/>
    </row>
    <row r="5" spans="1:171">
      <c r="A5" s="13" t="s">
        <v>29</v>
      </c>
      <c r="B5" s="26" t="s">
        <v>45</v>
      </c>
      <c r="C5" s="115" t="s">
        <v>146</v>
      </c>
      <c r="D5" s="69">
        <v>8</v>
      </c>
      <c r="E5" s="135">
        <v>13</v>
      </c>
      <c r="F5" s="135">
        <v>24.1</v>
      </c>
      <c r="G5" s="135">
        <v>37.9</v>
      </c>
      <c r="H5" s="135">
        <v>52.2</v>
      </c>
      <c r="I5" s="135">
        <v>68.900000000000006</v>
      </c>
      <c r="J5" s="136" t="s">
        <v>165</v>
      </c>
      <c r="K5" s="98"/>
    </row>
    <row r="6" spans="1:171">
      <c r="A6" s="13" t="s">
        <v>29</v>
      </c>
      <c r="B6" s="26" t="s">
        <v>45</v>
      </c>
      <c r="C6" s="115" t="s">
        <v>146</v>
      </c>
      <c r="D6" s="69">
        <v>9</v>
      </c>
      <c r="E6" s="135">
        <v>13.4</v>
      </c>
      <c r="F6" s="135">
        <v>24.9</v>
      </c>
      <c r="G6" s="135">
        <v>39</v>
      </c>
      <c r="H6" s="135">
        <v>53.6</v>
      </c>
      <c r="I6" s="135">
        <v>70.7</v>
      </c>
      <c r="J6" s="136" t="s">
        <v>165</v>
      </c>
      <c r="K6" s="98"/>
    </row>
    <row r="7" spans="1:171" ht="38.25">
      <c r="A7" s="62" t="s">
        <v>78</v>
      </c>
      <c r="B7" s="64" t="s">
        <v>79</v>
      </c>
      <c r="C7" s="115" t="s">
        <v>150</v>
      </c>
      <c r="D7" s="92">
        <v>7</v>
      </c>
      <c r="E7" s="68">
        <v>8.6999999999999993</v>
      </c>
      <c r="F7" s="68">
        <v>14.3</v>
      </c>
      <c r="G7" s="68">
        <v>24</v>
      </c>
      <c r="H7" s="68">
        <v>40</v>
      </c>
      <c r="I7" s="68">
        <v>60.8</v>
      </c>
      <c r="J7" s="99" t="s">
        <v>161</v>
      </c>
      <c r="K7" s="128" t="s">
        <v>174</v>
      </c>
    </row>
    <row r="8" spans="1:171">
      <c r="A8" s="62" t="s">
        <v>78</v>
      </c>
      <c r="B8" s="64" t="s">
        <v>79</v>
      </c>
      <c r="C8" s="115" t="s">
        <v>150</v>
      </c>
      <c r="D8" s="92">
        <v>8</v>
      </c>
      <c r="E8" s="68">
        <v>15.6</v>
      </c>
      <c r="F8" s="68">
        <v>21.3</v>
      </c>
      <c r="G8" s="68">
        <v>24.3</v>
      </c>
      <c r="H8" s="68">
        <v>37.799999999999997</v>
      </c>
      <c r="I8" s="68">
        <v>62.4</v>
      </c>
      <c r="J8" s="99" t="s">
        <v>161</v>
      </c>
      <c r="K8" s="98"/>
    </row>
    <row r="9" spans="1:171">
      <c r="A9" s="62" t="s">
        <v>78</v>
      </c>
      <c r="B9" s="64" t="s">
        <v>79</v>
      </c>
      <c r="C9" s="115" t="s">
        <v>150</v>
      </c>
      <c r="D9" s="92">
        <v>9</v>
      </c>
      <c r="E9" s="68">
        <v>11.2</v>
      </c>
      <c r="F9" s="68">
        <v>18.399999999999999</v>
      </c>
      <c r="G9" s="68">
        <v>24.9</v>
      </c>
      <c r="H9" s="68">
        <v>40</v>
      </c>
      <c r="I9" s="68">
        <v>61.4</v>
      </c>
      <c r="J9" s="99" t="s">
        <v>161</v>
      </c>
      <c r="K9" s="98"/>
    </row>
    <row r="10" spans="1:171">
      <c r="A10" s="13" t="s">
        <v>14</v>
      </c>
      <c r="B10" s="26" t="s">
        <v>46</v>
      </c>
      <c r="C10" s="115" t="s">
        <v>157</v>
      </c>
      <c r="D10" s="92">
        <v>7</v>
      </c>
      <c r="E10" s="68">
        <v>11.1</v>
      </c>
      <c r="F10" s="68">
        <v>19.600000000000001</v>
      </c>
      <c r="G10" s="68">
        <v>33.200000000000003</v>
      </c>
      <c r="H10" s="68">
        <v>48.3</v>
      </c>
      <c r="I10" s="68">
        <v>67.099999999999994</v>
      </c>
      <c r="J10" s="99" t="s">
        <v>126</v>
      </c>
      <c r="K10" s="123" t="s">
        <v>158</v>
      </c>
    </row>
    <row r="11" spans="1:171">
      <c r="A11" s="13" t="s">
        <v>14</v>
      </c>
      <c r="B11" s="26" t="s">
        <v>46</v>
      </c>
      <c r="C11" s="115" t="s">
        <v>157</v>
      </c>
      <c r="D11" s="92">
        <v>8</v>
      </c>
      <c r="E11" s="68">
        <v>10.4</v>
      </c>
      <c r="F11" s="68">
        <v>19.600000000000001</v>
      </c>
      <c r="G11" s="68">
        <v>32.799999999999997</v>
      </c>
      <c r="H11" s="68">
        <v>47.3</v>
      </c>
      <c r="I11" s="68">
        <v>66.599999999999994</v>
      </c>
      <c r="J11" s="99" t="s">
        <v>126</v>
      </c>
      <c r="K11" s="123" t="s">
        <v>158</v>
      </c>
    </row>
    <row r="12" spans="1:171">
      <c r="A12" s="13" t="s">
        <v>14</v>
      </c>
      <c r="B12" s="26" t="s">
        <v>46</v>
      </c>
      <c r="C12" s="115" t="s">
        <v>157</v>
      </c>
      <c r="D12" s="92">
        <v>9</v>
      </c>
      <c r="E12" s="68">
        <v>10.4</v>
      </c>
      <c r="F12" s="68">
        <v>20</v>
      </c>
      <c r="G12" s="68">
        <v>32.799999999999997</v>
      </c>
      <c r="H12" s="68">
        <v>48</v>
      </c>
      <c r="I12" s="68">
        <v>66.7</v>
      </c>
      <c r="J12" s="99" t="s">
        <v>126</v>
      </c>
      <c r="K12" s="123" t="s">
        <v>158</v>
      </c>
    </row>
    <row r="13" spans="1:171">
      <c r="A13" s="13" t="s">
        <v>15</v>
      </c>
      <c r="B13" s="26" t="s">
        <v>47</v>
      </c>
      <c r="C13" s="115" t="s">
        <v>148</v>
      </c>
      <c r="D13" s="92">
        <v>7</v>
      </c>
      <c r="E13" s="68">
        <v>17.8</v>
      </c>
      <c r="F13" s="68">
        <v>24.8</v>
      </c>
      <c r="G13" s="68">
        <v>29.4</v>
      </c>
      <c r="H13" s="68">
        <v>42.4</v>
      </c>
      <c r="I13" s="68">
        <v>63</v>
      </c>
      <c r="J13" s="99" t="s">
        <v>161</v>
      </c>
      <c r="K13" s="98"/>
    </row>
    <row r="14" spans="1:171">
      <c r="A14" s="13" t="s">
        <v>15</v>
      </c>
      <c r="B14" s="26" t="s">
        <v>47</v>
      </c>
      <c r="C14" s="115" t="s">
        <v>148</v>
      </c>
      <c r="D14" s="92">
        <v>8</v>
      </c>
      <c r="E14" s="68">
        <v>20.5</v>
      </c>
      <c r="F14" s="68">
        <v>26.4</v>
      </c>
      <c r="G14" s="68">
        <v>32.5</v>
      </c>
      <c r="H14" s="68">
        <v>43.6</v>
      </c>
      <c r="I14" s="68">
        <v>62.4</v>
      </c>
      <c r="J14" s="99" t="s">
        <v>161</v>
      </c>
      <c r="K14" s="98"/>
    </row>
    <row r="15" spans="1:171">
      <c r="A15" s="13" t="s">
        <v>15</v>
      </c>
      <c r="B15" s="26" t="s">
        <v>47</v>
      </c>
      <c r="C15" s="115" t="s">
        <v>148</v>
      </c>
      <c r="D15" s="92">
        <v>9</v>
      </c>
      <c r="E15" s="68">
        <v>20.5</v>
      </c>
      <c r="F15" s="68">
        <v>28.3</v>
      </c>
      <c r="G15" s="68">
        <v>33.5</v>
      </c>
      <c r="H15" s="68">
        <v>43.1</v>
      </c>
      <c r="I15" s="68">
        <v>64.400000000000006</v>
      </c>
      <c r="J15" s="99" t="s">
        <v>161</v>
      </c>
      <c r="K15" s="98"/>
    </row>
    <row r="16" spans="1:171">
      <c r="A16" s="13" t="s">
        <v>16</v>
      </c>
      <c r="B16" s="26" t="s">
        <v>68</v>
      </c>
      <c r="C16" s="115" t="s">
        <v>127</v>
      </c>
      <c r="D16" s="92">
        <v>7</v>
      </c>
      <c r="E16" s="135">
        <v>8.92</v>
      </c>
      <c r="F16" s="135">
        <v>17.27</v>
      </c>
      <c r="G16" s="135">
        <v>23.16</v>
      </c>
      <c r="H16" s="135">
        <v>44.22</v>
      </c>
      <c r="I16" s="135">
        <v>66.62</v>
      </c>
      <c r="J16" s="99" t="s">
        <v>161</v>
      </c>
      <c r="K16" s="98"/>
    </row>
    <row r="17" spans="1:11">
      <c r="A17" s="13" t="s">
        <v>16</v>
      </c>
      <c r="B17" s="26" t="s">
        <v>68</v>
      </c>
      <c r="C17" s="115" t="s">
        <v>127</v>
      </c>
      <c r="D17" s="92">
        <v>8</v>
      </c>
      <c r="E17" s="135">
        <v>6.73</v>
      </c>
      <c r="F17" s="135">
        <v>17.86</v>
      </c>
      <c r="G17" s="135">
        <v>28.54</v>
      </c>
      <c r="H17" s="135">
        <v>43.47</v>
      </c>
      <c r="I17" s="135">
        <v>64.69</v>
      </c>
      <c r="J17" s="99" t="s">
        <v>161</v>
      </c>
      <c r="K17" s="98"/>
    </row>
    <row r="18" spans="1:11">
      <c r="A18" s="13" t="s">
        <v>16</v>
      </c>
      <c r="B18" s="26" t="s">
        <v>68</v>
      </c>
      <c r="C18" s="115" t="s">
        <v>127</v>
      </c>
      <c r="D18" s="92">
        <v>9</v>
      </c>
      <c r="E18" s="135">
        <v>7.41</v>
      </c>
      <c r="F18" s="135">
        <v>18.829999999999998</v>
      </c>
      <c r="G18" s="135">
        <v>30.25</v>
      </c>
      <c r="H18" s="135">
        <v>43.62</v>
      </c>
      <c r="I18" s="135">
        <v>65.97</v>
      </c>
      <c r="J18" s="99" t="s">
        <v>161</v>
      </c>
      <c r="K18" s="98"/>
    </row>
    <row r="19" spans="1:11">
      <c r="A19" s="62" t="s">
        <v>17</v>
      </c>
      <c r="B19" s="64" t="s">
        <v>48</v>
      </c>
      <c r="C19" s="115" t="s">
        <v>151</v>
      </c>
      <c r="D19" s="92">
        <v>7</v>
      </c>
      <c r="E19" s="68">
        <v>10.7</v>
      </c>
      <c r="F19" s="68">
        <v>21.1</v>
      </c>
      <c r="G19" s="68">
        <v>32</v>
      </c>
      <c r="H19" s="68">
        <v>47.5</v>
      </c>
      <c r="I19" s="68">
        <v>61</v>
      </c>
      <c r="J19" s="136" t="s">
        <v>165</v>
      </c>
      <c r="K19" s="98"/>
    </row>
    <row r="20" spans="1:11">
      <c r="A20" s="62" t="s">
        <v>17</v>
      </c>
      <c r="B20" s="64" t="s">
        <v>48</v>
      </c>
      <c r="C20" s="115" t="s">
        <v>152</v>
      </c>
      <c r="D20" s="92">
        <v>8</v>
      </c>
      <c r="E20" s="68">
        <v>12.3</v>
      </c>
      <c r="F20" s="68">
        <v>24.1</v>
      </c>
      <c r="G20" s="68">
        <v>36.700000000000003</v>
      </c>
      <c r="H20" s="68">
        <v>52.9</v>
      </c>
      <c r="I20" s="68">
        <v>70.8</v>
      </c>
      <c r="J20" s="136" t="s">
        <v>165</v>
      </c>
      <c r="K20" s="98"/>
    </row>
    <row r="21" spans="1:11">
      <c r="A21" s="62" t="s">
        <v>17</v>
      </c>
      <c r="B21" s="64" t="s">
        <v>48</v>
      </c>
      <c r="C21" s="115" t="s">
        <v>162</v>
      </c>
      <c r="D21" s="92">
        <v>9</v>
      </c>
      <c r="E21" s="68">
        <v>10.7</v>
      </c>
      <c r="F21" s="68">
        <v>20.6</v>
      </c>
      <c r="G21" s="68">
        <v>31.3</v>
      </c>
      <c r="H21" s="68">
        <v>44.2</v>
      </c>
      <c r="I21" s="68">
        <v>58.1</v>
      </c>
      <c r="J21" s="136" t="s">
        <v>165</v>
      </c>
      <c r="K21" s="98"/>
    </row>
    <row r="22" spans="1:11">
      <c r="A22" s="62" t="s">
        <v>18</v>
      </c>
      <c r="B22" s="64" t="s">
        <v>49</v>
      </c>
      <c r="C22" s="115" t="s">
        <v>131</v>
      </c>
      <c r="D22" s="92">
        <v>7</v>
      </c>
      <c r="E22" s="124">
        <v>17</v>
      </c>
      <c r="F22" s="124">
        <v>30.5</v>
      </c>
      <c r="G22" s="124">
        <v>48.2</v>
      </c>
      <c r="H22" s="124">
        <v>66</v>
      </c>
      <c r="I22" s="125">
        <v>83.6</v>
      </c>
      <c r="J22" s="126" t="s">
        <v>165</v>
      </c>
      <c r="K22" s="98"/>
    </row>
    <row r="23" spans="1:11">
      <c r="A23" s="62" t="s">
        <v>18</v>
      </c>
      <c r="B23" s="64" t="s">
        <v>49</v>
      </c>
      <c r="C23" s="115" t="s">
        <v>133</v>
      </c>
      <c r="D23" s="92">
        <v>8</v>
      </c>
      <c r="E23" s="124">
        <v>18.2</v>
      </c>
      <c r="F23" s="124">
        <v>33.4</v>
      </c>
      <c r="G23" s="124">
        <v>53.7</v>
      </c>
      <c r="H23" s="124">
        <v>74.3</v>
      </c>
      <c r="I23" s="125">
        <v>91.9</v>
      </c>
      <c r="J23" s="126" t="s">
        <v>165</v>
      </c>
      <c r="K23" s="98"/>
    </row>
    <row r="24" spans="1:11">
      <c r="A24" s="62" t="s">
        <v>18</v>
      </c>
      <c r="B24" s="64" t="s">
        <v>49</v>
      </c>
      <c r="C24" s="115" t="s">
        <v>164</v>
      </c>
      <c r="D24" s="92">
        <v>9</v>
      </c>
      <c r="E24" s="124">
        <v>14</v>
      </c>
      <c r="F24" s="124">
        <v>25</v>
      </c>
      <c r="G24" s="124">
        <v>39.299999999999997</v>
      </c>
      <c r="H24" s="124">
        <v>54.4</v>
      </c>
      <c r="I24" s="125">
        <v>72.3</v>
      </c>
      <c r="J24" s="126" t="s">
        <v>165</v>
      </c>
      <c r="K24" s="98"/>
    </row>
    <row r="25" spans="1:11">
      <c r="J25" s="1"/>
    </row>
    <row r="26" spans="1:11">
      <c r="J26" s="1"/>
    </row>
    <row r="27" spans="1:11">
      <c r="J27" s="1"/>
    </row>
    <row r="28" spans="1:11">
      <c r="J28" s="1"/>
    </row>
    <row r="29" spans="1:11">
      <c r="J29" s="1"/>
    </row>
    <row r="30" spans="1:11">
      <c r="J30" s="1"/>
    </row>
    <row r="31" spans="1:11">
      <c r="J31" s="1"/>
    </row>
    <row r="32" spans="1:11"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  <row r="41" spans="10:10">
      <c r="J41" s="1"/>
    </row>
    <row r="42" spans="10:10">
      <c r="J42" s="1"/>
    </row>
    <row r="43" spans="10:10">
      <c r="J43" s="1"/>
    </row>
    <row r="44" spans="10:10">
      <c r="J44" s="1"/>
    </row>
    <row r="45" spans="10:10">
      <c r="J45" s="1"/>
    </row>
    <row r="46" spans="10:10">
      <c r="J46" s="1"/>
    </row>
    <row r="47" spans="10:10">
      <c r="J47" s="1"/>
    </row>
    <row r="48" spans="10:10">
      <c r="J48" s="1"/>
    </row>
    <row r="49" spans="10:10">
      <c r="J49" s="1"/>
    </row>
    <row r="50" spans="10:10">
      <c r="J50" s="1"/>
    </row>
    <row r="51" spans="10:10">
      <c r="J51" s="1"/>
    </row>
    <row r="52" spans="10:10">
      <c r="J52" s="1"/>
    </row>
    <row r="53" spans="10:10">
      <c r="J53" s="1"/>
    </row>
    <row r="54" spans="10:10">
      <c r="J54" s="1"/>
    </row>
    <row r="55" spans="10:10">
      <c r="J55" s="1"/>
    </row>
    <row r="56" spans="10:10">
      <c r="J56" s="1"/>
    </row>
    <row r="57" spans="10:10">
      <c r="J57" s="1"/>
    </row>
    <row r="58" spans="10:10">
      <c r="J58" s="1"/>
    </row>
    <row r="59" spans="10:10">
      <c r="J59" s="1"/>
    </row>
    <row r="60" spans="10:10">
      <c r="J60" s="1"/>
    </row>
    <row r="61" spans="10:10">
      <c r="J61" s="1"/>
    </row>
    <row r="62" spans="10:10">
      <c r="J62" s="1"/>
    </row>
    <row r="63" spans="10:10">
      <c r="J63" s="1"/>
    </row>
    <row r="64" spans="10:10">
      <c r="J64" s="1"/>
    </row>
    <row r="65" spans="10:10">
      <c r="J65" s="1"/>
    </row>
    <row r="66" spans="10:10">
      <c r="J66" s="1"/>
    </row>
    <row r="67" spans="10:10">
      <c r="J67" s="1"/>
    </row>
    <row r="68" spans="10:10">
      <c r="J68" s="1"/>
    </row>
    <row r="69" spans="10:10">
      <c r="J69" s="1"/>
    </row>
    <row r="70" spans="10:10">
      <c r="J70" s="1"/>
    </row>
    <row r="71" spans="10:10">
      <c r="J71" s="1"/>
    </row>
    <row r="72" spans="10:10">
      <c r="J72" s="1"/>
    </row>
    <row r="73" spans="10:10">
      <c r="J73" s="1"/>
    </row>
    <row r="74" spans="10:10">
      <c r="J74" s="1"/>
    </row>
    <row r="75" spans="10:10">
      <c r="J75" s="1"/>
    </row>
    <row r="76" spans="10:10">
      <c r="J76" s="1"/>
    </row>
    <row r="77" spans="10:10">
      <c r="J77" s="1"/>
    </row>
    <row r="78" spans="10:10">
      <c r="J78" s="1"/>
    </row>
    <row r="79" spans="10:10">
      <c r="J79" s="1"/>
    </row>
    <row r="80" spans="10:10">
      <c r="J80" s="1"/>
    </row>
    <row r="81" spans="10:10">
      <c r="J81" s="1"/>
    </row>
    <row r="82" spans="10:10">
      <c r="J82" s="1"/>
    </row>
    <row r="83" spans="10:10">
      <c r="J83" s="1"/>
    </row>
    <row r="84" spans="10:10">
      <c r="J84" s="1"/>
    </row>
    <row r="85" spans="10:10">
      <c r="J85" s="1"/>
    </row>
    <row r="86" spans="10:10">
      <c r="J86" s="1"/>
    </row>
    <row r="87" spans="10:10">
      <c r="J87" s="1"/>
    </row>
    <row r="88" spans="10:10">
      <c r="J88" s="1"/>
    </row>
    <row r="89" spans="10:10">
      <c r="J89" s="1"/>
    </row>
    <row r="90" spans="10:10">
      <c r="J90" s="1"/>
    </row>
    <row r="91" spans="10:10">
      <c r="J91" s="1"/>
    </row>
    <row r="92" spans="10:10">
      <c r="J92" s="1"/>
    </row>
    <row r="93" spans="10:10">
      <c r="J93" s="1"/>
    </row>
    <row r="94" spans="10:10">
      <c r="J94" s="1"/>
    </row>
    <row r="95" spans="10:10">
      <c r="J95" s="1"/>
    </row>
    <row r="96" spans="10:10">
      <c r="J96" s="1"/>
    </row>
    <row r="97" spans="10:10">
      <c r="J97" s="1"/>
    </row>
    <row r="98" spans="10:10">
      <c r="J98" s="1"/>
    </row>
    <row r="99" spans="10:10">
      <c r="J99" s="1"/>
    </row>
    <row r="100" spans="10:10">
      <c r="J100" s="1"/>
    </row>
    <row r="101" spans="10:10">
      <c r="J101" s="1"/>
    </row>
    <row r="102" spans="10:10">
      <c r="J102" s="1"/>
    </row>
    <row r="103" spans="10:10">
      <c r="J103" s="1"/>
    </row>
    <row r="104" spans="10:10">
      <c r="J104" s="1"/>
    </row>
    <row r="105" spans="10:10">
      <c r="J105" s="1"/>
    </row>
    <row r="106" spans="10:10">
      <c r="J106" s="1"/>
    </row>
    <row r="107" spans="10:10">
      <c r="J107" s="1"/>
    </row>
    <row r="108" spans="10:10">
      <c r="J108" s="1"/>
    </row>
    <row r="109" spans="10:10">
      <c r="J109" s="1"/>
    </row>
    <row r="110" spans="10:10">
      <c r="J110" s="1"/>
    </row>
    <row r="111" spans="10:10">
      <c r="J111" s="1"/>
    </row>
    <row r="112" spans="10:10">
      <c r="J112" s="1"/>
    </row>
    <row r="113" spans="10:10">
      <c r="J113" s="1"/>
    </row>
    <row r="114" spans="10:10">
      <c r="J114" s="1"/>
    </row>
    <row r="115" spans="10:10">
      <c r="J115" s="1"/>
    </row>
    <row r="116" spans="10:10">
      <c r="J116" s="1"/>
    </row>
    <row r="117" spans="10:10">
      <c r="J117" s="1"/>
    </row>
    <row r="118" spans="10:10">
      <c r="J118" s="1"/>
    </row>
    <row r="119" spans="10:10">
      <c r="J119" s="1"/>
    </row>
    <row r="120" spans="10:10">
      <c r="J120" s="1"/>
    </row>
    <row r="121" spans="10:10">
      <c r="J121" s="1"/>
    </row>
    <row r="122" spans="10:10">
      <c r="J122" s="1"/>
    </row>
    <row r="123" spans="10:10">
      <c r="J123" s="1"/>
    </row>
    <row r="124" spans="10:10">
      <c r="J124" s="1"/>
    </row>
    <row r="125" spans="10:10">
      <c r="J125" s="1"/>
    </row>
    <row r="126" spans="10:10">
      <c r="J126" s="1"/>
    </row>
    <row r="127" spans="10:10">
      <c r="J127" s="1"/>
    </row>
    <row r="128" spans="10:10">
      <c r="J128" s="1"/>
    </row>
    <row r="129" spans="10:10">
      <c r="J129" s="1"/>
    </row>
    <row r="130" spans="10:10">
      <c r="J130" s="1"/>
    </row>
    <row r="131" spans="10:10">
      <c r="J131" s="1"/>
    </row>
    <row r="132" spans="10:10">
      <c r="J132" s="1"/>
    </row>
    <row r="133" spans="10:10">
      <c r="J133" s="1"/>
    </row>
    <row r="134" spans="10:10">
      <c r="J134" s="1"/>
    </row>
    <row r="135" spans="10:10">
      <c r="J135" s="1"/>
    </row>
    <row r="136" spans="10:10">
      <c r="J136" s="1"/>
    </row>
    <row r="137" spans="10:10">
      <c r="J137" s="1"/>
    </row>
    <row r="138" spans="10:10">
      <c r="J138" s="1"/>
    </row>
    <row r="139" spans="10:10">
      <c r="J139" s="1"/>
    </row>
    <row r="140" spans="10:10">
      <c r="J140" s="1"/>
    </row>
    <row r="141" spans="10:10">
      <c r="J141" s="1"/>
    </row>
    <row r="142" spans="10:10">
      <c r="J142" s="1"/>
    </row>
    <row r="143" spans="10:10">
      <c r="J143" s="1"/>
    </row>
    <row r="144" spans="10:10">
      <c r="J144" s="1"/>
    </row>
    <row r="145" spans="10:10">
      <c r="J145" s="1"/>
    </row>
    <row r="146" spans="10:10">
      <c r="J146" s="1"/>
    </row>
    <row r="147" spans="10:10">
      <c r="J147" s="1"/>
    </row>
    <row r="148" spans="10:10">
      <c r="J148" s="1"/>
    </row>
    <row r="149" spans="10:10">
      <c r="J149" s="1"/>
    </row>
    <row r="150" spans="10:10">
      <c r="J150" s="1"/>
    </row>
    <row r="151" spans="10:10">
      <c r="J151" s="1"/>
    </row>
    <row r="152" spans="10:10">
      <c r="J152" s="1"/>
    </row>
    <row r="153" spans="10:10">
      <c r="J153" s="1"/>
    </row>
    <row r="154" spans="10:10">
      <c r="J154" s="1"/>
    </row>
    <row r="155" spans="10:10">
      <c r="J155" s="1"/>
    </row>
    <row r="156" spans="10:10">
      <c r="J156" s="1"/>
    </row>
    <row r="157" spans="10:10">
      <c r="J157" s="1"/>
    </row>
    <row r="158" spans="10:10">
      <c r="J158" s="1"/>
    </row>
    <row r="159" spans="10:10">
      <c r="J159" s="1"/>
    </row>
    <row r="160" spans="10:10">
      <c r="J160" s="1"/>
    </row>
    <row r="161" spans="10:10">
      <c r="J161" s="1"/>
    </row>
    <row r="162" spans="10:10">
      <c r="J162" s="1"/>
    </row>
    <row r="163" spans="10:10">
      <c r="J163" s="1"/>
    </row>
    <row r="164" spans="10:10">
      <c r="J164" s="1"/>
    </row>
    <row r="165" spans="10:10">
      <c r="J165" s="1"/>
    </row>
    <row r="166" spans="10:10">
      <c r="J166" s="1"/>
    </row>
    <row r="167" spans="10:10">
      <c r="J167" s="1"/>
    </row>
    <row r="168" spans="10:10">
      <c r="J168" s="1"/>
    </row>
    <row r="169" spans="10:10">
      <c r="J169" s="1"/>
    </row>
    <row r="170" spans="10:10">
      <c r="J170" s="1"/>
    </row>
    <row r="171" spans="10:10">
      <c r="J171" s="1"/>
    </row>
    <row r="172" spans="10:10">
      <c r="J172" s="1"/>
    </row>
    <row r="173" spans="10:10">
      <c r="J173" s="1"/>
    </row>
    <row r="174" spans="10:10">
      <c r="J174" s="1"/>
    </row>
    <row r="175" spans="10:10">
      <c r="J175" s="1"/>
    </row>
    <row r="176" spans="10:10">
      <c r="J176" s="1"/>
    </row>
    <row r="177" spans="10:10">
      <c r="J177" s="1"/>
    </row>
    <row r="178" spans="10:10">
      <c r="J178" s="1"/>
    </row>
    <row r="179" spans="10:10">
      <c r="J179" s="1"/>
    </row>
    <row r="180" spans="10:10">
      <c r="J180" s="1"/>
    </row>
    <row r="181" spans="10:10">
      <c r="J181" s="1"/>
    </row>
    <row r="182" spans="10:10">
      <c r="J182" s="1"/>
    </row>
    <row r="183" spans="10:10">
      <c r="J183" s="1"/>
    </row>
    <row r="184" spans="10:10">
      <c r="J184" s="1"/>
    </row>
    <row r="185" spans="10:10">
      <c r="J185" s="1"/>
    </row>
    <row r="186" spans="10:10">
      <c r="J186" s="1"/>
    </row>
    <row r="187" spans="10:10">
      <c r="J187" s="1"/>
    </row>
    <row r="188" spans="10:10">
      <c r="J188" s="1"/>
    </row>
    <row r="189" spans="10:10">
      <c r="J189" s="1"/>
    </row>
    <row r="190" spans="10:10">
      <c r="J190" s="1"/>
    </row>
    <row r="191" spans="10:10">
      <c r="J191" s="1"/>
    </row>
    <row r="192" spans="10:10">
      <c r="J192" s="1"/>
    </row>
    <row r="193" spans="10:10">
      <c r="J193" s="1"/>
    </row>
    <row r="194" spans="10:10">
      <c r="J194" s="1"/>
    </row>
    <row r="195" spans="10:10">
      <c r="J195" s="1"/>
    </row>
    <row r="196" spans="10:10">
      <c r="J196" s="1"/>
    </row>
    <row r="197" spans="10:10">
      <c r="J197" s="1"/>
    </row>
    <row r="198" spans="10:10">
      <c r="J198" s="1"/>
    </row>
    <row r="199" spans="10:10">
      <c r="J199" s="1"/>
    </row>
    <row r="200" spans="10:10">
      <c r="J200" s="1"/>
    </row>
    <row r="201" spans="10:10">
      <c r="J201" s="1"/>
    </row>
    <row r="202" spans="10:10">
      <c r="J202" s="1"/>
    </row>
    <row r="203" spans="10:10">
      <c r="J203" s="1"/>
    </row>
    <row r="204" spans="10:10">
      <c r="J204" s="1"/>
    </row>
    <row r="205" spans="10:10">
      <c r="J205" s="1"/>
    </row>
    <row r="206" spans="10:10">
      <c r="J206" s="1"/>
    </row>
    <row r="207" spans="10:10">
      <c r="J207" s="1"/>
    </row>
    <row r="208" spans="10:10">
      <c r="J208" s="1"/>
    </row>
    <row r="209" spans="10:10">
      <c r="J209" s="1"/>
    </row>
    <row r="210" spans="10:10">
      <c r="J210" s="1"/>
    </row>
    <row r="211" spans="10:10">
      <c r="J211" s="1"/>
    </row>
    <row r="212" spans="10:10">
      <c r="J212" s="1"/>
    </row>
    <row r="213" spans="10:10">
      <c r="J213" s="1"/>
    </row>
    <row r="214" spans="10:10">
      <c r="J214" s="1"/>
    </row>
    <row r="215" spans="10:10">
      <c r="J215" s="1"/>
    </row>
    <row r="216" spans="10:10">
      <c r="J216" s="1"/>
    </row>
    <row r="217" spans="10:10">
      <c r="J217" s="1"/>
    </row>
    <row r="218" spans="10:10">
      <c r="J218" s="1"/>
    </row>
    <row r="219" spans="10:10">
      <c r="J219" s="1"/>
    </row>
    <row r="220" spans="10:10">
      <c r="J220" s="1"/>
    </row>
    <row r="221" spans="10:10">
      <c r="J221" s="1"/>
    </row>
    <row r="222" spans="10:10">
      <c r="J222" s="1"/>
    </row>
    <row r="223" spans="10:10">
      <c r="J223" s="1"/>
    </row>
    <row r="224" spans="10:10">
      <c r="J224" s="1"/>
    </row>
    <row r="225" spans="10:10">
      <c r="J225" s="1"/>
    </row>
    <row r="226" spans="10:10">
      <c r="J226" s="1"/>
    </row>
    <row r="227" spans="10:10">
      <c r="J227" s="1"/>
    </row>
    <row r="228" spans="10:10">
      <c r="J228" s="1"/>
    </row>
    <row r="229" spans="10:10">
      <c r="J229" s="1"/>
    </row>
    <row r="230" spans="10:10">
      <c r="J230" s="1"/>
    </row>
    <row r="231" spans="10:10">
      <c r="J231" s="1"/>
    </row>
    <row r="232" spans="10:10">
      <c r="J232" s="1"/>
    </row>
    <row r="233" spans="10:10">
      <c r="J233" s="1"/>
    </row>
    <row r="234" spans="10:10">
      <c r="J234" s="1"/>
    </row>
    <row r="235" spans="10:10">
      <c r="J235" s="1"/>
    </row>
    <row r="236" spans="10:10">
      <c r="J236" s="1"/>
    </row>
    <row r="237" spans="10:10">
      <c r="J237" s="1"/>
    </row>
    <row r="238" spans="10:10">
      <c r="J238" s="1"/>
    </row>
    <row r="239" spans="10:10">
      <c r="J239" s="1"/>
    </row>
    <row r="240" spans="10:10">
      <c r="J240" s="1"/>
    </row>
    <row r="241" spans="10:10">
      <c r="J241" s="1"/>
    </row>
    <row r="242" spans="10:10">
      <c r="J242" s="1"/>
    </row>
    <row r="243" spans="10:10">
      <c r="J243" s="1"/>
    </row>
    <row r="244" spans="10:10">
      <c r="J244" s="1"/>
    </row>
    <row r="245" spans="10:10">
      <c r="J245" s="1"/>
    </row>
    <row r="246" spans="10:10">
      <c r="J246" s="1"/>
    </row>
    <row r="247" spans="10:10">
      <c r="J247" s="1"/>
    </row>
    <row r="248" spans="10:10">
      <c r="J248" s="1"/>
    </row>
    <row r="249" spans="10:10">
      <c r="J249" s="1"/>
    </row>
    <row r="250" spans="10:10">
      <c r="J250" s="1"/>
    </row>
    <row r="251" spans="10:10">
      <c r="J251" s="1"/>
    </row>
    <row r="252" spans="10:10">
      <c r="J252" s="1"/>
    </row>
    <row r="253" spans="10:10">
      <c r="J253" s="1"/>
    </row>
    <row r="254" spans="10:10">
      <c r="J254" s="1"/>
    </row>
    <row r="255" spans="10:10">
      <c r="J255" s="1"/>
    </row>
    <row r="256" spans="10:10">
      <c r="J256" s="1"/>
    </row>
    <row r="257" spans="10:10">
      <c r="J257" s="1"/>
    </row>
    <row r="258" spans="10:10">
      <c r="J258" s="1"/>
    </row>
    <row r="259" spans="10:10">
      <c r="J259" s="1"/>
    </row>
    <row r="260" spans="10:10">
      <c r="J260" s="1"/>
    </row>
    <row r="261" spans="10:10">
      <c r="J261" s="1"/>
    </row>
    <row r="262" spans="10:10">
      <c r="J262" s="1"/>
    </row>
    <row r="263" spans="10:10">
      <c r="J263" s="1"/>
    </row>
    <row r="264" spans="10:10">
      <c r="J264" s="1"/>
    </row>
    <row r="265" spans="10:10">
      <c r="J265" s="1"/>
    </row>
    <row r="266" spans="10:10">
      <c r="J266" s="1"/>
    </row>
    <row r="267" spans="10:10">
      <c r="J267" s="1"/>
    </row>
    <row r="268" spans="10:10">
      <c r="J268" s="1"/>
    </row>
    <row r="269" spans="10:10">
      <c r="J269" s="1"/>
    </row>
    <row r="270" spans="10:10">
      <c r="J270" s="1"/>
    </row>
    <row r="271" spans="10:10">
      <c r="J271" s="1"/>
    </row>
    <row r="272" spans="10:10">
      <c r="J272" s="1"/>
    </row>
    <row r="273" spans="10:10">
      <c r="J273" s="1"/>
    </row>
    <row r="274" spans="10:10">
      <c r="J274" s="1"/>
    </row>
    <row r="275" spans="10:10">
      <c r="J275" s="1"/>
    </row>
    <row r="276" spans="10:10">
      <c r="J276" s="1"/>
    </row>
    <row r="277" spans="10:10">
      <c r="J277" s="1"/>
    </row>
    <row r="278" spans="10:10">
      <c r="J278" s="1"/>
    </row>
    <row r="279" spans="10:10">
      <c r="J279" s="1"/>
    </row>
    <row r="280" spans="10:10">
      <c r="J280" s="1"/>
    </row>
    <row r="281" spans="10:10">
      <c r="J281" s="1"/>
    </row>
    <row r="282" spans="10:10">
      <c r="J282" s="1"/>
    </row>
    <row r="283" spans="10:10">
      <c r="J283" s="1"/>
    </row>
    <row r="284" spans="10:10">
      <c r="J284" s="1"/>
    </row>
    <row r="285" spans="10:10">
      <c r="J285" s="1"/>
    </row>
    <row r="286" spans="10:10">
      <c r="J286" s="1"/>
    </row>
    <row r="287" spans="10:10">
      <c r="J287" s="1"/>
    </row>
    <row r="288" spans="10:10">
      <c r="J288" s="1"/>
    </row>
    <row r="289" spans="10:10">
      <c r="J289" s="1"/>
    </row>
    <row r="290" spans="10:10">
      <c r="J290" s="1"/>
    </row>
    <row r="291" spans="10:10">
      <c r="J291" s="1"/>
    </row>
    <row r="292" spans="10:10">
      <c r="J292" s="1"/>
    </row>
    <row r="293" spans="10:10">
      <c r="J293" s="1"/>
    </row>
    <row r="294" spans="10:10">
      <c r="J294" s="1"/>
    </row>
    <row r="295" spans="10:10">
      <c r="J295" s="1"/>
    </row>
    <row r="296" spans="10:10">
      <c r="J296" s="1"/>
    </row>
    <row r="297" spans="10:10">
      <c r="J297" s="1"/>
    </row>
    <row r="298" spans="10:10">
      <c r="J298" s="1"/>
    </row>
    <row r="299" spans="10:10">
      <c r="J299" s="1"/>
    </row>
    <row r="300" spans="10:10">
      <c r="J300" s="1"/>
    </row>
    <row r="301" spans="10:10">
      <c r="J301" s="1"/>
    </row>
    <row r="302" spans="10:10">
      <c r="J302" s="1"/>
    </row>
    <row r="303" spans="10:10">
      <c r="J303" s="1"/>
    </row>
    <row r="304" spans="10:10">
      <c r="J304" s="1"/>
    </row>
    <row r="305" spans="10:10">
      <c r="J305" s="1"/>
    </row>
    <row r="306" spans="10:10">
      <c r="J306" s="1"/>
    </row>
    <row r="307" spans="10:10">
      <c r="J307" s="1"/>
    </row>
    <row r="308" spans="10:10">
      <c r="J308" s="1"/>
    </row>
    <row r="309" spans="10:10">
      <c r="J309" s="1"/>
    </row>
    <row r="310" spans="10:10">
      <c r="J310" s="1"/>
    </row>
    <row r="311" spans="10:10">
      <c r="J311" s="1"/>
    </row>
    <row r="312" spans="10:10">
      <c r="J312" s="1"/>
    </row>
    <row r="313" spans="10:10">
      <c r="J313" s="1"/>
    </row>
    <row r="314" spans="10:10">
      <c r="J314" s="1"/>
    </row>
    <row r="315" spans="10:10">
      <c r="J315" s="1"/>
    </row>
    <row r="316" spans="10:10">
      <c r="J316" s="1"/>
    </row>
    <row r="317" spans="10:10">
      <c r="J317" s="1"/>
    </row>
    <row r="318" spans="10:10">
      <c r="J318" s="1"/>
    </row>
    <row r="319" spans="10:10">
      <c r="J319" s="1"/>
    </row>
    <row r="320" spans="10:10">
      <c r="J320" s="1"/>
    </row>
    <row r="321" spans="10:10">
      <c r="J321" s="1"/>
    </row>
    <row r="322" spans="10:10">
      <c r="J322" s="1"/>
    </row>
    <row r="323" spans="10:10">
      <c r="J323" s="1"/>
    </row>
  </sheetData>
  <mergeCells count="5">
    <mergeCell ref="W2:Y2"/>
    <mergeCell ref="K2:M2"/>
    <mergeCell ref="N2:P2"/>
    <mergeCell ref="Q2:S2"/>
    <mergeCell ref="T2:V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Sample Specs</vt:lpstr>
      <vt:lpstr>Labs</vt:lpstr>
      <vt:lpstr>List of Labs</vt:lpstr>
      <vt:lpstr>Results</vt:lpstr>
      <vt:lpstr>PSD for Samples 7, 8, 9</vt:lpstr>
      <vt:lpstr>FineSplit Chart</vt:lpstr>
      <vt:lpstr>SandSplit Chart</vt:lpstr>
      <vt:lpstr>SedWeight Chart</vt:lpstr>
      <vt:lpstr>SSC Chart</vt:lpstr>
      <vt:lpstr>SSC vs %diff</vt:lpstr>
      <vt:lpstr>PSD-7 Chart</vt:lpstr>
      <vt:lpstr>PSD-8 Chart</vt:lpstr>
      <vt:lpstr>PSD-9 Chart</vt:lpstr>
      <vt:lpstr>'PSD for Samples 7, 8, 9'!_2222mg</vt:lpstr>
      <vt:lpstr>Results!_65mg</vt:lpstr>
    </vt:vector>
  </TitlesOfParts>
  <Company>BQS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 burke</dc:creator>
  <cp:lastModifiedBy>Pickersgill, Sharon R</cp:lastModifiedBy>
  <cp:lastPrinted>2025-06-09T17:12:01Z</cp:lastPrinted>
  <dcterms:created xsi:type="dcterms:W3CDTF">2003-01-15T21:42:02Z</dcterms:created>
  <dcterms:modified xsi:type="dcterms:W3CDTF">2026-01-28T19:34:44Z</dcterms:modified>
</cp:coreProperties>
</file>