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queryTables/queryTable2.xml" ContentType="application/vnd.openxmlformats-officedocument.spreadsheetml.queryTab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ata\SLQA\SLQA STUDIES\SLQA 1-2024\"/>
    </mc:Choice>
  </mc:AlternateContent>
  <xr:revisionPtr revIDLastSave="0" documentId="13_ncr:1_{48B9D413-7057-4327-898F-C73B141ED2D6}" xr6:coauthVersionLast="47" xr6:coauthVersionMax="47" xr10:uidLastSave="{00000000-0000-0000-0000-000000000000}"/>
  <bookViews>
    <workbookView xWindow="28680" yWindow="-1950" windowWidth="29040" windowHeight="15840" tabRatio="809" activeTab="3" xr2:uid="{00000000-000D-0000-FFFF-FFFF00000000}"/>
  </bookViews>
  <sheets>
    <sheet name="Sample Specs" sheetId="26" r:id="rId1"/>
    <sheet name="Labs" sheetId="4" r:id="rId2"/>
    <sheet name="List of Labs" sheetId="31" r:id="rId3"/>
    <sheet name="Results" sheetId="1" r:id="rId4"/>
    <sheet name="FineSplit Chart" sheetId="10" r:id="rId5"/>
    <sheet name="SandSplit Chart" sheetId="11" r:id="rId6"/>
    <sheet name="SedWeight Chart" sheetId="12" r:id="rId7"/>
    <sheet name="SSC Chart" sheetId="9" r:id="rId8"/>
    <sheet name="SSC vs %diff" sheetId="27" r:id="rId9"/>
    <sheet name="PSD for Samples 7, 8, 9" sheetId="8" r:id="rId10"/>
    <sheet name="PSD-7 Chart" sheetId="28" r:id="rId11"/>
    <sheet name="PSD-8 Chart" sheetId="29" r:id="rId12"/>
    <sheet name="PSD-9 Chart" sheetId="30" r:id="rId13"/>
  </sheets>
  <definedNames>
    <definedName name="_2222mg" localSheetId="9">'PSD for Samples 7, 8, 9'!$A$1:$K$220</definedName>
    <definedName name="_65mg" localSheetId="3">Results!$C$1:$AR$355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9" i="1" l="1"/>
  <c r="U50" i="1"/>
  <c r="U51" i="1"/>
  <c r="U52" i="1"/>
  <c r="U53" i="1"/>
  <c r="U54" i="1"/>
  <c r="T49" i="1"/>
  <c r="T50" i="1"/>
  <c r="T51" i="1"/>
  <c r="T52" i="1"/>
  <c r="T53" i="1"/>
  <c r="T54" i="1"/>
  <c r="U17" i="1"/>
  <c r="U18" i="1"/>
  <c r="T17" i="1"/>
  <c r="T18" i="1"/>
  <c r="G14" i="26" l="1"/>
  <c r="G13" i="26"/>
  <c r="G12" i="26"/>
  <c r="G11" i="26"/>
  <c r="G10" i="26"/>
  <c r="G9" i="26"/>
  <c r="G8" i="26"/>
  <c r="G7" i="26"/>
  <c r="G6" i="26"/>
  <c r="E14" i="26"/>
  <c r="E13" i="26"/>
  <c r="E12" i="26"/>
  <c r="E11" i="26"/>
  <c r="E10" i="26"/>
  <c r="E9" i="26"/>
  <c r="E8" i="26"/>
  <c r="E7" i="26"/>
  <c r="E6" i="26"/>
  <c r="D14" i="26"/>
  <c r="D13" i="26"/>
  <c r="D12" i="26"/>
  <c r="D11" i="26"/>
  <c r="D10" i="26"/>
  <c r="D9" i="26"/>
  <c r="D8" i="26"/>
  <c r="D7" i="26"/>
  <c r="D6" i="26"/>
  <c r="T130" i="1" l="1"/>
  <c r="U130" i="1"/>
  <c r="I130" i="1"/>
  <c r="U19" i="1"/>
  <c r="T28" i="1"/>
  <c r="U28" i="1"/>
  <c r="T29" i="1"/>
  <c r="U29" i="1"/>
  <c r="T30" i="1"/>
  <c r="U30" i="1"/>
  <c r="T31" i="1"/>
  <c r="U31" i="1"/>
  <c r="T15" i="1"/>
  <c r="T14" i="1"/>
  <c r="T19" i="1"/>
  <c r="T20" i="1"/>
  <c r="T21" i="1"/>
  <c r="L7" i="1"/>
  <c r="I5" i="1"/>
  <c r="I4" i="1"/>
  <c r="I124" i="1"/>
  <c r="L40" i="1" l="1"/>
  <c r="T63" i="1" l="1"/>
  <c r="U63" i="1"/>
  <c r="T64" i="1"/>
  <c r="U64" i="1"/>
  <c r="U14" i="1"/>
  <c r="U15" i="1"/>
  <c r="T85" i="1" l="1"/>
  <c r="U85" i="1"/>
  <c r="I82" i="1" l="1"/>
  <c r="I63" i="1"/>
  <c r="I62" i="1"/>
  <c r="I61" i="1"/>
  <c r="I60" i="1"/>
  <c r="I13" i="1"/>
  <c r="L13" i="1"/>
  <c r="I14" i="1"/>
  <c r="L14" i="1"/>
  <c r="I15" i="1"/>
  <c r="L15" i="1"/>
  <c r="I16" i="1"/>
  <c r="L16" i="1"/>
  <c r="I17" i="1"/>
  <c r="L17" i="1"/>
  <c r="I18" i="1"/>
  <c r="L18" i="1"/>
  <c r="I19" i="1"/>
  <c r="L19" i="1"/>
  <c r="I20" i="1"/>
  <c r="L20" i="1"/>
  <c r="I21" i="1"/>
  <c r="L21" i="1"/>
  <c r="I22" i="1"/>
  <c r="L22" i="1"/>
  <c r="I23" i="1"/>
  <c r="L23" i="1"/>
  <c r="I24" i="1"/>
  <c r="L24" i="1"/>
  <c r="I25" i="1"/>
  <c r="L25" i="1"/>
  <c r="I26" i="1"/>
  <c r="L26" i="1"/>
  <c r="I27" i="1"/>
  <c r="L27" i="1"/>
  <c r="I28" i="1"/>
  <c r="L28" i="1"/>
  <c r="V28" i="1" s="1"/>
  <c r="I29" i="1"/>
  <c r="L29" i="1"/>
  <c r="V29" i="1" s="1"/>
  <c r="I30" i="1"/>
  <c r="L30" i="1"/>
  <c r="V30" i="1" s="1"/>
  <c r="I31" i="1"/>
  <c r="L31" i="1"/>
  <c r="V31" i="1" s="1"/>
  <c r="I32" i="1"/>
  <c r="L32" i="1"/>
  <c r="I33" i="1"/>
  <c r="L33" i="1"/>
  <c r="I34" i="1"/>
  <c r="L34" i="1"/>
  <c r="I35" i="1"/>
  <c r="L35" i="1"/>
  <c r="I36" i="1"/>
  <c r="L36" i="1"/>
  <c r="I37" i="1"/>
  <c r="L37" i="1"/>
  <c r="I38" i="1"/>
  <c r="L38" i="1"/>
  <c r="I39" i="1"/>
  <c r="L39" i="1"/>
  <c r="I40" i="1"/>
  <c r="M40" i="1" s="1"/>
  <c r="I41" i="1"/>
  <c r="L41" i="1"/>
  <c r="I42" i="1"/>
  <c r="L42" i="1"/>
  <c r="I43" i="1"/>
  <c r="L43" i="1"/>
  <c r="I44" i="1"/>
  <c r="L44" i="1"/>
  <c r="I45" i="1"/>
  <c r="L45" i="1"/>
  <c r="I46" i="1"/>
  <c r="L46" i="1"/>
  <c r="I47" i="1"/>
  <c r="L47" i="1"/>
  <c r="I48" i="1"/>
  <c r="L48" i="1"/>
  <c r="I49" i="1"/>
  <c r="L49" i="1"/>
  <c r="V49" i="1" s="1"/>
  <c r="I50" i="1"/>
  <c r="L50" i="1"/>
  <c r="V50" i="1" s="1"/>
  <c r="I51" i="1"/>
  <c r="L51" i="1"/>
  <c r="V51" i="1" s="1"/>
  <c r="I52" i="1"/>
  <c r="L52" i="1"/>
  <c r="V52" i="1" s="1"/>
  <c r="I53" i="1"/>
  <c r="L53" i="1"/>
  <c r="V53" i="1" s="1"/>
  <c r="I54" i="1"/>
  <c r="L54" i="1"/>
  <c r="V54" i="1" s="1"/>
  <c r="I55" i="1"/>
  <c r="L55" i="1"/>
  <c r="I56" i="1"/>
  <c r="L56" i="1"/>
  <c r="I57" i="1"/>
  <c r="L57" i="1"/>
  <c r="I58" i="1"/>
  <c r="L58" i="1"/>
  <c r="I59" i="1"/>
  <c r="L59" i="1"/>
  <c r="L60" i="1"/>
  <c r="L61" i="1"/>
  <c r="L62" i="1"/>
  <c r="L63" i="1"/>
  <c r="V63" i="1" s="1"/>
  <c r="I64" i="1"/>
  <c r="L64" i="1"/>
  <c r="V64" i="1" s="1"/>
  <c r="I65" i="1"/>
  <c r="L65" i="1"/>
  <c r="I66" i="1"/>
  <c r="L66" i="1"/>
  <c r="I67" i="1"/>
  <c r="L67" i="1"/>
  <c r="I68" i="1"/>
  <c r="L68" i="1"/>
  <c r="I69" i="1"/>
  <c r="L69" i="1"/>
  <c r="I70" i="1"/>
  <c r="L70" i="1"/>
  <c r="I71" i="1"/>
  <c r="L71" i="1"/>
  <c r="I72" i="1"/>
  <c r="L72" i="1"/>
  <c r="I73" i="1"/>
  <c r="L73" i="1"/>
  <c r="I74" i="1"/>
  <c r="L74" i="1"/>
  <c r="I75" i="1"/>
  <c r="L75" i="1"/>
  <c r="I76" i="1"/>
  <c r="L76" i="1"/>
  <c r="I77" i="1"/>
  <c r="L77" i="1"/>
  <c r="I78" i="1"/>
  <c r="L78" i="1"/>
  <c r="I79" i="1"/>
  <c r="L79" i="1"/>
  <c r="I80" i="1"/>
  <c r="L80" i="1"/>
  <c r="I81" i="1"/>
  <c r="L81" i="1"/>
  <c r="L82" i="1"/>
  <c r="I83" i="1"/>
  <c r="L83" i="1"/>
  <c r="I84" i="1"/>
  <c r="L84" i="1"/>
  <c r="I85" i="1"/>
  <c r="L85" i="1"/>
  <c r="I86" i="1"/>
  <c r="L86" i="1"/>
  <c r="I87" i="1"/>
  <c r="L87" i="1"/>
  <c r="I88" i="1"/>
  <c r="L88" i="1"/>
  <c r="I89" i="1"/>
  <c r="L89" i="1"/>
  <c r="I90" i="1"/>
  <c r="L90" i="1"/>
  <c r="I91" i="1"/>
  <c r="L91" i="1"/>
  <c r="I92" i="1"/>
  <c r="L92" i="1"/>
  <c r="I93" i="1"/>
  <c r="L93" i="1"/>
  <c r="I94" i="1"/>
  <c r="L94" i="1"/>
  <c r="I95" i="1"/>
  <c r="L95" i="1"/>
  <c r="I96" i="1"/>
  <c r="L96" i="1"/>
  <c r="I97" i="1"/>
  <c r="L97" i="1"/>
  <c r="I98" i="1"/>
  <c r="L98" i="1"/>
  <c r="I99" i="1"/>
  <c r="L99" i="1"/>
  <c r="I100" i="1"/>
  <c r="L100" i="1"/>
  <c r="I101" i="1"/>
  <c r="L101" i="1"/>
  <c r="I102" i="1"/>
  <c r="L102" i="1"/>
  <c r="I103" i="1"/>
  <c r="L103" i="1"/>
  <c r="I104" i="1"/>
  <c r="L104" i="1"/>
  <c r="I105" i="1"/>
  <c r="L105" i="1"/>
  <c r="I106" i="1"/>
  <c r="L106" i="1"/>
  <c r="I107" i="1"/>
  <c r="L107" i="1"/>
  <c r="I108" i="1"/>
  <c r="L108" i="1"/>
  <c r="I109" i="1"/>
  <c r="L109" i="1"/>
  <c r="I110" i="1"/>
  <c r="L110" i="1"/>
  <c r="I111" i="1"/>
  <c r="L111" i="1"/>
  <c r="I112" i="1"/>
  <c r="L112" i="1"/>
  <c r="I113" i="1"/>
  <c r="L113" i="1"/>
  <c r="I114" i="1"/>
  <c r="L114" i="1"/>
  <c r="I115" i="1"/>
  <c r="L115" i="1"/>
  <c r="I116" i="1"/>
  <c r="L116" i="1"/>
  <c r="I117" i="1"/>
  <c r="L117" i="1"/>
  <c r="I118" i="1"/>
  <c r="L118" i="1"/>
  <c r="I119" i="1"/>
  <c r="L119" i="1"/>
  <c r="I120" i="1"/>
  <c r="L120" i="1"/>
  <c r="I121" i="1"/>
  <c r="L121" i="1"/>
  <c r="I122" i="1"/>
  <c r="L122" i="1"/>
  <c r="I123" i="1"/>
  <c r="L123" i="1"/>
  <c r="L124" i="1"/>
  <c r="I125" i="1"/>
  <c r="L125" i="1"/>
  <c r="I126" i="1"/>
  <c r="L126" i="1"/>
  <c r="I127" i="1"/>
  <c r="L127" i="1"/>
  <c r="I128" i="1"/>
  <c r="L128" i="1"/>
  <c r="I129" i="1"/>
  <c r="L129" i="1"/>
  <c r="L130" i="1"/>
  <c r="V130" i="1" s="1"/>
  <c r="I131" i="1"/>
  <c r="L131" i="1"/>
  <c r="I132" i="1"/>
  <c r="L132" i="1"/>
  <c r="I133" i="1"/>
  <c r="L133" i="1"/>
  <c r="I134" i="1"/>
  <c r="L134" i="1"/>
  <c r="I135" i="1"/>
  <c r="L135" i="1"/>
  <c r="I136" i="1"/>
  <c r="L136" i="1"/>
  <c r="I137" i="1"/>
  <c r="L137" i="1"/>
  <c r="I138" i="1"/>
  <c r="L138" i="1"/>
  <c r="M104" i="1" l="1"/>
  <c r="M91" i="1"/>
  <c r="M72" i="1"/>
  <c r="M85" i="1"/>
  <c r="W85" i="1" s="1"/>
  <c r="V85" i="1"/>
  <c r="M19" i="1"/>
  <c r="M36" i="1"/>
  <c r="M129" i="1"/>
  <c r="M37" i="1"/>
  <c r="M107" i="1"/>
  <c r="M88" i="1"/>
  <c r="M30" i="1"/>
  <c r="W30" i="1" s="1"/>
  <c r="M22" i="1"/>
  <c r="M70" i="1"/>
  <c r="M132" i="1"/>
  <c r="M117" i="1"/>
  <c r="M110" i="1"/>
  <c r="M94" i="1"/>
  <c r="M98" i="1"/>
  <c r="M35" i="1"/>
  <c r="M127" i="1"/>
  <c r="M81" i="1"/>
  <c r="M133" i="1"/>
  <c r="M58" i="1"/>
  <c r="M118" i="1"/>
  <c r="M103" i="1"/>
  <c r="M71" i="1"/>
  <c r="M78" i="1"/>
  <c r="M108" i="1"/>
  <c r="M115" i="1"/>
  <c r="M109" i="1"/>
  <c r="M48" i="1"/>
  <c r="M77" i="1"/>
  <c r="M53" i="1"/>
  <c r="W53" i="1" s="1"/>
  <c r="M131" i="1"/>
  <c r="M124" i="1"/>
  <c r="M113" i="1"/>
  <c r="M83" i="1"/>
  <c r="M97" i="1"/>
  <c r="M67" i="1"/>
  <c r="M74" i="1"/>
  <c r="M75" i="1"/>
  <c r="M73" i="1"/>
  <c r="M65" i="1"/>
  <c r="M60" i="1"/>
  <c r="M62" i="1"/>
  <c r="M63" i="1"/>
  <c r="W63" i="1" s="1"/>
  <c r="M51" i="1"/>
  <c r="W51" i="1" s="1"/>
  <c r="M56" i="1"/>
  <c r="M52" i="1"/>
  <c r="W52" i="1" s="1"/>
  <c r="M44" i="1"/>
  <c r="M42" i="1"/>
  <c r="M46" i="1"/>
  <c r="M24" i="1"/>
  <c r="M26" i="1"/>
  <c r="M25" i="1"/>
  <c r="M16" i="1"/>
  <c r="M138" i="1"/>
  <c r="M49" i="1"/>
  <c r="W49" i="1" s="1"/>
  <c r="M136" i="1"/>
  <c r="M95" i="1"/>
  <c r="M123" i="1"/>
  <c r="M102" i="1"/>
  <c r="M80" i="1"/>
  <c r="M34" i="1"/>
  <c r="M122" i="1"/>
  <c r="M134" i="1"/>
  <c r="M47" i="1"/>
  <c r="M87" i="1"/>
  <c r="M79" i="1"/>
  <c r="M33" i="1"/>
  <c r="M18" i="1"/>
  <c r="M93" i="1"/>
  <c r="M86" i="1"/>
  <c r="M39" i="1"/>
  <c r="M32" i="1"/>
  <c r="M17" i="1"/>
  <c r="M120" i="1"/>
  <c r="M106" i="1"/>
  <c r="M99" i="1"/>
  <c r="M92" i="1"/>
  <c r="M59" i="1"/>
  <c r="M38" i="1"/>
  <c r="M31" i="1"/>
  <c r="W31" i="1" s="1"/>
  <c r="M23" i="1"/>
  <c r="M119" i="1"/>
  <c r="M66" i="1"/>
  <c r="M126" i="1"/>
  <c r="M111" i="1"/>
  <c r="M76" i="1"/>
  <c r="M29" i="1"/>
  <c r="W29" i="1" s="1"/>
  <c r="M15" i="1"/>
  <c r="M125" i="1"/>
  <c r="M90" i="1"/>
  <c r="M21" i="1"/>
  <c r="M130" i="1"/>
  <c r="W130" i="1" s="1"/>
  <c r="M64" i="1"/>
  <c r="W64" i="1" s="1"/>
  <c r="M57" i="1"/>
  <c r="M28" i="1"/>
  <c r="W28" i="1" s="1"/>
  <c r="M116" i="1"/>
  <c r="M50" i="1"/>
  <c r="W50" i="1" s="1"/>
  <c r="M128" i="1"/>
  <c r="M84" i="1"/>
  <c r="M45" i="1"/>
  <c r="M137" i="1"/>
  <c r="M121" i="1"/>
  <c r="M96" i="1"/>
  <c r="M114" i="1"/>
  <c r="M89" i="1"/>
  <c r="M101" i="1"/>
  <c r="M82" i="1"/>
  <c r="M43" i="1"/>
  <c r="M135" i="1"/>
  <c r="M100" i="1"/>
  <c r="M69" i="1"/>
  <c r="M112" i="1"/>
  <c r="M61" i="1"/>
  <c r="M55" i="1"/>
  <c r="M68" i="1"/>
  <c r="M14" i="1"/>
  <c r="M105" i="1"/>
  <c r="M54" i="1"/>
  <c r="W54" i="1" s="1"/>
  <c r="M41" i="1"/>
  <c r="M27" i="1"/>
  <c r="M20" i="1"/>
  <c r="M13" i="1"/>
  <c r="T122" i="1" l="1"/>
  <c r="L4" i="1"/>
  <c r="M4" i="1" l="1"/>
  <c r="L5" i="1"/>
  <c r="M5" i="1" s="1"/>
  <c r="L6" i="1"/>
  <c r="L8" i="1"/>
  <c r="L9" i="1"/>
  <c r="L10" i="1"/>
  <c r="L11" i="1"/>
  <c r="L12" i="1"/>
  <c r="I6" i="1"/>
  <c r="M6" i="1" l="1"/>
  <c r="T121" i="1"/>
  <c r="U121" i="1"/>
  <c r="T76" i="1"/>
  <c r="U76" i="1"/>
  <c r="W22" i="1"/>
  <c r="W23" i="1"/>
  <c r="W24" i="1"/>
  <c r="W25" i="1"/>
  <c r="W26" i="1"/>
  <c r="W27" i="1"/>
  <c r="V17" i="1"/>
  <c r="V18" i="1"/>
  <c r="V19" i="1"/>
  <c r="U20" i="1"/>
  <c r="V20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T26" i="1"/>
  <c r="U26" i="1"/>
  <c r="V26" i="1"/>
  <c r="T27" i="1"/>
  <c r="U27" i="1"/>
  <c r="V27" i="1"/>
  <c r="T32" i="1"/>
  <c r="U32" i="1"/>
  <c r="V32" i="1"/>
  <c r="T33" i="1"/>
  <c r="U33" i="1"/>
  <c r="V33" i="1"/>
  <c r="V103" i="1" l="1"/>
  <c r="V104" i="1"/>
  <c r="V105" i="1"/>
  <c r="V106" i="1"/>
  <c r="V107" i="1"/>
  <c r="V108" i="1"/>
  <c r="V109" i="1"/>
  <c r="V110" i="1"/>
  <c r="V111" i="1"/>
  <c r="T5" i="1"/>
  <c r="U5" i="1"/>
  <c r="V5" i="1"/>
  <c r="T6" i="1"/>
  <c r="U6" i="1"/>
  <c r="V6" i="1"/>
  <c r="T7" i="1"/>
  <c r="U7" i="1"/>
  <c r="V7" i="1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V13" i="1"/>
  <c r="V14" i="1"/>
  <c r="V15" i="1"/>
  <c r="V16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T46" i="1"/>
  <c r="U46" i="1"/>
  <c r="V46" i="1"/>
  <c r="T47" i="1"/>
  <c r="U47" i="1"/>
  <c r="V47" i="1"/>
  <c r="T48" i="1"/>
  <c r="U48" i="1"/>
  <c r="V48" i="1"/>
  <c r="T58" i="1"/>
  <c r="U58" i="1"/>
  <c r="V58" i="1"/>
  <c r="T59" i="1"/>
  <c r="U59" i="1"/>
  <c r="V59" i="1"/>
  <c r="T60" i="1"/>
  <c r="U60" i="1"/>
  <c r="V60" i="1"/>
  <c r="T61" i="1"/>
  <c r="U61" i="1"/>
  <c r="V61" i="1"/>
  <c r="T62" i="1"/>
  <c r="U62" i="1"/>
  <c r="V62" i="1"/>
  <c r="T65" i="1"/>
  <c r="U65" i="1"/>
  <c r="V65" i="1"/>
  <c r="T66" i="1"/>
  <c r="U66" i="1"/>
  <c r="V66" i="1"/>
  <c r="V67" i="1"/>
  <c r="V68" i="1"/>
  <c r="V69" i="1"/>
  <c r="V70" i="1"/>
  <c r="V71" i="1"/>
  <c r="V72" i="1"/>
  <c r="V73" i="1"/>
  <c r="V74" i="1"/>
  <c r="V75" i="1"/>
  <c r="V76" i="1"/>
  <c r="T77" i="1"/>
  <c r="U77" i="1"/>
  <c r="V77" i="1"/>
  <c r="T78" i="1"/>
  <c r="U78" i="1"/>
  <c r="V78" i="1"/>
  <c r="T79" i="1"/>
  <c r="U79" i="1"/>
  <c r="V79" i="1"/>
  <c r="T80" i="1"/>
  <c r="U80" i="1"/>
  <c r="V80" i="1"/>
  <c r="T81" i="1"/>
  <c r="U81" i="1"/>
  <c r="V81" i="1"/>
  <c r="T82" i="1"/>
  <c r="U82" i="1"/>
  <c r="V82" i="1"/>
  <c r="T83" i="1"/>
  <c r="U83" i="1"/>
  <c r="V83" i="1"/>
  <c r="T84" i="1"/>
  <c r="U84" i="1"/>
  <c r="V84" i="1"/>
  <c r="T86" i="1"/>
  <c r="U86" i="1"/>
  <c r="V86" i="1"/>
  <c r="T87" i="1"/>
  <c r="U87" i="1"/>
  <c r="V87" i="1"/>
  <c r="T88" i="1"/>
  <c r="U88" i="1"/>
  <c r="V88" i="1"/>
  <c r="T89" i="1"/>
  <c r="U89" i="1"/>
  <c r="V89" i="1"/>
  <c r="T90" i="1"/>
  <c r="U90" i="1"/>
  <c r="V90" i="1"/>
  <c r="T91" i="1"/>
  <c r="U91" i="1"/>
  <c r="V91" i="1"/>
  <c r="T92" i="1"/>
  <c r="U92" i="1"/>
  <c r="V92" i="1"/>
  <c r="T93" i="1"/>
  <c r="U93" i="1"/>
  <c r="V93" i="1"/>
  <c r="V94" i="1"/>
  <c r="V95" i="1"/>
  <c r="V96" i="1"/>
  <c r="V97" i="1"/>
  <c r="V98" i="1"/>
  <c r="V99" i="1"/>
  <c r="V100" i="1"/>
  <c r="V101" i="1"/>
  <c r="V102" i="1"/>
  <c r="V112" i="1"/>
  <c r="V113" i="1"/>
  <c r="V114" i="1"/>
  <c r="V115" i="1"/>
  <c r="V116" i="1"/>
  <c r="V117" i="1"/>
  <c r="V118" i="1"/>
  <c r="V119" i="1"/>
  <c r="V120" i="1"/>
  <c r="V121" i="1"/>
  <c r="U122" i="1"/>
  <c r="V122" i="1"/>
  <c r="T123" i="1"/>
  <c r="U123" i="1"/>
  <c r="V123" i="1"/>
  <c r="T124" i="1"/>
  <c r="U124" i="1"/>
  <c r="V124" i="1"/>
  <c r="T125" i="1"/>
  <c r="U125" i="1"/>
  <c r="V125" i="1"/>
  <c r="T126" i="1"/>
  <c r="U126" i="1"/>
  <c r="V126" i="1"/>
  <c r="T127" i="1"/>
  <c r="U127" i="1"/>
  <c r="V127" i="1"/>
  <c r="T128" i="1"/>
  <c r="U128" i="1"/>
  <c r="V128" i="1"/>
  <c r="T129" i="1"/>
  <c r="U129" i="1"/>
  <c r="V129" i="1"/>
  <c r="T131" i="1"/>
  <c r="U131" i="1"/>
  <c r="V131" i="1"/>
  <c r="T132" i="1"/>
  <c r="U132" i="1"/>
  <c r="V132" i="1"/>
  <c r="T133" i="1"/>
  <c r="U133" i="1"/>
  <c r="V133" i="1"/>
  <c r="T134" i="1"/>
  <c r="U134" i="1"/>
  <c r="V134" i="1"/>
  <c r="T135" i="1"/>
  <c r="U135" i="1"/>
  <c r="V135" i="1"/>
  <c r="T136" i="1"/>
  <c r="U136" i="1"/>
  <c r="V136" i="1"/>
  <c r="T137" i="1"/>
  <c r="U137" i="1"/>
  <c r="V137" i="1"/>
  <c r="T138" i="1"/>
  <c r="U138" i="1"/>
  <c r="V138" i="1"/>
  <c r="W5" i="1"/>
  <c r="W6" i="1"/>
  <c r="I7" i="1"/>
  <c r="I8" i="1"/>
  <c r="M8" i="1" s="1"/>
  <c r="W8" i="1" s="1"/>
  <c r="I9" i="1"/>
  <c r="M9" i="1" s="1"/>
  <c r="W9" i="1" s="1"/>
  <c r="I10" i="1"/>
  <c r="M10" i="1" s="1"/>
  <c r="W10" i="1" s="1"/>
  <c r="I11" i="1"/>
  <c r="M11" i="1" s="1"/>
  <c r="W11" i="1" s="1"/>
  <c r="I12" i="1"/>
  <c r="M12" i="1" s="1"/>
  <c r="W12" i="1" s="1"/>
  <c r="W13" i="1"/>
  <c r="W14" i="1"/>
  <c r="W15" i="1"/>
  <c r="W16" i="1"/>
  <c r="W17" i="1"/>
  <c r="W18" i="1"/>
  <c r="W19" i="1"/>
  <c r="W20" i="1"/>
  <c r="W2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58" i="1"/>
  <c r="W59" i="1"/>
  <c r="W60" i="1"/>
  <c r="W61" i="1"/>
  <c r="W62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1" i="1"/>
  <c r="W132" i="1"/>
  <c r="W133" i="1"/>
  <c r="W134" i="1"/>
  <c r="W135" i="1"/>
  <c r="W136" i="1"/>
  <c r="W137" i="1"/>
  <c r="W138" i="1"/>
  <c r="M7" i="1" l="1"/>
  <c r="W7" i="1" s="1"/>
  <c r="W4" i="1"/>
  <c r="W147" i="1" s="1"/>
  <c r="V4" i="1"/>
  <c r="U4" i="1"/>
  <c r="U140" i="1" s="1"/>
  <c r="T4" i="1"/>
  <c r="T140" i="1" s="1"/>
  <c r="T142" i="1" l="1"/>
  <c r="T147" i="1"/>
  <c r="Y115" i="1"/>
  <c r="T146" i="1"/>
  <c r="T141" i="1"/>
  <c r="AF126" i="1"/>
  <c r="AE126" i="1"/>
  <c r="AD126" i="1"/>
  <c r="AD27" i="1"/>
  <c r="AE28" i="1"/>
  <c r="AF29" i="1"/>
  <c r="AF24" i="1"/>
  <c r="AD30" i="1"/>
  <c r="AD26" i="1"/>
  <c r="AE27" i="1"/>
  <c r="AF28" i="1"/>
  <c r="AE24" i="1"/>
  <c r="AE30" i="1"/>
  <c r="AD25" i="1"/>
  <c r="AE26" i="1"/>
  <c r="AF27" i="1"/>
  <c r="AE22" i="1"/>
  <c r="AD24" i="1"/>
  <c r="AE25" i="1"/>
  <c r="AF26" i="1"/>
  <c r="AD22" i="1"/>
  <c r="AD29" i="1"/>
  <c r="AF22" i="1"/>
  <c r="AD28" i="1"/>
  <c r="AE29" i="1"/>
  <c r="AF30" i="1"/>
  <c r="AD23" i="1"/>
  <c r="AF25" i="1"/>
  <c r="AE23" i="1"/>
  <c r="AF23" i="1"/>
  <c r="U147" i="1"/>
  <c r="U141" i="1"/>
  <c r="U142" i="1"/>
  <c r="U146" i="1"/>
  <c r="Z109" i="1" l="1"/>
  <c r="T143" i="1"/>
  <c r="U143" i="1"/>
  <c r="AA132" i="1"/>
  <c r="Z131" i="1"/>
  <c r="Y5" i="1"/>
  <c r="Y22" i="1"/>
  <c r="Z23" i="1"/>
  <c r="AA24" i="1"/>
  <c r="Y30" i="1"/>
  <c r="Z26" i="1"/>
  <c r="Z22" i="1"/>
  <c r="AA23" i="1"/>
  <c r="Y29" i="1"/>
  <c r="Z30" i="1"/>
  <c r="Y26" i="1"/>
  <c r="Z27" i="1"/>
  <c r="Y24" i="1"/>
  <c r="AA26" i="1"/>
  <c r="AA22" i="1"/>
  <c r="Y28" i="1"/>
  <c r="Z29" i="1"/>
  <c r="AA30" i="1"/>
  <c r="AA28" i="1"/>
  <c r="Y27" i="1"/>
  <c r="Z28" i="1"/>
  <c r="AA29" i="1"/>
  <c r="Y25" i="1"/>
  <c r="AA27" i="1"/>
  <c r="Z25" i="1"/>
  <c r="Y23" i="1"/>
  <c r="Z24" i="1"/>
  <c r="AA25" i="1"/>
  <c r="AF138" i="1"/>
  <c r="AE138" i="1"/>
  <c r="AF137" i="1"/>
  <c r="AD131" i="1"/>
  <c r="AE130" i="1"/>
  <c r="AE129" i="1"/>
  <c r="AF128" i="1"/>
  <c r="AD138" i="1"/>
  <c r="AE137" i="1"/>
  <c r="AF136" i="1"/>
  <c r="AD130" i="1"/>
  <c r="AD129" i="1"/>
  <c r="AD137" i="1"/>
  <c r="AE136" i="1"/>
  <c r="AF135" i="1"/>
  <c r="AD135" i="1"/>
  <c r="AE134" i="1"/>
  <c r="AF133" i="1"/>
  <c r="AE125" i="1"/>
  <c r="AF124" i="1"/>
  <c r="AD133" i="1"/>
  <c r="AD128" i="1"/>
  <c r="AD120" i="1"/>
  <c r="AF134" i="1"/>
  <c r="AF115" i="1"/>
  <c r="AE114" i="1"/>
  <c r="AD113" i="1"/>
  <c r="AD134" i="1"/>
  <c r="AF116" i="1"/>
  <c r="AE115" i="1"/>
  <c r="AD114" i="1"/>
  <c r="AF131" i="1"/>
  <c r="AF130" i="1"/>
  <c r="AF127" i="1"/>
  <c r="AF123" i="1"/>
  <c r="AF117" i="1"/>
  <c r="AE116" i="1"/>
  <c r="AD115" i="1"/>
  <c r="AE132" i="1"/>
  <c r="AF129" i="1"/>
  <c r="AD127" i="1"/>
  <c r="AF125" i="1"/>
  <c r="AD124" i="1"/>
  <c r="AD123" i="1"/>
  <c r="AE121" i="1"/>
  <c r="AF114" i="1"/>
  <c r="AF113" i="1"/>
  <c r="AE112" i="1"/>
  <c r="AD109" i="1"/>
  <c r="AF104" i="1"/>
  <c r="AE103" i="1"/>
  <c r="AD102" i="1"/>
  <c r="AF96" i="1"/>
  <c r="AE95" i="1"/>
  <c r="AD94" i="1"/>
  <c r="AD92" i="1"/>
  <c r="AE91" i="1"/>
  <c r="AE128" i="1"/>
  <c r="AD125" i="1"/>
  <c r="AF122" i="1"/>
  <c r="AD121" i="1"/>
  <c r="AE117" i="1"/>
  <c r="AE113" i="1"/>
  <c r="AD112" i="1"/>
  <c r="AF105" i="1"/>
  <c r="AE104" i="1"/>
  <c r="AD103" i="1"/>
  <c r="AF97" i="1"/>
  <c r="AE96" i="1"/>
  <c r="AD95" i="1"/>
  <c r="AD91" i="1"/>
  <c r="AE90" i="1"/>
  <c r="AD136" i="1"/>
  <c r="AE135" i="1"/>
  <c r="AF132" i="1"/>
  <c r="AE122" i="1"/>
  <c r="AF119" i="1"/>
  <c r="AD117" i="1"/>
  <c r="AF106" i="1"/>
  <c r="AE105" i="1"/>
  <c r="AD104" i="1"/>
  <c r="AF98" i="1"/>
  <c r="AE97" i="1"/>
  <c r="AD96" i="1"/>
  <c r="AD90" i="1"/>
  <c r="AF118" i="1"/>
  <c r="AD116" i="1"/>
  <c r="AF111" i="1"/>
  <c r="AF110" i="1"/>
  <c r="AE108" i="1"/>
  <c r="AD107" i="1"/>
  <c r="AF101" i="1"/>
  <c r="AE100" i="1"/>
  <c r="AD99" i="1"/>
  <c r="AF93" i="1"/>
  <c r="AF112" i="1"/>
  <c r="AE111" i="1"/>
  <c r="AE110" i="1"/>
  <c r="AF107" i="1"/>
  <c r="AF102" i="1"/>
  <c r="AF100" i="1"/>
  <c r="AF92" i="1"/>
  <c r="AF91" i="1"/>
  <c r="AF90" i="1"/>
  <c r="AE89" i="1"/>
  <c r="AF88" i="1"/>
  <c r="AD82" i="1"/>
  <c r="AE81" i="1"/>
  <c r="AF80" i="1"/>
  <c r="AF70" i="1"/>
  <c r="AE69" i="1"/>
  <c r="AE124" i="1"/>
  <c r="AE123" i="1"/>
  <c r="AD122" i="1"/>
  <c r="AE118" i="1"/>
  <c r="AD111" i="1"/>
  <c r="AD110" i="1"/>
  <c r="AF109" i="1"/>
  <c r="AE107" i="1"/>
  <c r="AD105" i="1"/>
  <c r="AE102" i="1"/>
  <c r="AD100" i="1"/>
  <c r="AE98" i="1"/>
  <c r="AE93" i="1"/>
  <c r="AE92" i="1"/>
  <c r="AD89" i="1"/>
  <c r="AE88" i="1"/>
  <c r="AF87" i="1"/>
  <c r="AD81" i="1"/>
  <c r="AE80" i="1"/>
  <c r="AF79" i="1"/>
  <c r="AF71" i="1"/>
  <c r="AE70" i="1"/>
  <c r="AD69" i="1"/>
  <c r="AE120" i="1"/>
  <c r="AF108" i="1"/>
  <c r="AF99" i="1"/>
  <c r="AF94" i="1"/>
  <c r="AD86" i="1"/>
  <c r="AE85" i="1"/>
  <c r="AF84" i="1"/>
  <c r="AD78" i="1"/>
  <c r="AE77" i="1"/>
  <c r="AF76" i="1"/>
  <c r="AF74" i="1"/>
  <c r="AE73" i="1"/>
  <c r="AD72" i="1"/>
  <c r="AE133" i="1"/>
  <c r="AD108" i="1"/>
  <c r="AE106" i="1"/>
  <c r="AE101" i="1"/>
  <c r="AE99" i="1"/>
  <c r="AD97" i="1"/>
  <c r="AE94" i="1"/>
  <c r="AD85" i="1"/>
  <c r="AE84" i="1"/>
  <c r="AF83" i="1"/>
  <c r="AD77" i="1"/>
  <c r="AE76" i="1"/>
  <c r="AF75" i="1"/>
  <c r="AE74" i="1"/>
  <c r="AD73" i="1"/>
  <c r="AE127" i="1"/>
  <c r="AD106" i="1"/>
  <c r="AD84" i="1"/>
  <c r="AE79" i="1"/>
  <c r="AF72" i="1"/>
  <c r="AF67" i="1"/>
  <c r="AE131" i="1"/>
  <c r="AE119" i="1"/>
  <c r="AF95" i="1"/>
  <c r="AF85" i="1"/>
  <c r="AD79" i="1"/>
  <c r="AE72" i="1"/>
  <c r="AF68" i="1"/>
  <c r="AE67" i="1"/>
  <c r="AF66" i="1"/>
  <c r="AD60" i="1"/>
  <c r="AE59" i="1"/>
  <c r="AF58" i="1"/>
  <c r="AD52" i="1"/>
  <c r="AE51" i="1"/>
  <c r="AD50" i="1"/>
  <c r="AD46" i="1"/>
  <c r="AE45" i="1"/>
  <c r="AF44" i="1"/>
  <c r="AD132" i="1"/>
  <c r="AD119" i="1"/>
  <c r="AE109" i="1"/>
  <c r="AD93" i="1"/>
  <c r="AF86" i="1"/>
  <c r="AD80" i="1"/>
  <c r="AD70" i="1"/>
  <c r="AE68" i="1"/>
  <c r="AD67" i="1"/>
  <c r="AE86" i="1"/>
  <c r="AF120" i="1"/>
  <c r="AF103" i="1"/>
  <c r="AD87" i="1"/>
  <c r="AE82" i="1"/>
  <c r="AF77" i="1"/>
  <c r="AE71" i="1"/>
  <c r="AD64" i="1"/>
  <c r="AE63" i="1"/>
  <c r="AF62" i="1"/>
  <c r="AD56" i="1"/>
  <c r="AE55" i="1"/>
  <c r="AF54" i="1"/>
  <c r="AF48" i="1"/>
  <c r="AF121" i="1"/>
  <c r="AD101" i="1"/>
  <c r="AD88" i="1"/>
  <c r="AE83" i="1"/>
  <c r="AF78" i="1"/>
  <c r="AD71" i="1"/>
  <c r="AD63" i="1"/>
  <c r="AE62" i="1"/>
  <c r="AF61" i="1"/>
  <c r="AD55" i="1"/>
  <c r="AE54" i="1"/>
  <c r="AF53" i="1"/>
  <c r="AF49" i="1"/>
  <c r="AE48" i="1"/>
  <c r="AF47" i="1"/>
  <c r="AE66" i="1"/>
  <c r="AF65" i="1"/>
  <c r="AD61" i="1"/>
  <c r="AE60" i="1"/>
  <c r="AF59" i="1"/>
  <c r="AE53" i="1"/>
  <c r="AF52" i="1"/>
  <c r="AF89" i="1"/>
  <c r="AD74" i="1"/>
  <c r="AD66" i="1"/>
  <c r="AE65" i="1"/>
  <c r="AD59" i="1"/>
  <c r="AE58" i="1"/>
  <c r="AF57" i="1"/>
  <c r="AD53" i="1"/>
  <c r="AE52" i="1"/>
  <c r="AF51" i="1"/>
  <c r="AE50" i="1"/>
  <c r="AD49" i="1"/>
  <c r="AF81" i="1"/>
  <c r="AD65" i="1"/>
  <c r="AF64" i="1"/>
  <c r="AD58" i="1"/>
  <c r="AE57" i="1"/>
  <c r="AD51" i="1"/>
  <c r="AD118" i="1"/>
  <c r="AF82" i="1"/>
  <c r="AE78" i="1"/>
  <c r="AD76" i="1"/>
  <c r="AE75" i="1"/>
  <c r="AF69" i="1"/>
  <c r="AE64" i="1"/>
  <c r="AD57" i="1"/>
  <c r="AF56" i="1"/>
  <c r="AE87" i="1"/>
  <c r="AF73" i="1"/>
  <c r="AF55" i="1"/>
  <c r="AD75" i="1"/>
  <c r="AF43" i="1"/>
  <c r="AD37" i="1"/>
  <c r="AE36" i="1"/>
  <c r="AF35" i="1"/>
  <c r="AD21" i="1"/>
  <c r="AE20" i="1"/>
  <c r="AF19" i="1"/>
  <c r="AD7" i="1"/>
  <c r="AE6" i="1"/>
  <c r="AF5" i="1"/>
  <c r="AE47" i="1"/>
  <c r="AF46" i="1"/>
  <c r="AE43" i="1"/>
  <c r="AF42" i="1"/>
  <c r="AD36" i="1"/>
  <c r="AD62" i="1"/>
  <c r="AF60" i="1"/>
  <c r="AE61" i="1"/>
  <c r="AF50" i="1"/>
  <c r="AD48" i="1"/>
  <c r="AD47" i="1"/>
  <c r="AE46" i="1"/>
  <c r="AF45" i="1"/>
  <c r="AD43" i="1"/>
  <c r="AE42" i="1"/>
  <c r="AF41" i="1"/>
  <c r="AD35" i="1"/>
  <c r="AE34" i="1"/>
  <c r="AF33" i="1"/>
  <c r="AD19" i="1"/>
  <c r="AE18" i="1"/>
  <c r="AF17" i="1"/>
  <c r="AF13" i="1"/>
  <c r="AE12" i="1"/>
  <c r="AF11" i="1"/>
  <c r="AD5" i="1"/>
  <c r="AE4" i="1"/>
  <c r="AD68" i="1"/>
  <c r="AD98" i="1"/>
  <c r="AD40" i="1"/>
  <c r="AE39" i="1"/>
  <c r="AF38" i="1"/>
  <c r="AD32" i="1"/>
  <c r="AE31" i="1"/>
  <c r="AD16" i="1"/>
  <c r="AE15" i="1"/>
  <c r="AD14" i="1"/>
  <c r="AD10" i="1"/>
  <c r="AE9" i="1"/>
  <c r="AF8" i="1"/>
  <c r="AF63" i="1"/>
  <c r="AD54" i="1"/>
  <c r="AE49" i="1"/>
  <c r="AD39" i="1"/>
  <c r="AE38" i="1"/>
  <c r="AF37" i="1"/>
  <c r="AD31" i="1"/>
  <c r="AF21" i="1"/>
  <c r="AD15" i="1"/>
  <c r="AD9" i="1"/>
  <c r="AE8" i="1"/>
  <c r="AF7" i="1"/>
  <c r="AD83" i="1"/>
  <c r="AD44" i="1"/>
  <c r="AE32" i="1"/>
  <c r="AE21" i="1"/>
  <c r="AD20" i="1"/>
  <c r="AF15" i="1"/>
  <c r="AE7" i="1"/>
  <c r="AD34" i="1"/>
  <c r="AE33" i="1"/>
  <c r="AF16" i="1"/>
  <c r="AE41" i="1"/>
  <c r="AF39" i="1"/>
  <c r="AF34" i="1"/>
  <c r="AD33" i="1"/>
  <c r="AE17" i="1"/>
  <c r="AE16" i="1"/>
  <c r="AE13" i="1"/>
  <c r="AF9" i="1"/>
  <c r="AD8" i="1"/>
  <c r="AF4" i="1"/>
  <c r="AD41" i="1"/>
  <c r="AE37" i="1"/>
  <c r="AF18" i="1"/>
  <c r="AD17" i="1"/>
  <c r="AD13" i="1"/>
  <c r="AF10" i="1"/>
  <c r="AD4" i="1"/>
  <c r="AE44" i="1"/>
  <c r="AE40" i="1"/>
  <c r="AD38" i="1"/>
  <c r="AF36" i="1"/>
  <c r="AF32" i="1"/>
  <c r="AE56" i="1"/>
  <c r="AD18" i="1"/>
  <c r="AE11" i="1"/>
  <c r="AE10" i="1"/>
  <c r="AE35" i="1"/>
  <c r="AF14" i="1"/>
  <c r="AF12" i="1"/>
  <c r="AD11" i="1"/>
  <c r="AE5" i="1"/>
  <c r="AD45" i="1"/>
  <c r="AD42" i="1"/>
  <c r="AF40" i="1"/>
  <c r="AF31" i="1"/>
  <c r="AE19" i="1"/>
  <c r="AE14" i="1"/>
  <c r="AD12" i="1"/>
  <c r="AF6" i="1"/>
  <c r="AD6" i="1"/>
  <c r="AF20" i="1"/>
  <c r="Y136" i="1"/>
  <c r="Z135" i="1"/>
  <c r="AA134" i="1"/>
  <c r="Y127" i="1"/>
  <c r="Z126" i="1"/>
  <c r="Y135" i="1"/>
  <c r="Z134" i="1"/>
  <c r="AA133" i="1"/>
  <c r="Y134" i="1"/>
  <c r="Z133" i="1"/>
  <c r="AA138" i="1"/>
  <c r="Y132" i="1"/>
  <c r="AA130" i="1"/>
  <c r="AA129" i="1"/>
  <c r="Z137" i="1"/>
  <c r="AA136" i="1"/>
  <c r="Z129" i="1"/>
  <c r="Z127" i="1"/>
  <c r="AA124" i="1"/>
  <c r="AA123" i="1"/>
  <c r="AA117" i="1"/>
  <c r="Z116" i="1"/>
  <c r="Z138" i="1"/>
  <c r="Y137" i="1"/>
  <c r="Z136" i="1"/>
  <c r="Y129" i="1"/>
  <c r="AA125" i="1"/>
  <c r="Z124" i="1"/>
  <c r="Z123" i="1"/>
  <c r="AA122" i="1"/>
  <c r="AA118" i="1"/>
  <c r="Z117" i="1"/>
  <c r="Y116" i="1"/>
  <c r="AA110" i="1"/>
  <c r="Y138" i="1"/>
  <c r="Y133" i="1"/>
  <c r="AA128" i="1"/>
  <c r="Z125" i="1"/>
  <c r="Y124" i="1"/>
  <c r="Y123" i="1"/>
  <c r="Z122" i="1"/>
  <c r="AA121" i="1"/>
  <c r="AA119" i="1"/>
  <c r="Z118" i="1"/>
  <c r="Y117" i="1"/>
  <c r="AA111" i="1"/>
  <c r="Z110" i="1"/>
  <c r="Z128" i="1"/>
  <c r="AA126" i="1"/>
  <c r="Y125" i="1"/>
  <c r="Y122" i="1"/>
  <c r="Z121" i="1"/>
  <c r="AA120" i="1"/>
  <c r="Z119" i="1"/>
  <c r="Y118" i="1"/>
  <c r="AA112" i="1"/>
  <c r="Z111" i="1"/>
  <c r="AA131" i="1"/>
  <c r="Z130" i="1"/>
  <c r="Z120" i="1"/>
  <c r="AA116" i="1"/>
  <c r="AA107" i="1"/>
  <c r="Z106" i="1"/>
  <c r="Y105" i="1"/>
  <c r="AA99" i="1"/>
  <c r="Z98" i="1"/>
  <c r="Y97" i="1"/>
  <c r="Y120" i="1"/>
  <c r="Y111" i="1"/>
  <c r="AA108" i="1"/>
  <c r="Z107" i="1"/>
  <c r="Y106" i="1"/>
  <c r="AA100" i="1"/>
  <c r="Z99" i="1"/>
  <c r="Y98" i="1"/>
  <c r="AA137" i="1"/>
  <c r="Y128" i="1"/>
  <c r="Y121" i="1"/>
  <c r="AA114" i="1"/>
  <c r="AA113" i="1"/>
  <c r="Z112" i="1"/>
  <c r="Y110" i="1"/>
  <c r="Z108" i="1"/>
  <c r="Y107" i="1"/>
  <c r="AA101" i="1"/>
  <c r="Z100" i="1"/>
  <c r="Y99" i="1"/>
  <c r="AA93" i="1"/>
  <c r="Y131" i="1"/>
  <c r="AA127" i="1"/>
  <c r="Y119" i="1"/>
  <c r="Z115" i="1"/>
  <c r="AA104" i="1"/>
  <c r="Z103" i="1"/>
  <c r="Y102" i="1"/>
  <c r="AA96" i="1"/>
  <c r="Z95" i="1"/>
  <c r="Y94" i="1"/>
  <c r="Y92" i="1"/>
  <c r="Z91" i="1"/>
  <c r="AA135" i="1"/>
  <c r="AA115" i="1"/>
  <c r="Y114" i="1"/>
  <c r="Z113" i="1"/>
  <c r="AA106" i="1"/>
  <c r="Z104" i="1"/>
  <c r="Y101" i="1"/>
  <c r="Z97" i="1"/>
  <c r="Y87" i="1"/>
  <c r="Z86" i="1"/>
  <c r="AA85" i="1"/>
  <c r="Y79" i="1"/>
  <c r="Z78" i="1"/>
  <c r="AA77" i="1"/>
  <c r="AA73" i="1"/>
  <c r="Z72" i="1"/>
  <c r="Y71" i="1"/>
  <c r="Y113" i="1"/>
  <c r="Y112" i="1"/>
  <c r="Y104" i="1"/>
  <c r="AA95" i="1"/>
  <c r="Y86" i="1"/>
  <c r="Z85" i="1"/>
  <c r="AA84" i="1"/>
  <c r="Y78" i="1"/>
  <c r="Z77" i="1"/>
  <c r="AA76" i="1"/>
  <c r="AA74" i="1"/>
  <c r="Z73" i="1"/>
  <c r="Y72" i="1"/>
  <c r="Y126" i="1"/>
  <c r="Y109" i="1"/>
  <c r="Z105" i="1"/>
  <c r="AA98" i="1"/>
  <c r="Z96" i="1"/>
  <c r="Y93" i="1"/>
  <c r="Z90" i="1"/>
  <c r="AA89" i="1"/>
  <c r="Y83" i="1"/>
  <c r="Z82" i="1"/>
  <c r="AA81" i="1"/>
  <c r="Y75" i="1"/>
  <c r="AA103" i="1"/>
  <c r="Y96" i="1"/>
  <c r="Y90" i="1"/>
  <c r="Z89" i="1"/>
  <c r="AA88" i="1"/>
  <c r="Y82" i="1"/>
  <c r="Z81" i="1"/>
  <c r="AA80" i="1"/>
  <c r="Y130" i="1"/>
  <c r="AA105" i="1"/>
  <c r="AA91" i="1"/>
  <c r="Z88" i="1"/>
  <c r="AA83" i="1"/>
  <c r="Y77" i="1"/>
  <c r="Z71" i="1"/>
  <c r="Z69" i="1"/>
  <c r="Y68" i="1"/>
  <c r="Z114" i="1"/>
  <c r="Y91" i="1"/>
  <c r="Y88" i="1"/>
  <c r="Z83" i="1"/>
  <c r="AA78" i="1"/>
  <c r="Z74" i="1"/>
  <c r="Y69" i="1"/>
  <c r="Y65" i="1"/>
  <c r="Z64" i="1"/>
  <c r="AA63" i="1"/>
  <c r="Y57" i="1"/>
  <c r="Z56" i="1"/>
  <c r="AA55" i="1"/>
  <c r="Y108" i="1"/>
  <c r="Y95" i="1"/>
  <c r="AA94" i="1"/>
  <c r="Y89" i="1"/>
  <c r="Z84" i="1"/>
  <c r="AA79" i="1"/>
  <c r="Y74" i="1"/>
  <c r="Z132" i="1"/>
  <c r="AA109" i="1"/>
  <c r="Z94" i="1"/>
  <c r="Z93" i="1"/>
  <c r="AA90" i="1"/>
  <c r="AA92" i="1"/>
  <c r="AA86" i="1"/>
  <c r="Y80" i="1"/>
  <c r="AA75" i="1"/>
  <c r="AA70" i="1"/>
  <c r="AA67" i="1"/>
  <c r="Y61" i="1"/>
  <c r="Z60" i="1"/>
  <c r="AA59" i="1"/>
  <c r="Y53" i="1"/>
  <c r="Z52" i="1"/>
  <c r="AA51" i="1"/>
  <c r="Z50" i="1"/>
  <c r="Y49" i="1"/>
  <c r="Y47" i="1"/>
  <c r="Z46" i="1"/>
  <c r="AA45" i="1"/>
  <c r="Y103" i="1"/>
  <c r="AA102" i="1"/>
  <c r="Y100" i="1"/>
  <c r="Z92" i="1"/>
  <c r="AA87" i="1"/>
  <c r="Y81" i="1"/>
  <c r="Z76" i="1"/>
  <c r="Z75" i="1"/>
  <c r="Y73" i="1"/>
  <c r="Z70" i="1"/>
  <c r="AA68" i="1"/>
  <c r="Z67" i="1"/>
  <c r="AA66" i="1"/>
  <c r="Y60" i="1"/>
  <c r="Z59" i="1"/>
  <c r="AA58" i="1"/>
  <c r="Y52" i="1"/>
  <c r="Z51" i="1"/>
  <c r="Y50" i="1"/>
  <c r="Y46" i="1"/>
  <c r="Z45" i="1"/>
  <c r="AA44" i="1"/>
  <c r="Z102" i="1"/>
  <c r="Y67" i="1"/>
  <c r="Y63" i="1"/>
  <c r="AA62" i="1"/>
  <c r="Z55" i="1"/>
  <c r="Z62" i="1"/>
  <c r="Y55" i="1"/>
  <c r="AA54" i="1"/>
  <c r="AA97" i="1"/>
  <c r="Y62" i="1"/>
  <c r="AA61" i="1"/>
  <c r="Z54" i="1"/>
  <c r="Z48" i="1"/>
  <c r="Z66" i="1"/>
  <c r="AA65" i="1"/>
  <c r="Z61" i="1"/>
  <c r="AA60" i="1"/>
  <c r="Y54" i="1"/>
  <c r="AA53" i="1"/>
  <c r="Z101" i="1"/>
  <c r="Y85" i="1"/>
  <c r="Y84" i="1"/>
  <c r="AA72" i="1"/>
  <c r="AA64" i="1"/>
  <c r="Y58" i="1"/>
  <c r="Z57" i="1"/>
  <c r="Z49" i="1"/>
  <c r="Y42" i="1"/>
  <c r="Z41" i="1"/>
  <c r="AA40" i="1"/>
  <c r="Y34" i="1"/>
  <c r="Z33" i="1"/>
  <c r="AA32" i="1"/>
  <c r="Y18" i="1"/>
  <c r="Z17" i="1"/>
  <c r="AA16" i="1"/>
  <c r="AA14" i="1"/>
  <c r="Z13" i="1"/>
  <c r="Y12" i="1"/>
  <c r="Z11" i="1"/>
  <c r="AA10" i="1"/>
  <c r="Y4" i="1"/>
  <c r="Y41" i="1"/>
  <c r="Z40" i="1"/>
  <c r="AA39" i="1"/>
  <c r="Z63" i="1"/>
  <c r="Y76" i="1"/>
  <c r="Y59" i="1"/>
  <c r="Y51" i="1"/>
  <c r="Y40" i="1"/>
  <c r="Z39" i="1"/>
  <c r="AA38" i="1"/>
  <c r="Y32" i="1"/>
  <c r="Z31" i="1"/>
  <c r="Y16" i="1"/>
  <c r="Z15" i="1"/>
  <c r="Y14" i="1"/>
  <c r="Y10" i="1"/>
  <c r="Z9" i="1"/>
  <c r="AA8" i="1"/>
  <c r="Z87" i="1"/>
  <c r="Z79" i="1"/>
  <c r="Y70" i="1"/>
  <c r="AA56" i="1"/>
  <c r="Y48" i="1"/>
  <c r="Z47" i="1"/>
  <c r="AA46" i="1"/>
  <c r="AA43" i="1"/>
  <c r="Y37" i="1"/>
  <c r="Z36" i="1"/>
  <c r="AA35" i="1"/>
  <c r="Y21" i="1"/>
  <c r="Z20" i="1"/>
  <c r="AA19" i="1"/>
  <c r="Y7" i="1"/>
  <c r="Z6" i="1"/>
  <c r="AA5" i="1"/>
  <c r="AA52" i="1"/>
  <c r="AA49" i="1"/>
  <c r="Z80" i="1"/>
  <c r="Y64" i="1"/>
  <c r="Y56" i="1"/>
  <c r="Y45" i="1"/>
  <c r="Z44" i="1"/>
  <c r="Z43" i="1"/>
  <c r="AA42" i="1"/>
  <c r="Y36" i="1"/>
  <c r="Z35" i="1"/>
  <c r="AA34" i="1"/>
  <c r="Y20" i="1"/>
  <c r="Z19" i="1"/>
  <c r="AA18" i="1"/>
  <c r="AA12" i="1"/>
  <c r="Y6" i="1"/>
  <c r="Z5" i="1"/>
  <c r="AA4" i="1"/>
  <c r="AA71" i="1"/>
  <c r="AA69" i="1"/>
  <c r="Z53" i="1"/>
  <c r="Z58" i="1"/>
  <c r="Z42" i="1"/>
  <c r="Z38" i="1"/>
  <c r="Y35" i="1"/>
  <c r="AA31" i="1"/>
  <c r="Z14" i="1"/>
  <c r="Z12" i="1"/>
  <c r="Y15" i="1"/>
  <c r="AA82" i="1"/>
  <c r="Y44" i="1"/>
  <c r="Y38" i="1"/>
  <c r="AA36" i="1"/>
  <c r="Y31" i="1"/>
  <c r="Y19" i="1"/>
  <c r="AA6" i="1"/>
  <c r="Z68" i="1"/>
  <c r="Z32" i="1"/>
  <c r="AA21" i="1"/>
  <c r="AA20" i="1"/>
  <c r="AA15" i="1"/>
  <c r="AA7" i="1"/>
  <c r="Z65" i="1"/>
  <c r="AA50" i="1"/>
  <c r="AA33" i="1"/>
  <c r="Z21" i="1"/>
  <c r="Z7" i="1"/>
  <c r="AA41" i="1"/>
  <c r="Y39" i="1"/>
  <c r="AA37" i="1"/>
  <c r="Y33" i="1"/>
  <c r="AA17" i="1"/>
  <c r="Z16" i="1"/>
  <c r="AA13" i="1"/>
  <c r="AA9" i="1"/>
  <c r="Z8" i="1"/>
  <c r="AA57" i="1"/>
  <c r="Y43" i="1"/>
  <c r="Z37" i="1"/>
  <c r="Z34" i="1"/>
  <c r="Y17" i="1"/>
  <c r="Y13" i="1"/>
  <c r="Y9" i="1"/>
  <c r="Y8" i="1"/>
  <c r="Z4" i="1"/>
  <c r="Y66" i="1"/>
  <c r="AA48" i="1"/>
  <c r="AA47" i="1"/>
  <c r="Z18" i="1"/>
  <c r="AA11" i="1"/>
  <c r="Z10" i="1"/>
  <c r="Y11" i="1"/>
  <c r="W141" i="1"/>
  <c r="W140" i="1"/>
  <c r="W142" i="1"/>
  <c r="W146" i="1"/>
  <c r="V140" i="1"/>
  <c r="V142" i="1"/>
  <c r="V146" i="1"/>
  <c r="V141" i="1"/>
  <c r="V147" i="1"/>
  <c r="AB109" i="1" l="1"/>
  <c r="AB122" i="1"/>
  <c r="AH112" i="1"/>
  <c r="AG126" i="1"/>
  <c r="AG110" i="1"/>
  <c r="AB64" i="1"/>
  <c r="AC14" i="1"/>
  <c r="AC29" i="1"/>
  <c r="AC22" i="1"/>
  <c r="AC26" i="1"/>
  <c r="AC80" i="1"/>
  <c r="AC30" i="1"/>
  <c r="AC24" i="1"/>
  <c r="AB25" i="1"/>
  <c r="AC8" i="1"/>
  <c r="AC67" i="1"/>
  <c r="AC23" i="1"/>
  <c r="AC28" i="1"/>
  <c r="AC25" i="1"/>
  <c r="AC73" i="1"/>
  <c r="AB22" i="1"/>
  <c r="AH126" i="1"/>
  <c r="AG22" i="1"/>
  <c r="AH22" i="1"/>
  <c r="AG23" i="1"/>
  <c r="AH27" i="1"/>
  <c r="AH23" i="1"/>
  <c r="AH24" i="1"/>
  <c r="AH26" i="1"/>
  <c r="AG28" i="1"/>
  <c r="AG27" i="1"/>
  <c r="AG24" i="1"/>
  <c r="AG26" i="1"/>
  <c r="AG29" i="1"/>
  <c r="AH29" i="1"/>
  <c r="AH28" i="1"/>
  <c r="AH25" i="1"/>
  <c r="AG30" i="1"/>
  <c r="AH30" i="1"/>
  <c r="AG25" i="1"/>
  <c r="AB27" i="1"/>
  <c r="AB23" i="1"/>
  <c r="AC27" i="1"/>
  <c r="AB24" i="1"/>
  <c r="AB26" i="1"/>
  <c r="AB29" i="1"/>
  <c r="AI24" i="1"/>
  <c r="AJ25" i="1"/>
  <c r="AK26" i="1"/>
  <c r="AI23" i="1"/>
  <c r="AJ24" i="1"/>
  <c r="AK25" i="1"/>
  <c r="AJ29" i="1"/>
  <c r="AK30" i="1"/>
  <c r="AI27" i="1"/>
  <c r="AI22" i="1"/>
  <c r="AJ23" i="1"/>
  <c r="AK24" i="1"/>
  <c r="AI30" i="1"/>
  <c r="AK29" i="1"/>
  <c r="AI26" i="1"/>
  <c r="AK28" i="1"/>
  <c r="AJ22" i="1"/>
  <c r="AK23" i="1"/>
  <c r="AI29" i="1"/>
  <c r="AJ30" i="1"/>
  <c r="AK22" i="1"/>
  <c r="AJ28" i="1"/>
  <c r="AI25" i="1"/>
  <c r="AJ26" i="1"/>
  <c r="AK27" i="1"/>
  <c r="AI28" i="1"/>
  <c r="AJ27" i="1"/>
  <c r="AB30" i="1"/>
  <c r="AB28" i="1"/>
  <c r="AO22" i="1"/>
  <c r="AO23" i="1"/>
  <c r="AP23" i="1"/>
  <c r="AP25" i="1"/>
  <c r="AP27" i="1"/>
  <c r="AP29" i="1"/>
  <c r="AN24" i="1"/>
  <c r="AN26" i="1"/>
  <c r="AN28" i="1"/>
  <c r="AN30" i="1"/>
  <c r="AO26" i="1"/>
  <c r="AO28" i="1"/>
  <c r="AO30" i="1"/>
  <c r="AP22" i="1"/>
  <c r="AP24" i="1"/>
  <c r="AP26" i="1"/>
  <c r="AP30" i="1"/>
  <c r="AN23" i="1"/>
  <c r="AN25" i="1"/>
  <c r="AO27" i="1"/>
  <c r="AO29" i="1"/>
  <c r="AO24" i="1"/>
  <c r="AP28" i="1"/>
  <c r="AN27" i="1"/>
  <c r="AN29" i="1"/>
  <c r="AO25" i="1"/>
  <c r="AN22" i="1"/>
  <c r="AB78" i="1"/>
  <c r="AC88" i="1"/>
  <c r="AC54" i="1"/>
  <c r="AC19" i="1"/>
  <c r="AC59" i="1"/>
  <c r="AB20" i="1"/>
  <c r="AC32" i="1"/>
  <c r="AB74" i="1"/>
  <c r="AC42" i="1"/>
  <c r="AC21" i="1"/>
  <c r="AC10" i="1"/>
  <c r="AB12" i="1"/>
  <c r="AB21" i="1"/>
  <c r="AB82" i="1"/>
  <c r="AB43" i="1"/>
  <c r="AB17" i="1"/>
  <c r="AB41" i="1"/>
  <c r="AC81" i="1"/>
  <c r="AC69" i="1"/>
  <c r="AC85" i="1"/>
  <c r="AC108" i="1"/>
  <c r="AB103" i="1"/>
  <c r="AB75" i="1"/>
  <c r="AB100" i="1"/>
  <c r="AB58" i="1"/>
  <c r="AC76" i="1"/>
  <c r="AC83" i="1"/>
  <c r="AB72" i="1"/>
  <c r="AC96" i="1"/>
  <c r="AB127" i="1"/>
  <c r="AC93" i="1"/>
  <c r="AB126" i="1"/>
  <c r="AB111" i="1"/>
  <c r="AB94" i="1"/>
  <c r="AB123" i="1"/>
  <c r="AC12" i="1"/>
  <c r="AC46" i="1"/>
  <c r="AC15" i="1"/>
  <c r="AC17" i="1"/>
  <c r="AB34" i="1"/>
  <c r="AB7" i="1"/>
  <c r="AC38" i="1"/>
  <c r="AB61" i="1"/>
  <c r="AB89" i="1"/>
  <c r="AC87" i="1"/>
  <c r="AC48" i="1"/>
  <c r="AB55" i="1"/>
  <c r="AB130" i="1"/>
  <c r="AC122" i="1"/>
  <c r="AC77" i="1"/>
  <c r="AB44" i="1"/>
  <c r="AC61" i="1"/>
  <c r="AB134" i="1"/>
  <c r="AC125" i="1"/>
  <c r="AC39" i="1"/>
  <c r="AB36" i="1"/>
  <c r="AB11" i="1"/>
  <c r="AC41" i="1"/>
  <c r="AC58" i="1"/>
  <c r="AC70" i="1"/>
  <c r="AB57" i="1"/>
  <c r="AC79" i="1"/>
  <c r="AC92" i="1"/>
  <c r="AC101" i="1"/>
  <c r="AB131" i="1"/>
  <c r="AC43" i="1"/>
  <c r="AB6" i="1"/>
  <c r="AB59" i="1"/>
  <c r="AC52" i="1"/>
  <c r="AC116" i="1"/>
  <c r="AC49" i="1"/>
  <c r="AB87" i="1"/>
  <c r="AC90" i="1"/>
  <c r="AB129" i="1"/>
  <c r="AB5" i="1"/>
  <c r="AB10" i="1"/>
  <c r="AC4" i="1"/>
  <c r="AB35" i="1"/>
  <c r="AB50" i="1"/>
  <c r="AB8" i="1"/>
  <c r="AB67" i="1"/>
  <c r="AB63" i="1"/>
  <c r="AC63" i="1"/>
  <c r="AB86" i="1"/>
  <c r="AC99" i="1"/>
  <c r="AB60" i="1"/>
  <c r="AC64" i="1"/>
  <c r="AB81" i="1"/>
  <c r="AB96" i="1"/>
  <c r="AC47" i="1"/>
  <c r="AB62" i="1"/>
  <c r="AC74" i="1"/>
  <c r="AC107" i="1"/>
  <c r="AC71" i="1"/>
  <c r="AB88" i="1"/>
  <c r="AB91" i="1"/>
  <c r="AB84" i="1"/>
  <c r="AC91" i="1"/>
  <c r="AB101" i="1"/>
  <c r="AC129" i="1"/>
  <c r="AC114" i="1"/>
  <c r="AB125" i="1"/>
  <c r="AC35" i="1"/>
  <c r="AB14" i="1"/>
  <c r="AB46" i="1"/>
  <c r="AC5" i="1"/>
  <c r="AC9" i="1"/>
  <c r="AB13" i="1"/>
  <c r="AC40" i="1"/>
  <c r="AC11" i="1"/>
  <c r="AC6" i="1"/>
  <c r="AC20" i="1"/>
  <c r="AC62" i="1"/>
  <c r="AB38" i="1"/>
  <c r="AB115" i="1"/>
  <c r="AB68" i="1"/>
  <c r="AC97" i="1"/>
  <c r="AB48" i="1"/>
  <c r="AC86" i="1"/>
  <c r="AC128" i="1"/>
  <c r="AB128" i="1"/>
  <c r="AB132" i="1"/>
  <c r="AC18" i="1"/>
  <c r="AC34" i="1"/>
  <c r="AC7" i="1"/>
  <c r="AB32" i="1"/>
  <c r="AB16" i="1"/>
  <c r="AC16" i="1"/>
  <c r="AC13" i="1"/>
  <c r="AB42" i="1"/>
  <c r="AB77" i="1"/>
  <c r="AB37" i="1"/>
  <c r="AB39" i="1"/>
  <c r="AC51" i="1"/>
  <c r="AC50" i="1"/>
  <c r="AC66" i="1"/>
  <c r="AC60" i="1"/>
  <c r="AB104" i="1"/>
  <c r="AC56" i="1"/>
  <c r="AC65" i="1"/>
  <c r="AB98" i="1"/>
  <c r="AC124" i="1"/>
  <c r="AB54" i="1"/>
  <c r="AB71" i="1"/>
  <c r="AB80" i="1"/>
  <c r="AC82" i="1"/>
  <c r="AB76" i="1"/>
  <c r="AC95" i="1"/>
  <c r="AB93" i="1"/>
  <c r="AB108" i="1"/>
  <c r="AB119" i="1"/>
  <c r="AC119" i="1"/>
  <c r="AC138" i="1"/>
  <c r="AC132" i="1"/>
  <c r="AB99" i="1"/>
  <c r="AC72" i="1"/>
  <c r="AB110" i="1"/>
  <c r="AB121" i="1"/>
  <c r="AC121" i="1"/>
  <c r="AB133" i="1"/>
  <c r="AC104" i="1"/>
  <c r="AB66" i="1"/>
  <c r="AB73" i="1"/>
  <c r="AB106" i="1"/>
  <c r="AB95" i="1"/>
  <c r="AB116" i="1"/>
  <c r="AC94" i="1"/>
  <c r="AC31" i="1"/>
  <c r="AB47" i="1"/>
  <c r="AB33" i="1"/>
  <c r="AB4" i="1"/>
  <c r="AB18" i="1"/>
  <c r="AB45" i="1"/>
  <c r="AB51" i="1"/>
  <c r="AB15" i="1"/>
  <c r="AC105" i="1"/>
  <c r="AB70" i="1"/>
  <c r="AB53" i="1"/>
  <c r="AB136" i="1"/>
  <c r="AB135" i="1"/>
  <c r="AB107" i="1"/>
  <c r="AC89" i="1"/>
  <c r="AC78" i="1"/>
  <c r="AB117" i="1"/>
  <c r="AC117" i="1"/>
  <c r="AB97" i="1"/>
  <c r="AC118" i="1"/>
  <c r="AB137" i="1"/>
  <c r="AC45" i="1"/>
  <c r="AB19" i="1"/>
  <c r="AB40" i="1"/>
  <c r="AC55" i="1"/>
  <c r="AC33" i="1"/>
  <c r="AC44" i="1"/>
  <c r="AB85" i="1"/>
  <c r="AC36" i="1"/>
  <c r="AC37" i="1"/>
  <c r="AB9" i="1"/>
  <c r="AB31" i="1"/>
  <c r="AB56" i="1"/>
  <c r="AC68" i="1"/>
  <c r="AB52" i="1"/>
  <c r="AB49" i="1"/>
  <c r="AB65" i="1"/>
  <c r="AB69" i="1"/>
  <c r="AC57" i="1"/>
  <c r="AC100" i="1"/>
  <c r="AB90" i="1"/>
  <c r="AC53" i="1"/>
  <c r="AC84" i="1"/>
  <c r="AC123" i="1"/>
  <c r="AB79" i="1"/>
  <c r="AB83" i="1"/>
  <c r="AC75" i="1"/>
  <c r="AC106" i="1"/>
  <c r="AB102" i="1"/>
  <c r="AB114" i="1"/>
  <c r="AC111" i="1"/>
  <c r="AB113" i="1"/>
  <c r="AC126" i="1"/>
  <c r="AC98" i="1"/>
  <c r="AB124" i="1"/>
  <c r="AB92" i="1"/>
  <c r="AC103" i="1"/>
  <c r="AC115" i="1"/>
  <c r="AC109" i="1"/>
  <c r="AC137" i="1"/>
  <c r="AC135" i="1"/>
  <c r="AB120" i="1"/>
  <c r="AC120" i="1"/>
  <c r="AC136" i="1"/>
  <c r="AC131" i="1"/>
  <c r="AB112" i="1"/>
  <c r="AC112" i="1"/>
  <c r="AC133" i="1"/>
  <c r="AB138" i="1"/>
  <c r="AB105" i="1"/>
  <c r="AC102" i="1"/>
  <c r="AC110" i="1"/>
  <c r="AC134" i="1"/>
  <c r="AC113" i="1"/>
  <c r="AB118" i="1"/>
  <c r="AC127" i="1"/>
  <c r="AC130" i="1"/>
  <c r="AG132" i="1"/>
  <c r="AH12" i="1"/>
  <c r="AH61" i="1"/>
  <c r="AH33" i="1"/>
  <c r="AH54" i="1"/>
  <c r="AH47" i="1"/>
  <c r="AG102" i="1"/>
  <c r="AG40" i="1"/>
  <c r="AG5" i="1"/>
  <c r="AG33" i="1"/>
  <c r="AG36" i="1"/>
  <c r="AH71" i="1"/>
  <c r="AG85" i="1"/>
  <c r="AG133" i="1"/>
  <c r="AG15" i="1"/>
  <c r="AH84" i="1"/>
  <c r="AH91" i="1"/>
  <c r="AG99" i="1"/>
  <c r="AH96" i="1"/>
  <c r="AG105" i="1"/>
  <c r="AG38" i="1"/>
  <c r="AG19" i="1"/>
  <c r="AH111" i="1"/>
  <c r="AG59" i="1"/>
  <c r="AG6" i="1"/>
  <c r="AH15" i="1"/>
  <c r="AG46" i="1"/>
  <c r="AG75" i="1"/>
  <c r="AH86" i="1"/>
  <c r="AH36" i="1"/>
  <c r="AG134" i="1"/>
  <c r="AH128" i="1"/>
  <c r="AH8" i="1"/>
  <c r="AG63" i="1"/>
  <c r="AG128" i="1"/>
  <c r="AG127" i="1"/>
  <c r="AH123" i="1"/>
  <c r="AH10" i="1"/>
  <c r="AH4" i="1"/>
  <c r="AG37" i="1"/>
  <c r="AG16" i="1"/>
  <c r="AG34" i="1"/>
  <c r="AH48" i="1"/>
  <c r="AG67" i="1"/>
  <c r="AH46" i="1"/>
  <c r="AG88" i="1"/>
  <c r="AG73" i="1"/>
  <c r="AH56" i="1"/>
  <c r="AH90" i="1"/>
  <c r="AG71" i="1"/>
  <c r="AG87" i="1"/>
  <c r="AG92" i="1"/>
  <c r="AH103" i="1"/>
  <c r="AG120" i="1"/>
  <c r="AH100" i="1"/>
  <c r="AG106" i="1"/>
  <c r="AH106" i="1"/>
  <c r="AG124" i="1"/>
  <c r="AH132" i="1"/>
  <c r="AH134" i="1"/>
  <c r="AH7" i="1"/>
  <c r="AG35" i="1"/>
  <c r="AG8" i="1"/>
  <c r="AH16" i="1"/>
  <c r="AH88" i="1"/>
  <c r="AH65" i="1"/>
  <c r="AH9" i="1"/>
  <c r="AH31" i="1"/>
  <c r="AH58" i="1"/>
  <c r="AH44" i="1"/>
  <c r="AH62" i="1"/>
  <c r="AG62" i="1"/>
  <c r="AH59" i="1"/>
  <c r="AG89" i="1"/>
  <c r="AG47" i="1"/>
  <c r="AH101" i="1"/>
  <c r="AH75" i="1"/>
  <c r="AG57" i="1"/>
  <c r="AG80" i="1"/>
  <c r="AG68" i="1"/>
  <c r="AG95" i="1"/>
  <c r="AH89" i="1"/>
  <c r="AH114" i="1"/>
  <c r="AH97" i="1"/>
  <c r="AG96" i="1"/>
  <c r="AH72" i="1"/>
  <c r="AH107" i="1"/>
  <c r="AH137" i="1"/>
  <c r="AH125" i="1"/>
  <c r="AG117" i="1"/>
  <c r="AH109" i="1"/>
  <c r="AG115" i="1"/>
  <c r="AG135" i="1"/>
  <c r="AH34" i="1"/>
  <c r="AG45" i="1"/>
  <c r="AG51" i="1"/>
  <c r="AG60" i="1"/>
  <c r="AH67" i="1"/>
  <c r="AH87" i="1"/>
  <c r="AH78" i="1"/>
  <c r="AH105" i="1"/>
  <c r="AG97" i="1"/>
  <c r="AH118" i="1"/>
  <c r="AG130" i="1"/>
  <c r="AH116" i="1"/>
  <c r="AH21" i="1"/>
  <c r="AG31" i="1"/>
  <c r="AH14" i="1"/>
  <c r="AH37" i="1"/>
  <c r="AG13" i="1"/>
  <c r="AG39" i="1"/>
  <c r="AH43" i="1"/>
  <c r="AG44" i="1"/>
  <c r="AH66" i="1"/>
  <c r="AG12" i="1"/>
  <c r="AG91" i="1"/>
  <c r="AG69" i="1"/>
  <c r="AG50" i="1"/>
  <c r="AG113" i="1"/>
  <c r="AG49" i="1"/>
  <c r="AG61" i="1"/>
  <c r="AH74" i="1"/>
  <c r="AG112" i="1"/>
  <c r="AG90" i="1"/>
  <c r="AG108" i="1"/>
  <c r="AH82" i="1"/>
  <c r="AG101" i="1"/>
  <c r="AG72" i="1"/>
  <c r="AG86" i="1"/>
  <c r="AG79" i="1"/>
  <c r="AH95" i="1"/>
  <c r="AG98" i="1"/>
  <c r="AH98" i="1"/>
  <c r="AG118" i="1"/>
  <c r="AH129" i="1"/>
  <c r="AH122" i="1"/>
  <c r="AG131" i="1"/>
  <c r="AH130" i="1"/>
  <c r="AG136" i="1"/>
  <c r="AI134" i="1"/>
  <c r="AJ133" i="1"/>
  <c r="AK132" i="1"/>
  <c r="AI133" i="1"/>
  <c r="AJ132" i="1"/>
  <c r="AK131" i="1"/>
  <c r="AK138" i="1"/>
  <c r="AI132" i="1"/>
  <c r="AJ131" i="1"/>
  <c r="AK130" i="1"/>
  <c r="AK129" i="1"/>
  <c r="AI138" i="1"/>
  <c r="AJ137" i="1"/>
  <c r="AK136" i="1"/>
  <c r="AI130" i="1"/>
  <c r="AI129" i="1"/>
  <c r="AJ128" i="1"/>
  <c r="AK127" i="1"/>
  <c r="AJ134" i="1"/>
  <c r="AJ130" i="1"/>
  <c r="AJ127" i="1"/>
  <c r="AK125" i="1"/>
  <c r="AJ124" i="1"/>
  <c r="AI123" i="1"/>
  <c r="AJ122" i="1"/>
  <c r="AK121" i="1"/>
  <c r="AK119" i="1"/>
  <c r="AJ118" i="1"/>
  <c r="AI117" i="1"/>
  <c r="AK135" i="1"/>
  <c r="AI131" i="1"/>
  <c r="AI127" i="1"/>
  <c r="AJ125" i="1"/>
  <c r="AI124" i="1"/>
  <c r="AI122" i="1"/>
  <c r="AJ121" i="1"/>
  <c r="AK120" i="1"/>
  <c r="AJ119" i="1"/>
  <c r="AI118" i="1"/>
  <c r="AK112" i="1"/>
  <c r="AJ111" i="1"/>
  <c r="AI110" i="1"/>
  <c r="AK137" i="1"/>
  <c r="AJ135" i="1"/>
  <c r="AJ129" i="1"/>
  <c r="AI125" i="1"/>
  <c r="AI121" i="1"/>
  <c r="AJ120" i="1"/>
  <c r="AI119" i="1"/>
  <c r="AK113" i="1"/>
  <c r="AJ112" i="1"/>
  <c r="AI111" i="1"/>
  <c r="AI137" i="1"/>
  <c r="AJ136" i="1"/>
  <c r="AI135" i="1"/>
  <c r="AK128" i="1"/>
  <c r="AK126" i="1"/>
  <c r="AI120" i="1"/>
  <c r="AK114" i="1"/>
  <c r="AJ113" i="1"/>
  <c r="AI112" i="1"/>
  <c r="AJ138" i="1"/>
  <c r="AK133" i="1"/>
  <c r="AI126" i="1"/>
  <c r="AK122" i="1"/>
  <c r="AJ117" i="1"/>
  <c r="AI115" i="1"/>
  <c r="AJ108" i="1"/>
  <c r="AI107" i="1"/>
  <c r="AK101" i="1"/>
  <c r="AJ100" i="1"/>
  <c r="AI99" i="1"/>
  <c r="AK93" i="1"/>
  <c r="AI136" i="1"/>
  <c r="AI108" i="1"/>
  <c r="AK102" i="1"/>
  <c r="AJ101" i="1"/>
  <c r="AI100" i="1"/>
  <c r="AK94" i="1"/>
  <c r="AJ93" i="1"/>
  <c r="AK92" i="1"/>
  <c r="AK124" i="1"/>
  <c r="AK116" i="1"/>
  <c r="AK110" i="1"/>
  <c r="AK103" i="1"/>
  <c r="AJ102" i="1"/>
  <c r="AI101" i="1"/>
  <c r="AK95" i="1"/>
  <c r="AJ94" i="1"/>
  <c r="AI93" i="1"/>
  <c r="AJ92" i="1"/>
  <c r="AK91" i="1"/>
  <c r="AJ123" i="1"/>
  <c r="AI114" i="1"/>
  <c r="AI113" i="1"/>
  <c r="AI109" i="1"/>
  <c r="AK106" i="1"/>
  <c r="AJ105" i="1"/>
  <c r="AI104" i="1"/>
  <c r="AK98" i="1"/>
  <c r="AJ97" i="1"/>
  <c r="AI96" i="1"/>
  <c r="AI90" i="1"/>
  <c r="AK123" i="1"/>
  <c r="AK118" i="1"/>
  <c r="AJ109" i="1"/>
  <c r="AJ103" i="1"/>
  <c r="AI98" i="1"/>
  <c r="AI85" i="1"/>
  <c r="AJ84" i="1"/>
  <c r="AK83" i="1"/>
  <c r="AI77" i="1"/>
  <c r="AJ76" i="1"/>
  <c r="AK75" i="1"/>
  <c r="AJ74" i="1"/>
  <c r="AI73" i="1"/>
  <c r="AI103" i="1"/>
  <c r="AI84" i="1"/>
  <c r="AJ83" i="1"/>
  <c r="AK82" i="1"/>
  <c r="AI76" i="1"/>
  <c r="AJ75" i="1"/>
  <c r="AI74" i="1"/>
  <c r="AJ114" i="1"/>
  <c r="AI106" i="1"/>
  <c r="AJ95" i="1"/>
  <c r="AK90" i="1"/>
  <c r="AI89" i="1"/>
  <c r="AJ88" i="1"/>
  <c r="AK87" i="1"/>
  <c r="AI81" i="1"/>
  <c r="AJ80" i="1"/>
  <c r="AK79" i="1"/>
  <c r="AK71" i="1"/>
  <c r="AJ70" i="1"/>
  <c r="AK134" i="1"/>
  <c r="AI128" i="1"/>
  <c r="AJ116" i="1"/>
  <c r="AK115" i="1"/>
  <c r="AI95" i="1"/>
  <c r="AJ91" i="1"/>
  <c r="AJ90" i="1"/>
  <c r="AI88" i="1"/>
  <c r="AJ87" i="1"/>
  <c r="AK86" i="1"/>
  <c r="AI80" i="1"/>
  <c r="AJ79" i="1"/>
  <c r="AK78" i="1"/>
  <c r="AK72" i="1"/>
  <c r="AJ71" i="1"/>
  <c r="AK96" i="1"/>
  <c r="AI94" i="1"/>
  <c r="AJ86" i="1"/>
  <c r="AK81" i="1"/>
  <c r="AK73" i="1"/>
  <c r="AJ69" i="1"/>
  <c r="AK109" i="1"/>
  <c r="AK97" i="1"/>
  <c r="AJ96" i="1"/>
  <c r="AI86" i="1"/>
  <c r="AJ81" i="1"/>
  <c r="AK76" i="1"/>
  <c r="AI75" i="1"/>
  <c r="AJ73" i="1"/>
  <c r="AI69" i="1"/>
  <c r="AI63" i="1"/>
  <c r="AJ62" i="1"/>
  <c r="AK61" i="1"/>
  <c r="AI55" i="1"/>
  <c r="AJ54" i="1"/>
  <c r="AK53" i="1"/>
  <c r="AK49" i="1"/>
  <c r="AJ48" i="1"/>
  <c r="AK47" i="1"/>
  <c r="AK99" i="1"/>
  <c r="AI97" i="1"/>
  <c r="AI87" i="1"/>
  <c r="AJ82" i="1"/>
  <c r="AK77" i="1"/>
  <c r="AK117" i="1"/>
  <c r="AJ115" i="1"/>
  <c r="AJ110" i="1"/>
  <c r="AK100" i="1"/>
  <c r="AJ99" i="1"/>
  <c r="AJ98" i="1"/>
  <c r="AI92" i="1"/>
  <c r="AK88" i="1"/>
  <c r="AJ126" i="1"/>
  <c r="AK105" i="1"/>
  <c r="AJ104" i="1"/>
  <c r="AJ89" i="1"/>
  <c r="AK84" i="1"/>
  <c r="AI78" i="1"/>
  <c r="AJ68" i="1"/>
  <c r="AI67" i="1"/>
  <c r="AJ66" i="1"/>
  <c r="AK65" i="1"/>
  <c r="AI59" i="1"/>
  <c r="AJ58" i="1"/>
  <c r="AK57" i="1"/>
  <c r="AI51" i="1"/>
  <c r="AI45" i="1"/>
  <c r="AJ44" i="1"/>
  <c r="AI116" i="1"/>
  <c r="AK107" i="1"/>
  <c r="AI105" i="1"/>
  <c r="AI91" i="1"/>
  <c r="AK85" i="1"/>
  <c r="AI79" i="1"/>
  <c r="AJ72" i="1"/>
  <c r="AK70" i="1"/>
  <c r="AI68" i="1"/>
  <c r="AI66" i="1"/>
  <c r="AJ65" i="1"/>
  <c r="AK64" i="1"/>
  <c r="AI58" i="1"/>
  <c r="AJ57" i="1"/>
  <c r="AK56" i="1"/>
  <c r="AI44" i="1"/>
  <c r="AK111" i="1"/>
  <c r="AJ106" i="1"/>
  <c r="AK89" i="1"/>
  <c r="AK74" i="1"/>
  <c r="AI64" i="1"/>
  <c r="AK63" i="1"/>
  <c r="AJ56" i="1"/>
  <c r="AK108" i="1"/>
  <c r="AI70" i="1"/>
  <c r="AK69" i="1"/>
  <c r="AJ63" i="1"/>
  <c r="AI56" i="1"/>
  <c r="AK55" i="1"/>
  <c r="AI82" i="1"/>
  <c r="AK80" i="1"/>
  <c r="AJ78" i="1"/>
  <c r="AJ77" i="1"/>
  <c r="AI71" i="1"/>
  <c r="AK68" i="1"/>
  <c r="AK62" i="1"/>
  <c r="AJ55" i="1"/>
  <c r="AJ85" i="1"/>
  <c r="AI83" i="1"/>
  <c r="AK67" i="1"/>
  <c r="AI62" i="1"/>
  <c r="AK54" i="1"/>
  <c r="AK66" i="1"/>
  <c r="AI61" i="1"/>
  <c r="AJ60" i="1"/>
  <c r="AK59" i="1"/>
  <c r="AJ53" i="1"/>
  <c r="AK52" i="1"/>
  <c r="AJ61" i="1"/>
  <c r="AI60" i="1"/>
  <c r="AJ59" i="1"/>
  <c r="AJ51" i="1"/>
  <c r="AJ50" i="1"/>
  <c r="AI46" i="1"/>
  <c r="AJ45" i="1"/>
  <c r="AK44" i="1"/>
  <c r="AI40" i="1"/>
  <c r="AJ39" i="1"/>
  <c r="AK38" i="1"/>
  <c r="AI32" i="1"/>
  <c r="AJ31" i="1"/>
  <c r="AI16" i="1"/>
  <c r="AJ15" i="1"/>
  <c r="AI14" i="1"/>
  <c r="AI10" i="1"/>
  <c r="AJ9" i="1"/>
  <c r="AK8" i="1"/>
  <c r="AK58" i="1"/>
  <c r="AI50" i="1"/>
  <c r="AI39" i="1"/>
  <c r="AJ38" i="1"/>
  <c r="AK37" i="1"/>
  <c r="AI102" i="1"/>
  <c r="AJ107" i="1"/>
  <c r="AI65" i="1"/>
  <c r="AI57" i="1"/>
  <c r="AI38" i="1"/>
  <c r="AJ37" i="1"/>
  <c r="AK36" i="1"/>
  <c r="AJ21" i="1"/>
  <c r="AK20" i="1"/>
  <c r="AI8" i="1"/>
  <c r="AJ7" i="1"/>
  <c r="AK6" i="1"/>
  <c r="AK104" i="1"/>
  <c r="AI72" i="1"/>
  <c r="AI54" i="1"/>
  <c r="AI53" i="1"/>
  <c r="AJ52" i="1"/>
  <c r="AI43" i="1"/>
  <c r="AJ42" i="1"/>
  <c r="AK41" i="1"/>
  <c r="AI35" i="1"/>
  <c r="AJ34" i="1"/>
  <c r="AK33" i="1"/>
  <c r="AI19" i="1"/>
  <c r="AJ18" i="1"/>
  <c r="AK17" i="1"/>
  <c r="AK13" i="1"/>
  <c r="AJ12" i="1"/>
  <c r="AK11" i="1"/>
  <c r="AI5" i="1"/>
  <c r="AJ4" i="1"/>
  <c r="AK50" i="1"/>
  <c r="AJ46" i="1"/>
  <c r="AI52" i="1"/>
  <c r="AK48" i="1"/>
  <c r="AJ47" i="1"/>
  <c r="AK46" i="1"/>
  <c r="AI42" i="1"/>
  <c r="AJ41" i="1"/>
  <c r="AK40" i="1"/>
  <c r="AI34" i="1"/>
  <c r="AJ33" i="1"/>
  <c r="AK32" i="1"/>
  <c r="AI18" i="1"/>
  <c r="AJ17" i="1"/>
  <c r="AK16" i="1"/>
  <c r="AK14" i="1"/>
  <c r="AJ13" i="1"/>
  <c r="AI12" i="1"/>
  <c r="AJ11" i="1"/>
  <c r="AK10" i="1"/>
  <c r="AI4" i="1"/>
  <c r="AJ67" i="1"/>
  <c r="AK60" i="1"/>
  <c r="AK51" i="1"/>
  <c r="AI48" i="1"/>
  <c r="AI47" i="1"/>
  <c r="AI49" i="1"/>
  <c r="AK43" i="1"/>
  <c r="AK39" i="1"/>
  <c r="AK34" i="1"/>
  <c r="AI17" i="1"/>
  <c r="AI13" i="1"/>
  <c r="AI9" i="1"/>
  <c r="AK4" i="1"/>
  <c r="AK19" i="1"/>
  <c r="AJ43" i="1"/>
  <c r="AI41" i="1"/>
  <c r="AI37" i="1"/>
  <c r="AK18" i="1"/>
  <c r="AJ10" i="1"/>
  <c r="AJ64" i="1"/>
  <c r="AK35" i="1"/>
  <c r="AI11" i="1"/>
  <c r="AK5" i="1"/>
  <c r="AJ35" i="1"/>
  <c r="AK31" i="1"/>
  <c r="AJ14" i="1"/>
  <c r="AK12" i="1"/>
  <c r="AJ5" i="1"/>
  <c r="AK42" i="1"/>
  <c r="AI31" i="1"/>
  <c r="AJ19" i="1"/>
  <c r="AJ6" i="1"/>
  <c r="AK45" i="1"/>
  <c r="AJ40" i="1"/>
  <c r="AJ36" i="1"/>
  <c r="AJ32" i="1"/>
  <c r="AK21" i="1"/>
  <c r="AJ20" i="1"/>
  <c r="AK15" i="1"/>
  <c r="AK7" i="1"/>
  <c r="AI6" i="1"/>
  <c r="AI36" i="1"/>
  <c r="AI21" i="1"/>
  <c r="AI20" i="1"/>
  <c r="AI15" i="1"/>
  <c r="AI7" i="1"/>
  <c r="AJ49" i="1"/>
  <c r="AI33" i="1"/>
  <c r="AJ8" i="1"/>
  <c r="AK9" i="1"/>
  <c r="AJ16" i="1"/>
  <c r="AG11" i="1"/>
  <c r="AH18" i="1"/>
  <c r="AH19" i="1"/>
  <c r="AH49" i="1"/>
  <c r="AH13" i="1"/>
  <c r="AH41" i="1"/>
  <c r="AH55" i="1"/>
  <c r="AH79" i="1"/>
  <c r="AG76" i="1"/>
  <c r="AG100" i="1"/>
  <c r="AH51" i="1"/>
  <c r="AG74" i="1"/>
  <c r="AH50" i="1"/>
  <c r="AH113" i="1"/>
  <c r="AG81" i="1"/>
  <c r="AH93" i="1"/>
  <c r="AG111" i="1"/>
  <c r="AH81" i="1"/>
  <c r="AG83" i="1"/>
  <c r="AH104" i="1"/>
  <c r="AH73" i="1"/>
  <c r="AG107" i="1"/>
  <c r="AH99" i="1"/>
  <c r="AH115" i="1"/>
  <c r="AH138" i="1"/>
  <c r="AH119" i="1"/>
  <c r="AG109" i="1"/>
  <c r="AG123" i="1"/>
  <c r="AN138" i="1"/>
  <c r="AN137" i="1"/>
  <c r="AO136" i="1"/>
  <c r="AP135" i="1"/>
  <c r="AN128" i="1"/>
  <c r="AO127" i="1"/>
  <c r="AP126" i="1"/>
  <c r="AN136" i="1"/>
  <c r="AO135" i="1"/>
  <c r="AP134" i="1"/>
  <c r="AN135" i="1"/>
  <c r="AO134" i="1"/>
  <c r="AP133" i="1"/>
  <c r="AN133" i="1"/>
  <c r="AO132" i="1"/>
  <c r="AP131" i="1"/>
  <c r="AN124" i="1"/>
  <c r="AP137" i="1"/>
  <c r="AN132" i="1"/>
  <c r="AO129" i="1"/>
  <c r="AP128" i="1"/>
  <c r="AO126" i="1"/>
  <c r="AP116" i="1"/>
  <c r="AO115" i="1"/>
  <c r="AN114" i="1"/>
  <c r="AO137" i="1"/>
  <c r="AP136" i="1"/>
  <c r="AN129" i="1"/>
  <c r="AO128" i="1"/>
  <c r="AN126" i="1"/>
  <c r="AP123" i="1"/>
  <c r="AP117" i="1"/>
  <c r="AO116" i="1"/>
  <c r="AN115" i="1"/>
  <c r="AP109" i="1"/>
  <c r="AO133" i="1"/>
  <c r="AO123" i="1"/>
  <c r="AP122" i="1"/>
  <c r="AP118" i="1"/>
  <c r="AO117" i="1"/>
  <c r="AN116" i="1"/>
  <c r="AP110" i="1"/>
  <c r="AO109" i="1"/>
  <c r="AP138" i="1"/>
  <c r="AP124" i="1"/>
  <c r="AN123" i="1"/>
  <c r="AO122" i="1"/>
  <c r="AP121" i="1"/>
  <c r="AP119" i="1"/>
  <c r="AO118" i="1"/>
  <c r="AN117" i="1"/>
  <c r="AP111" i="1"/>
  <c r="AN134" i="1"/>
  <c r="AP130" i="1"/>
  <c r="AN127" i="1"/>
  <c r="AO125" i="1"/>
  <c r="AO138" i="1"/>
  <c r="AP127" i="1"/>
  <c r="AO124" i="1"/>
  <c r="AP120" i="1"/>
  <c r="AP112" i="1"/>
  <c r="AN111" i="1"/>
  <c r="AN109" i="1"/>
  <c r="AP106" i="1"/>
  <c r="AO105" i="1"/>
  <c r="AN104" i="1"/>
  <c r="AP98" i="1"/>
  <c r="AO97" i="1"/>
  <c r="AN96" i="1"/>
  <c r="AN90" i="1"/>
  <c r="AP132" i="1"/>
  <c r="AO120" i="1"/>
  <c r="AN118" i="1"/>
  <c r="AP113" i="1"/>
  <c r="AO112" i="1"/>
  <c r="AP107" i="1"/>
  <c r="AO106" i="1"/>
  <c r="AN105" i="1"/>
  <c r="AP99" i="1"/>
  <c r="AO98" i="1"/>
  <c r="AN97" i="1"/>
  <c r="AO131" i="1"/>
  <c r="AO121" i="1"/>
  <c r="AN120" i="1"/>
  <c r="AP114" i="1"/>
  <c r="AO113" i="1"/>
  <c r="AN112" i="1"/>
  <c r="AP108" i="1"/>
  <c r="AO107" i="1"/>
  <c r="AN106" i="1"/>
  <c r="AP100" i="1"/>
  <c r="AO99" i="1"/>
  <c r="AN98" i="1"/>
  <c r="AN130" i="1"/>
  <c r="AP125" i="1"/>
  <c r="AN122" i="1"/>
  <c r="AO119" i="1"/>
  <c r="AP115" i="1"/>
  <c r="AP103" i="1"/>
  <c r="AO102" i="1"/>
  <c r="AN101" i="1"/>
  <c r="AP95" i="1"/>
  <c r="AO94" i="1"/>
  <c r="AN93" i="1"/>
  <c r="AO92" i="1"/>
  <c r="AP91" i="1"/>
  <c r="AN121" i="1"/>
  <c r="AN119" i="1"/>
  <c r="AN108" i="1"/>
  <c r="AP104" i="1"/>
  <c r="AO101" i="1"/>
  <c r="AN99" i="1"/>
  <c r="AP97" i="1"/>
  <c r="AN94" i="1"/>
  <c r="AN88" i="1"/>
  <c r="AO87" i="1"/>
  <c r="AP86" i="1"/>
  <c r="AN80" i="1"/>
  <c r="AO79" i="1"/>
  <c r="AP78" i="1"/>
  <c r="AP72" i="1"/>
  <c r="AO71" i="1"/>
  <c r="AN70" i="1"/>
  <c r="AN131" i="1"/>
  <c r="AO130" i="1"/>
  <c r="AO104" i="1"/>
  <c r="AN87" i="1"/>
  <c r="AO86" i="1"/>
  <c r="AP85" i="1"/>
  <c r="AN79" i="1"/>
  <c r="AO78" i="1"/>
  <c r="AP77" i="1"/>
  <c r="AP73" i="1"/>
  <c r="AO72" i="1"/>
  <c r="AN71" i="1"/>
  <c r="AN113" i="1"/>
  <c r="AO110" i="1"/>
  <c r="AN107" i="1"/>
  <c r="AP105" i="1"/>
  <c r="AN102" i="1"/>
  <c r="AN100" i="1"/>
  <c r="AP96" i="1"/>
  <c r="AO93" i="1"/>
  <c r="AN92" i="1"/>
  <c r="AN91" i="1"/>
  <c r="AN84" i="1"/>
  <c r="AO83" i="1"/>
  <c r="AP82" i="1"/>
  <c r="AN76" i="1"/>
  <c r="AO75" i="1"/>
  <c r="AN74" i="1"/>
  <c r="AO111" i="1"/>
  <c r="AN110" i="1"/>
  <c r="AO96" i="1"/>
  <c r="AP89" i="1"/>
  <c r="AN83" i="1"/>
  <c r="AO82" i="1"/>
  <c r="AP81" i="1"/>
  <c r="AN75" i="1"/>
  <c r="AP88" i="1"/>
  <c r="AN82" i="1"/>
  <c r="AO77" i="1"/>
  <c r="AP71" i="1"/>
  <c r="AO68" i="1"/>
  <c r="AN67" i="1"/>
  <c r="AO88" i="1"/>
  <c r="AP83" i="1"/>
  <c r="AN77" i="1"/>
  <c r="AP74" i="1"/>
  <c r="AN68" i="1"/>
  <c r="AN66" i="1"/>
  <c r="AO65" i="1"/>
  <c r="AP64" i="1"/>
  <c r="AN58" i="1"/>
  <c r="AO57" i="1"/>
  <c r="AP56" i="1"/>
  <c r="AN44" i="1"/>
  <c r="AO103" i="1"/>
  <c r="AO100" i="1"/>
  <c r="AP92" i="1"/>
  <c r="AO89" i="1"/>
  <c r="AP84" i="1"/>
  <c r="AN78" i="1"/>
  <c r="AO74" i="1"/>
  <c r="AN103" i="1"/>
  <c r="AP102" i="1"/>
  <c r="AP101" i="1"/>
  <c r="AN89" i="1"/>
  <c r="AP129" i="1"/>
  <c r="AO91" i="1"/>
  <c r="AN85" i="1"/>
  <c r="AO80" i="1"/>
  <c r="AO69" i="1"/>
  <c r="AN62" i="1"/>
  <c r="AO61" i="1"/>
  <c r="AP60" i="1"/>
  <c r="AN54" i="1"/>
  <c r="AO53" i="1"/>
  <c r="AP52" i="1"/>
  <c r="AP50" i="1"/>
  <c r="AO49" i="1"/>
  <c r="AN48" i="1"/>
  <c r="AO47" i="1"/>
  <c r="AP46" i="1"/>
  <c r="AO108" i="1"/>
  <c r="AO95" i="1"/>
  <c r="AP90" i="1"/>
  <c r="AN86" i="1"/>
  <c r="AO81" i="1"/>
  <c r="AP76" i="1"/>
  <c r="AP75" i="1"/>
  <c r="AO73" i="1"/>
  <c r="AN69" i="1"/>
  <c r="AP67" i="1"/>
  <c r="AN61" i="1"/>
  <c r="AO60" i="1"/>
  <c r="AP59" i="1"/>
  <c r="AN53" i="1"/>
  <c r="AO52" i="1"/>
  <c r="AP51" i="1"/>
  <c r="AO50" i="1"/>
  <c r="AN49" i="1"/>
  <c r="AN47" i="1"/>
  <c r="AO46" i="1"/>
  <c r="AP45" i="1"/>
  <c r="AN95" i="1"/>
  <c r="AP93" i="1"/>
  <c r="AO70" i="1"/>
  <c r="AP69" i="1"/>
  <c r="AP68" i="1"/>
  <c r="AO62" i="1"/>
  <c r="AN55" i="1"/>
  <c r="AP54" i="1"/>
  <c r="AN81" i="1"/>
  <c r="AP80" i="1"/>
  <c r="AP79" i="1"/>
  <c r="AO76" i="1"/>
  <c r="AP66" i="1"/>
  <c r="AP61" i="1"/>
  <c r="AO54" i="1"/>
  <c r="AO90" i="1"/>
  <c r="AO85" i="1"/>
  <c r="AO84" i="1"/>
  <c r="AO67" i="1"/>
  <c r="AO66" i="1"/>
  <c r="AP65" i="1"/>
  <c r="AN60" i="1"/>
  <c r="AO59" i="1"/>
  <c r="AP58" i="1"/>
  <c r="AP53" i="1"/>
  <c r="AP49" i="1"/>
  <c r="AP47" i="1"/>
  <c r="AN125" i="1"/>
  <c r="AN72" i="1"/>
  <c r="AN65" i="1"/>
  <c r="AN59" i="1"/>
  <c r="AO58" i="1"/>
  <c r="AP57" i="1"/>
  <c r="AN52" i="1"/>
  <c r="AO51" i="1"/>
  <c r="AN50" i="1"/>
  <c r="AN64" i="1"/>
  <c r="AP63" i="1"/>
  <c r="AO56" i="1"/>
  <c r="AN57" i="1"/>
  <c r="AN43" i="1"/>
  <c r="AO42" i="1"/>
  <c r="AP41" i="1"/>
  <c r="AN35" i="1"/>
  <c r="AO34" i="1"/>
  <c r="AP33" i="1"/>
  <c r="AN19" i="1"/>
  <c r="AO18" i="1"/>
  <c r="AP17" i="1"/>
  <c r="AP13" i="1"/>
  <c r="AO12" i="1"/>
  <c r="AP11" i="1"/>
  <c r="AN5" i="1"/>
  <c r="AO4" i="1"/>
  <c r="AN42" i="1"/>
  <c r="AO41" i="1"/>
  <c r="AP40" i="1"/>
  <c r="AP87" i="1"/>
  <c r="AP70" i="1"/>
  <c r="AO64" i="1"/>
  <c r="AN56" i="1"/>
  <c r="AN41" i="1"/>
  <c r="AO40" i="1"/>
  <c r="AP39" i="1"/>
  <c r="AN33" i="1"/>
  <c r="AO32" i="1"/>
  <c r="AP31" i="1"/>
  <c r="AN17" i="1"/>
  <c r="AO16" i="1"/>
  <c r="AP15" i="1"/>
  <c r="AO14" i="1"/>
  <c r="AN13" i="1"/>
  <c r="AN11" i="1"/>
  <c r="AO10" i="1"/>
  <c r="AP9" i="1"/>
  <c r="AO63" i="1"/>
  <c r="AN51" i="1"/>
  <c r="AO48" i="1"/>
  <c r="AN45" i="1"/>
  <c r="AO44" i="1"/>
  <c r="AN38" i="1"/>
  <c r="AO37" i="1"/>
  <c r="AP36" i="1"/>
  <c r="AO21" i="1"/>
  <c r="AP20" i="1"/>
  <c r="AN8" i="1"/>
  <c r="AO7" i="1"/>
  <c r="AP6" i="1"/>
  <c r="AN73" i="1"/>
  <c r="AN63" i="1"/>
  <c r="AP43" i="1"/>
  <c r="AN37" i="1"/>
  <c r="AO36" i="1"/>
  <c r="AP35" i="1"/>
  <c r="AN21" i="1"/>
  <c r="AO20" i="1"/>
  <c r="AP19" i="1"/>
  <c r="AN7" i="1"/>
  <c r="AO6" i="1"/>
  <c r="AP5" i="1"/>
  <c r="AO114" i="1"/>
  <c r="AP94" i="1"/>
  <c r="AP62" i="1"/>
  <c r="AO35" i="1"/>
  <c r="AP14" i="1"/>
  <c r="AP12" i="1"/>
  <c r="AO5" i="1"/>
  <c r="AP21" i="1"/>
  <c r="AN20" i="1"/>
  <c r="AP7" i="1"/>
  <c r="AN4" i="1"/>
  <c r="AP55" i="1"/>
  <c r="AO31" i="1"/>
  <c r="AO19" i="1"/>
  <c r="AN14" i="1"/>
  <c r="AN12" i="1"/>
  <c r="AO55" i="1"/>
  <c r="AP42" i="1"/>
  <c r="AP38" i="1"/>
  <c r="AP32" i="1"/>
  <c r="AN31" i="1"/>
  <c r="AN6" i="1"/>
  <c r="AN40" i="1"/>
  <c r="AO38" i="1"/>
  <c r="AN32" i="1"/>
  <c r="AO15" i="1"/>
  <c r="AN39" i="1"/>
  <c r="AP48" i="1"/>
  <c r="AN46" i="1"/>
  <c r="AO45" i="1"/>
  <c r="AN36" i="1"/>
  <c r="AO33" i="1"/>
  <c r="AP16" i="1"/>
  <c r="AN15" i="1"/>
  <c r="AP8" i="1"/>
  <c r="AP44" i="1"/>
  <c r="AP34" i="1"/>
  <c r="AO17" i="1"/>
  <c r="AN16" i="1"/>
  <c r="AO13" i="1"/>
  <c r="AO9" i="1"/>
  <c r="AO8" i="1"/>
  <c r="AP4" i="1"/>
  <c r="AO39" i="1"/>
  <c r="AN34" i="1"/>
  <c r="AP18" i="1"/>
  <c r="AP10" i="1"/>
  <c r="AN9" i="1"/>
  <c r="AO43" i="1"/>
  <c r="AP37" i="1"/>
  <c r="AN18" i="1"/>
  <c r="AN10" i="1"/>
  <c r="AO11" i="1"/>
  <c r="AG9" i="1"/>
  <c r="AG66" i="1"/>
  <c r="AG10" i="1"/>
  <c r="AG32" i="1"/>
  <c r="AH11" i="1"/>
  <c r="AG77" i="1"/>
  <c r="AG56" i="1"/>
  <c r="AH60" i="1"/>
  <c r="AH102" i="1"/>
  <c r="AH76" i="1"/>
  <c r="AH70" i="1"/>
  <c r="AH85" i="1"/>
  <c r="AG94" i="1"/>
  <c r="AH135" i="1"/>
  <c r="AH38" i="1"/>
  <c r="AG17" i="1"/>
  <c r="AG20" i="1"/>
  <c r="AH53" i="1"/>
  <c r="AH6" i="1"/>
  <c r="AH20" i="1"/>
  <c r="AG55" i="1"/>
  <c r="AG84" i="1"/>
  <c r="AH40" i="1"/>
  <c r="AG48" i="1"/>
  <c r="AH17" i="1"/>
  <c r="AG42" i="1"/>
  <c r="AH92" i="1"/>
  <c r="AH68" i="1"/>
  <c r="AH63" i="1"/>
  <c r="AH57" i="1"/>
  <c r="AG52" i="1"/>
  <c r="AH52" i="1"/>
  <c r="AH64" i="1"/>
  <c r="AH94" i="1"/>
  <c r="AH80" i="1"/>
  <c r="AG114" i="1"/>
  <c r="AG82" i="1"/>
  <c r="AH77" i="1"/>
  <c r="AH108" i="1"/>
  <c r="AG138" i="1"/>
  <c r="AH136" i="1"/>
  <c r="AH121" i="1"/>
  <c r="AH110" i="1"/>
  <c r="AH124" i="1"/>
  <c r="AG116" i="1"/>
  <c r="AH32" i="1"/>
  <c r="AH42" i="1"/>
  <c r="AG43" i="1"/>
  <c r="AH5" i="1"/>
  <c r="AH35" i="1"/>
  <c r="AG54" i="1"/>
  <c r="AG7" i="1"/>
  <c r="AG21" i="1"/>
  <c r="AG14" i="1"/>
  <c r="AH39" i="1"/>
  <c r="AG41" i="1"/>
  <c r="AG4" i="1"/>
  <c r="AG18" i="1"/>
  <c r="AH120" i="1"/>
  <c r="AG103" i="1"/>
  <c r="AG64" i="1"/>
  <c r="AG58" i="1"/>
  <c r="AH45" i="1"/>
  <c r="AG129" i="1"/>
  <c r="AG53" i="1"/>
  <c r="AH83" i="1"/>
  <c r="AG121" i="1"/>
  <c r="AH69" i="1"/>
  <c r="AG65" i="1"/>
  <c r="AG70" i="1"/>
  <c r="AG104" i="1"/>
  <c r="AG78" i="1"/>
  <c r="AG93" i="1"/>
  <c r="AG119" i="1"/>
  <c r="AG125" i="1"/>
  <c r="AG137" i="1"/>
  <c r="AG122" i="1"/>
  <c r="AH127" i="1"/>
  <c r="AH117" i="1"/>
  <c r="AH131" i="1"/>
  <c r="AH133" i="1"/>
  <c r="V143" i="1"/>
  <c r="W143" i="1"/>
  <c r="AR128" i="1" s="1"/>
  <c r="AM25" i="1" l="1"/>
  <c r="AM23" i="1"/>
  <c r="AQ25" i="1"/>
  <c r="AM26" i="1"/>
  <c r="AL22" i="1"/>
  <c r="AL29" i="1"/>
  <c r="AM30" i="1"/>
  <c r="AL25" i="1"/>
  <c r="AM28" i="1"/>
  <c r="AL24" i="1"/>
  <c r="AR26" i="1"/>
  <c r="AM22" i="1"/>
  <c r="AM24" i="1"/>
  <c r="AL27" i="1"/>
  <c r="AM27" i="1"/>
  <c r="AM29" i="1"/>
  <c r="AL26" i="1"/>
  <c r="AQ28" i="1"/>
  <c r="AL28" i="1"/>
  <c r="AL30" i="1"/>
  <c r="AL23" i="1"/>
  <c r="AQ26" i="1"/>
  <c r="AQ30" i="1"/>
  <c r="AR27" i="1"/>
  <c r="AQ24" i="1"/>
  <c r="AR23" i="1"/>
  <c r="AR22" i="1"/>
  <c r="AR30" i="1"/>
  <c r="AQ22" i="1"/>
  <c r="AQ29" i="1"/>
  <c r="AQ23" i="1"/>
  <c r="AR25" i="1"/>
  <c r="AR24" i="1"/>
  <c r="AR28" i="1"/>
  <c r="AR29" i="1"/>
  <c r="AQ27" i="1"/>
  <c r="AQ36" i="1"/>
  <c r="AM70" i="1"/>
  <c r="AM6" i="1"/>
  <c r="AM44" i="1"/>
  <c r="AL75" i="1"/>
  <c r="AM107" i="1"/>
  <c r="AM18" i="1"/>
  <c r="AL62" i="1"/>
  <c r="AL36" i="1"/>
  <c r="AL61" i="1"/>
  <c r="AM75" i="1"/>
  <c r="AM17" i="1"/>
  <c r="AM56" i="1"/>
  <c r="AM9" i="1"/>
  <c r="AM46" i="1"/>
  <c r="AM58" i="1"/>
  <c r="AM57" i="1"/>
  <c r="AL88" i="1"/>
  <c r="AM127" i="1"/>
  <c r="AL137" i="1"/>
  <c r="AM125" i="1"/>
  <c r="AQ88" i="1"/>
  <c r="AR106" i="1"/>
  <c r="AQ121" i="1"/>
  <c r="AQ59" i="1"/>
  <c r="AQ49" i="1"/>
  <c r="AQ128" i="1"/>
  <c r="AQ39" i="1"/>
  <c r="AQ104" i="1"/>
  <c r="AQ4" i="1"/>
  <c r="AQ58" i="1"/>
  <c r="AR91" i="1"/>
  <c r="AQ130" i="1"/>
  <c r="AR42" i="1"/>
  <c r="AQ57" i="1"/>
  <c r="AR68" i="1"/>
  <c r="AR71" i="1"/>
  <c r="AQ20" i="1"/>
  <c r="AQ17" i="1"/>
  <c r="AR88" i="1"/>
  <c r="AQ18" i="1"/>
  <c r="AR69" i="1"/>
  <c r="AR70" i="1"/>
  <c r="AR101" i="1"/>
  <c r="AR138" i="1"/>
  <c r="AQ10" i="1"/>
  <c r="AQ61" i="1"/>
  <c r="AQ33" i="1"/>
  <c r="AQ15" i="1"/>
  <c r="AR40" i="1"/>
  <c r="AR8" i="1"/>
  <c r="AR17" i="1"/>
  <c r="AR38" i="1"/>
  <c r="AR9" i="1"/>
  <c r="AQ71" i="1"/>
  <c r="AR60" i="1"/>
  <c r="AR57" i="1"/>
  <c r="AR82" i="1"/>
  <c r="AQ67" i="1"/>
  <c r="AR104" i="1"/>
  <c r="AQ92" i="1"/>
  <c r="AQ70" i="1"/>
  <c r="AR87" i="1"/>
  <c r="AR116" i="1"/>
  <c r="AQ76" i="1"/>
  <c r="AR90" i="1"/>
  <c r="AR129" i="1"/>
  <c r="AQ100" i="1"/>
  <c r="AQ114" i="1"/>
  <c r="AR120" i="1"/>
  <c r="AR119" i="1"/>
  <c r="AQ132" i="1"/>
  <c r="AL13" i="1"/>
  <c r="AM16" i="1"/>
  <c r="AL44" i="1"/>
  <c r="AM33" i="1"/>
  <c r="AM21" i="1"/>
  <c r="AM41" i="1"/>
  <c r="AL6" i="1"/>
  <c r="AL31" i="1"/>
  <c r="AL16" i="1"/>
  <c r="AL32" i="1"/>
  <c r="AL49" i="1"/>
  <c r="AM20" i="1"/>
  <c r="AM60" i="1"/>
  <c r="AL56" i="1"/>
  <c r="AL46" i="1"/>
  <c r="AL60" i="1"/>
  <c r="AL105" i="1"/>
  <c r="AL86" i="1"/>
  <c r="AL69" i="1"/>
  <c r="AM69" i="1"/>
  <c r="AM118" i="1"/>
  <c r="AL95" i="1"/>
  <c r="AL124" i="1"/>
  <c r="AL119" i="1"/>
  <c r="AL136" i="1"/>
  <c r="AM136" i="1"/>
  <c r="AL138" i="1"/>
  <c r="AQ21" i="1"/>
  <c r="AQ31" i="1"/>
  <c r="AQ43" i="1"/>
  <c r="AR46" i="1"/>
  <c r="AR86" i="1"/>
  <c r="AQ53" i="1"/>
  <c r="AR77" i="1"/>
  <c r="AR107" i="1"/>
  <c r="AR72" i="1"/>
  <c r="AQ102" i="1"/>
  <c r="AQ89" i="1"/>
  <c r="AR103" i="1"/>
  <c r="AQ137" i="1"/>
  <c r="AQ85" i="1"/>
  <c r="AR105" i="1"/>
  <c r="AR135" i="1"/>
  <c r="AQ112" i="1"/>
  <c r="AR124" i="1"/>
  <c r="AM35" i="1"/>
  <c r="AL9" i="1"/>
  <c r="AL45" i="1"/>
  <c r="AL10" i="1"/>
  <c r="AL74" i="1"/>
  <c r="AL19" i="1"/>
  <c r="AM34" i="1"/>
  <c r="AL58" i="1"/>
  <c r="AL118" i="1"/>
  <c r="AL76" i="1"/>
  <c r="AL77" i="1"/>
  <c r="AM112" i="1"/>
  <c r="AL72" i="1"/>
  <c r="AL97" i="1"/>
  <c r="AM89" i="1"/>
  <c r="AL127" i="1"/>
  <c r="AL102" i="1"/>
  <c r="AM126" i="1"/>
  <c r="AM132" i="1"/>
  <c r="AL120" i="1"/>
  <c r="AM129" i="1"/>
  <c r="AM138" i="1"/>
  <c r="AR14" i="1"/>
  <c r="AR10" i="1"/>
  <c r="AQ6" i="1"/>
  <c r="AR32" i="1"/>
  <c r="AR12" i="1"/>
  <c r="AR47" i="1"/>
  <c r="AR39" i="1"/>
  <c r="AQ105" i="1"/>
  <c r="AQ94" i="1"/>
  <c r="AR73" i="1"/>
  <c r="AQ63" i="1"/>
  <c r="AR78" i="1"/>
  <c r="AR79" i="1"/>
  <c r="AQ126" i="1"/>
  <c r="AQ73" i="1"/>
  <c r="AR110" i="1"/>
  <c r="AQ101" i="1"/>
  <c r="AR136" i="1"/>
  <c r="AQ131" i="1"/>
  <c r="AR113" i="1"/>
  <c r="AQ125" i="1"/>
  <c r="AQ111" i="1"/>
  <c r="AR111" i="1"/>
  <c r="AL4" i="1"/>
  <c r="AL38" i="1"/>
  <c r="AM5" i="1"/>
  <c r="AM37" i="1"/>
  <c r="AL35" i="1"/>
  <c r="AL63" i="1"/>
  <c r="AM122" i="1"/>
  <c r="AL79" i="1"/>
  <c r="AL67" i="1"/>
  <c r="AL98" i="1"/>
  <c r="AM113" i="1"/>
  <c r="AM73" i="1"/>
  <c r="AM99" i="1"/>
  <c r="AL90" i="1"/>
  <c r="AM124" i="1"/>
  <c r="AL128" i="1"/>
  <c r="AQ134" i="1"/>
  <c r="AR122" i="1"/>
  <c r="AQ122" i="1"/>
  <c r="AQ110" i="1"/>
  <c r="AQ124" i="1"/>
  <c r="AQ120" i="1"/>
  <c r="AR108" i="1"/>
  <c r="AR123" i="1"/>
  <c r="AR92" i="1"/>
  <c r="AQ90" i="1"/>
  <c r="AR84" i="1"/>
  <c r="AR83" i="1"/>
  <c r="AR80" i="1"/>
  <c r="AQ109" i="1"/>
  <c r="AR99" i="1"/>
  <c r="AR62" i="1"/>
  <c r="AR115" i="1"/>
  <c r="AR81" i="1"/>
  <c r="AR58" i="1"/>
  <c r="AQ87" i="1"/>
  <c r="AQ68" i="1"/>
  <c r="AR53" i="1"/>
  <c r="AR67" i="1"/>
  <c r="AR52" i="1"/>
  <c r="AR51" i="1"/>
  <c r="AQ64" i="1"/>
  <c r="AR96" i="1"/>
  <c r="AQ16" i="1"/>
  <c r="AR7" i="1"/>
  <c r="AR34" i="1"/>
  <c r="AR4" i="1"/>
  <c r="AQ34" i="1"/>
  <c r="AR63" i="1"/>
  <c r="AR6" i="1"/>
  <c r="AQ48" i="1"/>
  <c r="AQ54" i="1"/>
  <c r="AR133" i="1"/>
  <c r="AQ129" i="1"/>
  <c r="AR118" i="1"/>
  <c r="AR121" i="1"/>
  <c r="AR112" i="1"/>
  <c r="AQ107" i="1"/>
  <c r="AR102" i="1"/>
  <c r="AR97" i="1"/>
  <c r="AR130" i="1"/>
  <c r="AQ95" i="1"/>
  <c r="AR109" i="1"/>
  <c r="AQ97" i="1"/>
  <c r="AR98" i="1"/>
  <c r="AR85" i="1"/>
  <c r="AQ82" i="1"/>
  <c r="AR50" i="1"/>
  <c r="AR64" i="1"/>
  <c r="AQ50" i="1"/>
  <c r="AR55" i="1"/>
  <c r="AQ40" i="1"/>
  <c r="AR15" i="1"/>
  <c r="AQ19" i="1"/>
  <c r="AR61" i="1"/>
  <c r="AQ62" i="1"/>
  <c r="AR33" i="1"/>
  <c r="AQ47" i="1"/>
  <c r="AR5" i="1"/>
  <c r="AQ37" i="1"/>
  <c r="AR45" i="1"/>
  <c r="AQ69" i="1"/>
  <c r="AR18" i="1"/>
  <c r="AQ8" i="1"/>
  <c r="AR59" i="1"/>
  <c r="AQ75" i="1"/>
  <c r="AQ78" i="1"/>
  <c r="AQ80" i="1"/>
  <c r="AQ103" i="1"/>
  <c r="AQ84" i="1"/>
  <c r="AR74" i="1"/>
  <c r="AQ106" i="1"/>
  <c r="AR126" i="1"/>
  <c r="AR93" i="1"/>
  <c r="AQ99" i="1"/>
  <c r="AQ113" i="1"/>
  <c r="AQ127" i="1"/>
  <c r="AR125" i="1"/>
  <c r="AM40" i="1"/>
  <c r="AM38" i="1"/>
  <c r="AM39" i="1"/>
  <c r="AM4" i="1"/>
  <c r="AL84" i="1"/>
  <c r="AM79" i="1"/>
  <c r="AL80" i="1"/>
  <c r="AM63" i="1"/>
  <c r="AM68" i="1"/>
  <c r="AM82" i="1"/>
  <c r="AM92" i="1"/>
  <c r="AM101" i="1"/>
  <c r="AL104" i="1"/>
  <c r="AL91" i="1"/>
  <c r="AL103" i="1"/>
  <c r="AM91" i="1"/>
  <c r="AL114" i="1"/>
  <c r="AM134" i="1"/>
  <c r="AM130" i="1"/>
  <c r="AL130" i="1"/>
  <c r="AM128" i="1"/>
  <c r="AM114" i="1"/>
  <c r="AL123" i="1"/>
  <c r="AL94" i="1"/>
  <c r="AL116" i="1"/>
  <c r="AM90" i="1"/>
  <c r="AL111" i="1"/>
  <c r="AM97" i="1"/>
  <c r="AM81" i="1"/>
  <c r="AM120" i="1"/>
  <c r="AM94" i="1"/>
  <c r="AL100" i="1"/>
  <c r="AM76" i="1"/>
  <c r="AL93" i="1"/>
  <c r="AL52" i="1"/>
  <c r="AM55" i="1"/>
  <c r="AM62" i="1"/>
  <c r="AL68" i="1"/>
  <c r="AL37" i="1"/>
  <c r="AM43" i="1"/>
  <c r="AM65" i="1"/>
  <c r="AM42" i="1"/>
  <c r="AM12" i="1"/>
  <c r="AL51" i="1"/>
  <c r="AM8" i="1"/>
  <c r="AM11" i="1"/>
  <c r="AL42" i="1"/>
  <c r="AM32" i="1"/>
  <c r="AL34" i="1"/>
  <c r="AL17" i="1"/>
  <c r="AL126" i="1"/>
  <c r="AM103" i="1"/>
  <c r="AL92" i="1"/>
  <c r="AL110" i="1"/>
  <c r="AM96" i="1"/>
  <c r="AL133" i="1"/>
  <c r="AL109" i="1"/>
  <c r="AL108" i="1"/>
  <c r="AM88" i="1"/>
  <c r="AM77" i="1"/>
  <c r="AL85" i="1"/>
  <c r="AL73" i="1"/>
  <c r="AL87" i="1"/>
  <c r="AL50" i="1"/>
  <c r="AL125" i="1"/>
  <c r="AL70" i="1"/>
  <c r="AL64" i="1"/>
  <c r="AM61" i="1"/>
  <c r="AL7" i="1"/>
  <c r="AM131" i="1"/>
  <c r="AL113" i="1"/>
  <c r="AL132" i="1"/>
  <c r="AM111" i="1"/>
  <c r="AL134" i="1"/>
  <c r="AL96" i="1"/>
  <c r="AM108" i="1"/>
  <c r="AM119" i="1"/>
  <c r="AL89" i="1"/>
  <c r="AL78" i="1"/>
  <c r="AM98" i="1"/>
  <c r="AM74" i="1"/>
  <c r="AM87" i="1"/>
  <c r="AM71" i="1"/>
  <c r="AM51" i="1"/>
  <c r="AM83" i="1"/>
  <c r="AM72" i="1"/>
  <c r="AL106" i="1"/>
  <c r="AL83" i="1"/>
  <c r="AL65" i="1"/>
  <c r="AM86" i="1"/>
  <c r="AM36" i="1"/>
  <c r="AL101" i="1"/>
  <c r="AL47" i="1"/>
  <c r="AM50" i="1"/>
  <c r="AL15" i="1"/>
  <c r="AM10" i="1"/>
  <c r="AL11" i="1"/>
  <c r="AM19" i="1"/>
  <c r="AL8" i="1"/>
  <c r="AL107" i="1"/>
  <c r="AL117" i="1"/>
  <c r="AM66" i="1"/>
  <c r="AL21" i="1"/>
  <c r="AQ11" i="1"/>
  <c r="AQ9" i="1"/>
  <c r="AQ46" i="1"/>
  <c r="AR11" i="1"/>
  <c r="AR41" i="1"/>
  <c r="AQ35" i="1"/>
  <c r="AR21" i="1"/>
  <c r="AR37" i="1"/>
  <c r="AQ56" i="1"/>
  <c r="AQ14" i="1"/>
  <c r="AQ72" i="1"/>
  <c r="AQ60" i="1"/>
  <c r="AR65" i="1"/>
  <c r="AQ51" i="1"/>
  <c r="AR66" i="1"/>
  <c r="AQ79" i="1"/>
  <c r="AR48" i="1"/>
  <c r="AQ83" i="1"/>
  <c r="AQ81" i="1"/>
  <c r="AR76" i="1"/>
  <c r="AQ96" i="1"/>
  <c r="AQ108" i="1"/>
  <c r="AR134" i="1"/>
  <c r="AR100" i="1"/>
  <c r="AR114" i="1"/>
  <c r="AR127" i="1"/>
  <c r="AQ117" i="1"/>
  <c r="AR137" i="1"/>
  <c r="AM7" i="1"/>
  <c r="AL12" i="1"/>
  <c r="AL41" i="1"/>
  <c r="AL39" i="1"/>
  <c r="AL40" i="1"/>
  <c r="AL5" i="1"/>
  <c r="AM49" i="1"/>
  <c r="AM48" i="1"/>
  <c r="AL71" i="1"/>
  <c r="AL112" i="1"/>
  <c r="AM93" i="1"/>
  <c r="AM80" i="1"/>
  <c r="AM105" i="1"/>
  <c r="AM104" i="1"/>
  <c r="AM110" i="1"/>
  <c r="AL115" i="1"/>
  <c r="AM133" i="1"/>
  <c r="AM115" i="1"/>
  <c r="AM135" i="1"/>
  <c r="AL135" i="1"/>
  <c r="AQ41" i="1"/>
  <c r="AQ13" i="1"/>
  <c r="AR16" i="1"/>
  <c r="AR36" i="1"/>
  <c r="AQ12" i="1"/>
  <c r="AQ42" i="1"/>
  <c r="AQ91" i="1"/>
  <c r="AQ38" i="1"/>
  <c r="AR31" i="1"/>
  <c r="AR56" i="1"/>
  <c r="AQ66" i="1"/>
  <c r="AR44" i="1"/>
  <c r="AR54" i="1"/>
  <c r="AQ74" i="1"/>
  <c r="AQ77" i="1"/>
  <c r="AQ93" i="1"/>
  <c r="AQ135" i="1"/>
  <c r="AQ116" i="1"/>
  <c r="AQ123" i="1"/>
  <c r="AQ136" i="1"/>
  <c r="AQ138" i="1"/>
  <c r="AR132" i="1"/>
  <c r="AM13" i="1"/>
  <c r="AL33" i="1"/>
  <c r="AM47" i="1"/>
  <c r="AM14" i="1"/>
  <c r="AM52" i="1"/>
  <c r="AL18" i="1"/>
  <c r="AL59" i="1"/>
  <c r="AL14" i="1"/>
  <c r="AL66" i="1"/>
  <c r="AM53" i="1"/>
  <c r="AL48" i="1"/>
  <c r="AM54" i="1"/>
  <c r="AM67" i="1"/>
  <c r="AM84" i="1"/>
  <c r="AL81" i="1"/>
  <c r="AM106" i="1"/>
  <c r="AL82" i="1"/>
  <c r="AL99" i="1"/>
  <c r="AM117" i="1"/>
  <c r="AM95" i="1"/>
  <c r="AM116" i="1"/>
  <c r="AL131" i="1"/>
  <c r="AR35" i="1"/>
  <c r="AR43" i="1"/>
  <c r="AQ7" i="1"/>
  <c r="AR20" i="1"/>
  <c r="AR19" i="1"/>
  <c r="AR13" i="1"/>
  <c r="AQ5" i="1"/>
  <c r="AQ32" i="1"/>
  <c r="AR49" i="1"/>
  <c r="AQ52" i="1"/>
  <c r="AQ65" i="1"/>
  <c r="AQ44" i="1"/>
  <c r="AQ45" i="1"/>
  <c r="AQ86" i="1"/>
  <c r="AQ55" i="1"/>
  <c r="AR89" i="1"/>
  <c r="AR117" i="1"/>
  <c r="AQ98" i="1"/>
  <c r="AQ115" i="1"/>
  <c r="AR75" i="1"/>
  <c r="AR95" i="1"/>
  <c r="AR94" i="1"/>
  <c r="AQ119" i="1"/>
  <c r="AQ118" i="1"/>
  <c r="AR131" i="1"/>
  <c r="AQ133" i="1"/>
  <c r="AL20" i="1"/>
  <c r="AL53" i="1"/>
  <c r="AM64" i="1"/>
  <c r="AM15" i="1"/>
  <c r="AM31" i="1"/>
  <c r="AL43" i="1"/>
  <c r="AL57" i="1"/>
  <c r="AL54" i="1"/>
  <c r="AM78" i="1"/>
  <c r="AL55" i="1"/>
  <c r="AM45" i="1"/>
  <c r="AM59" i="1"/>
  <c r="AM123" i="1"/>
  <c r="AM102" i="1"/>
  <c r="AM85" i="1"/>
  <c r="AM121" i="1"/>
  <c r="AL122" i="1"/>
  <c r="AM100" i="1"/>
  <c r="AL121" i="1"/>
  <c r="AM109" i="1"/>
  <c r="AL129" i="1"/>
  <c r="AM13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<sst xmlns="http://schemas.openxmlformats.org/spreadsheetml/2006/main" count="902" uniqueCount="161">
  <si>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</si>
  <si>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</si>
  <si>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</si>
  <si>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</si>
  <si>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</si>
  <si>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</si>
  <si>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</si>
  <si>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</si>
  <si>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</si>
  <si>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</si>
  <si>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</si>
  <si>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</si>
  <si>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 xml:space="preserve"> Weight</t>
  </si>
  <si>
    <t>(mg/L)</t>
  </si>
  <si>
    <t>CVO</t>
  </si>
  <si>
    <t>IA</t>
  </si>
  <si>
    <t>IL</t>
  </si>
  <si>
    <t>KY</t>
  </si>
  <si>
    <t xml:space="preserve">LA </t>
  </si>
  <si>
    <t>%</t>
  </si>
  <si>
    <t>Median</t>
  </si>
  <si>
    <t>Name</t>
  </si>
  <si>
    <t>USACE</t>
  </si>
  <si>
    <t>USGS Laboratories</t>
  </si>
  <si>
    <t>USGS Sediment Laboratory Quality Assurance Project</t>
  </si>
  <si>
    <t>WSLH</t>
  </si>
  <si>
    <t>GCMRC</t>
  </si>
  <si>
    <t>UWSP</t>
  </si>
  <si>
    <t>VDCLS</t>
  </si>
  <si>
    <t>CA</t>
  </si>
  <si>
    <t>Weight (g)</t>
  </si>
  <si>
    <t>Sample ID</t>
  </si>
  <si>
    <t>Net Weight (g)</t>
  </si>
  <si>
    <t>Water</t>
  </si>
  <si>
    <t>Volume (mL)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</si>
  <si>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</si>
  <si>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</si>
  <si>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</si>
  <si>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</si>
  <si>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</si>
  <si>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</si>
  <si>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</si>
  <si>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</si>
  <si>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</si>
  <si>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</si>
  <si>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</si>
  <si>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14-USGS</t>
  </si>
  <si>
    <t>15-USGS</t>
  </si>
  <si>
    <t>17-USGS</t>
  </si>
  <si>
    <t>18-USGS</t>
  </si>
  <si>
    <t>25-USGS</t>
  </si>
  <si>
    <t>Fines Split</t>
  </si>
  <si>
    <t>Sand Split</t>
  </si>
  <si>
    <t>Sediment Weight</t>
  </si>
  <si>
    <t>Maximim =</t>
  </si>
  <si>
    <t>Minimum =</t>
  </si>
  <si>
    <t>for chart scale</t>
  </si>
  <si>
    <t>HRCEL</t>
  </si>
  <si>
    <t>Target Fines</t>
  </si>
  <si>
    <t>Weight (mg)</t>
  </si>
  <si>
    <t>Target</t>
  </si>
  <si>
    <t>Target Sand</t>
  </si>
  <si>
    <t>SSC (mg/L)</t>
  </si>
  <si>
    <t>0.125-0.250 mm</t>
  </si>
  <si>
    <t>SRWQL</t>
  </si>
  <si>
    <t>Comments</t>
  </si>
  <si>
    <t>Target Sed</t>
  </si>
  <si>
    <t>Analyst</t>
  </si>
  <si>
    <t>16-Other</t>
  </si>
  <si>
    <t>23-Other</t>
  </si>
  <si>
    <t>28-Other</t>
  </si>
  <si>
    <t>29-Other</t>
  </si>
  <si>
    <t>30-Other</t>
  </si>
  <si>
    <t>31-Other</t>
  </si>
  <si>
    <t>36-Other</t>
  </si>
  <si>
    <t>Contract/Volunteer Laboratories</t>
  </si>
  <si>
    <t>Arizona Test Dust</t>
  </si>
  <si>
    <t>&lt;0.063 mm</t>
  </si>
  <si>
    <t>NM</t>
  </si>
  <si>
    <t>12-USGS</t>
  </si>
  <si>
    <t>Volume (L)</t>
  </si>
  <si>
    <t>% Sand</t>
  </si>
  <si>
    <t>NY</t>
  </si>
  <si>
    <t>21-Other</t>
  </si>
  <si>
    <t>* 10 mg is the smallest mass I am confident in transferring to bottle</t>
  </si>
  <si>
    <t>&lt; 0.002 mm</t>
  </si>
  <si>
    <t>&lt; 0.004 mm</t>
  </si>
  <si>
    <t>&lt; 0.008 mm</t>
  </si>
  <si>
    <t>&lt; 0.016 mm</t>
  </si>
  <si>
    <t>&lt; 0.031 mm</t>
  </si>
  <si>
    <t>Method</t>
  </si>
  <si>
    <t>% Error</t>
  </si>
  <si>
    <t>11-California Water Science Center (CA)</t>
  </si>
  <si>
    <t>12-New Mexico Water Science Center (NM)</t>
  </si>
  <si>
    <t>14-Cascades Volcano Observatory (CVO)</t>
  </si>
  <si>
    <t>15-Iowa Water Science Center (IA)</t>
  </si>
  <si>
    <t>16-Illinois State Water Survey (IL)</t>
  </si>
  <si>
    <t>17-Kentucky Water Science Center (KY)</t>
  </si>
  <si>
    <t>18-Louisiana Water Science Center (LA)</t>
  </si>
  <si>
    <t>21-City of Ithaca Water Treatment Plant (NY)</t>
  </si>
  <si>
    <t>23-USACE - Coastal and Hydraulics Laboratory (USACE)</t>
  </si>
  <si>
    <t>25-Grand Canyon Monitoring and Research Center (GCMRC)</t>
  </si>
  <si>
    <t>28-Wisconsin State Lab of Hygiene (WSLH)</t>
  </si>
  <si>
    <t>29-Humboldt Redwood Company Environmental Lab (HRCEL)</t>
  </si>
  <si>
    <t>30-UWSP - Environmental Task Force Laboratory (UWSP)</t>
  </si>
  <si>
    <t>31-Virginia Divison of Consolidated Laboratory Services (VDCLS)</t>
  </si>
  <si>
    <t>36-Spraugue River Water Quality Laboratory (SRWQL)</t>
  </si>
  <si>
    <t>Number of Labs: 15</t>
  </si>
  <si>
    <t>Lab#</t>
  </si>
  <si>
    <t>Lab Name</t>
  </si>
  <si>
    <t>California Water Science Center</t>
  </si>
  <si>
    <t>New Mexico Water Science Center</t>
  </si>
  <si>
    <t>Cascades Volcano Observatory</t>
  </si>
  <si>
    <t>Iowa Water Science Center</t>
  </si>
  <si>
    <t>Kentucky Water Science Center</t>
  </si>
  <si>
    <t>Louisiana Water Science Center</t>
  </si>
  <si>
    <t>Grand Canyon Monitoring and Research Center</t>
  </si>
  <si>
    <t>Illinois State Water Survey</t>
  </si>
  <si>
    <t>City of Ithaca Water Treatment Plant</t>
  </si>
  <si>
    <t>Coastal and Hydraulics Laboratory</t>
  </si>
  <si>
    <t>Wisconsin State Lab of Hygiene</t>
  </si>
  <si>
    <t>Humboldt Redwood Company Environmental Lab</t>
  </si>
  <si>
    <t>Environmental Task Force Laboratory</t>
  </si>
  <si>
    <t>Virginia Divison of Consolidated Laboratory Services</t>
  </si>
  <si>
    <t>Spraugue River Water Quality Laboratory</t>
  </si>
  <si>
    <t>Season</t>
  </si>
  <si>
    <t>Year</t>
  </si>
  <si>
    <t>Spring</t>
  </si>
  <si>
    <t xml:space="preserve">Laser Diffraction </t>
  </si>
  <si>
    <t>Erin Lysne</t>
  </si>
  <si>
    <t>Sedigraph</t>
  </si>
  <si>
    <t>Allison Greth</t>
  </si>
  <si>
    <t>Justin Wood</t>
  </si>
  <si>
    <t>Julie Nason</t>
  </si>
  <si>
    <t>Kimberly Attig</t>
  </si>
  <si>
    <t>Pipette</t>
  </si>
  <si>
    <t>Gabrielle Edens</t>
  </si>
  <si>
    <t>Morgan Genusa</t>
  </si>
  <si>
    <t>Marlon Johnson</t>
  </si>
  <si>
    <t>Erick SantaMaria</t>
  </si>
  <si>
    <t>Taylor Roe</t>
  </si>
  <si>
    <t>Lucia Wellso</t>
  </si>
  <si>
    <t>Brooke Payne</t>
  </si>
  <si>
    <t>Keith Lackey</t>
  </si>
  <si>
    <t>Mia Groff</t>
  </si>
  <si>
    <t>Sample Specifications for SLQA Study 1-2024</t>
  </si>
  <si>
    <t>(conducted April/May 2024)</t>
  </si>
  <si>
    <t>Participating Laboratories - Study 1, 2024</t>
  </si>
  <si>
    <t>Logan Young</t>
  </si>
  <si>
    <t>Ben Michels</t>
  </si>
  <si>
    <t>Rhys Henning</t>
  </si>
  <si>
    <t>Stephen Low</t>
  </si>
  <si>
    <t>Sierra Keller</t>
  </si>
  <si>
    <t>Maya Wood</t>
  </si>
  <si>
    <t>Ethan M Sanchez</t>
  </si>
  <si>
    <t>Sidney Wayne</t>
  </si>
  <si>
    <t>Tristan Joel Austring</t>
  </si>
  <si>
    <t>Erin Lysne/Tami Christianson</t>
  </si>
  <si>
    <t>Nadine Lepore</t>
  </si>
  <si>
    <t>Renée Styles</t>
  </si>
  <si>
    <t>Elizabeth Steen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</si>
</sst>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"/>
    <numFmt numFmtId="166" formatCode="0.0"/>
    <numFmt numFmtId="167" formatCode="0.00000"/>
    <numFmt numFmtId="168" formatCode="#,##0.0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  <font>
      <sz val="9"/>
      <name val="Geneva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Tahoma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12" fillId="0" borderId="0"/>
    <xf numFmtId="0" fontId="2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27" fillId="0" borderId="0"/>
    <xf numFmtId="0" fontId="7" fillId="0" borderId="0"/>
    <xf numFmtId="0" fontId="6" fillId="0" borderId="0"/>
    <xf numFmtId="0" fontId="5" fillId="0" borderId="0"/>
    <xf numFmtId="0" fontId="12" fillId="0" borderId="0"/>
    <xf numFmtId="0" fontId="4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9" fillId="0" borderId="0" applyNumberFormat="0" applyFill="0" applyBorder="0" applyAlignment="0" applyProtection="0"/>
    <xf numFmtId="0" fontId="1" fillId="0" borderId="0"/>
    <xf numFmtId="0" fontId="12" fillId="0" borderId="0"/>
  </cellStyleXfs>
  <cellXfs count="18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65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/>
    <xf numFmtId="0" fontId="14" fillId="0" borderId="0" xfId="0" applyFont="1" applyBorder="1"/>
    <xf numFmtId="0" fontId="15" fillId="0" borderId="0" xfId="0" applyFont="1" applyBorder="1"/>
    <xf numFmtId="0" fontId="15" fillId="0" borderId="0" xfId="0" applyFont="1" applyFill="1" applyBorder="1" applyAlignment="1"/>
    <xf numFmtId="0" fontId="15" fillId="0" borderId="0" xfId="0" applyFont="1" applyFill="1"/>
    <xf numFmtId="0" fontId="15" fillId="0" borderId="0" xfId="0" applyFont="1" applyFill="1" applyBorder="1"/>
    <xf numFmtId="14" fontId="18" fillId="0" borderId="0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19" fillId="0" borderId="0" xfId="0" applyFont="1"/>
    <xf numFmtId="1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18" fillId="0" borderId="8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NumberForma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right"/>
    </xf>
    <xf numFmtId="2" fontId="18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0" fillId="0" borderId="0" xfId="0" applyFill="1"/>
    <xf numFmtId="0" fontId="13" fillId="4" borderId="0" xfId="0" applyNumberFormat="1" applyFont="1" applyFill="1" applyBorder="1" applyAlignment="1">
      <alignment horizontal="center"/>
    </xf>
    <xf numFmtId="0" fontId="13" fillId="4" borderId="1" xfId="0" applyNumberFormat="1" applyFont="1" applyFill="1" applyBorder="1" applyAlignment="1">
      <alignment horizontal="center"/>
    </xf>
    <xf numFmtId="0" fontId="13" fillId="4" borderId="5" xfId="0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2" applyFont="1"/>
    <xf numFmtId="0" fontId="16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0" borderId="11" xfId="1" applyFont="1" applyBorder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left"/>
    </xf>
    <xf numFmtId="0" fontId="14" fillId="0" borderId="0" xfId="2" applyFont="1" applyBorder="1"/>
    <xf numFmtId="0" fontId="16" fillId="0" borderId="0" xfId="2" applyFont="1" applyBorder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166" fontId="18" fillId="0" borderId="0" xfId="0" applyNumberFormat="1" applyFont="1" applyAlignment="1">
      <alignment horizontal="center"/>
    </xf>
    <xf numFmtId="1" fontId="15" fillId="0" borderId="0" xfId="1" applyNumberFormat="1" applyFont="1"/>
    <xf numFmtId="166" fontId="15" fillId="0" borderId="0" xfId="1" applyNumberFormat="1" applyFont="1"/>
    <xf numFmtId="1" fontId="16" fillId="0" borderId="0" xfId="1" applyNumberFormat="1" applyFont="1" applyAlignment="1">
      <alignment horizontal="center"/>
    </xf>
    <xf numFmtId="166" fontId="16" fillId="0" borderId="0" xfId="1" applyNumberFormat="1" applyFont="1" applyAlignment="1">
      <alignment horizontal="center"/>
    </xf>
    <xf numFmtId="166" fontId="16" fillId="0" borderId="11" xfId="1" applyNumberFormat="1" applyFont="1" applyBorder="1" applyAlignment="1">
      <alignment horizontal="center"/>
    </xf>
    <xf numFmtId="1" fontId="16" fillId="0" borderId="11" xfId="1" applyNumberFormat="1" applyFont="1" applyBorder="1" applyAlignment="1">
      <alignment horizontal="center"/>
    </xf>
    <xf numFmtId="166" fontId="15" fillId="0" borderId="0" xfId="1" applyNumberFormat="1" applyFont="1" applyAlignment="1">
      <alignment horizontal="center"/>
    </xf>
    <xf numFmtId="1" fontId="15" fillId="0" borderId="0" xfId="1" applyNumberFormat="1" applyFont="1" applyAlignment="1">
      <alignment horizontal="center"/>
    </xf>
    <xf numFmtId="0" fontId="15" fillId="0" borderId="0" xfId="2" applyFont="1" applyBorder="1"/>
    <xf numFmtId="2" fontId="24" fillId="0" borderId="0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4" fillId="0" borderId="0" xfId="0" applyNumberFormat="1" applyFont="1" applyAlignment="1">
      <alignment horizontal="right"/>
    </xf>
    <xf numFmtId="2" fontId="25" fillId="0" borderId="0" xfId="0" applyNumberFormat="1" applyFont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5" fillId="0" borderId="0" xfId="0" applyNumberFormat="1" applyFont="1" applyFill="1"/>
    <xf numFmtId="14" fontId="12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/>
    </xf>
    <xf numFmtId="1" fontId="16" fillId="0" borderId="0" xfId="0" applyNumberFormat="1" applyFont="1" applyBorder="1"/>
    <xf numFmtId="1" fontId="15" fillId="0" borderId="0" xfId="0" applyNumberFormat="1" applyFont="1"/>
    <xf numFmtId="164" fontId="0" fillId="0" borderId="0" xfId="0" applyNumberFormat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0" fillId="5" borderId="12" xfId="0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3" borderId="0" xfId="0" applyFont="1" applyFill="1" applyAlignment="1">
      <alignment horizontal="center"/>
    </xf>
    <xf numFmtId="166" fontId="13" fillId="3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2" fontId="13" fillId="3" borderId="0" xfId="0" applyNumberFormat="1" applyFont="1" applyFill="1" applyAlignment="1">
      <alignment horizontal="center"/>
    </xf>
    <xf numFmtId="0" fontId="1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2" fontId="24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1" fontId="12" fillId="5" borderId="13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2" fontId="25" fillId="0" borderId="0" xfId="0" applyNumberFormat="1" applyFont="1" applyAlignment="1">
      <alignment horizontal="center"/>
    </xf>
    <xf numFmtId="1" fontId="12" fillId="5" borderId="1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3" fillId="2" borderId="0" xfId="0" applyFont="1" applyFill="1" applyAlignment="1">
      <alignment horizontal="center"/>
    </xf>
    <xf numFmtId="0" fontId="14" fillId="0" borderId="0" xfId="0" applyFont="1"/>
    <xf numFmtId="0" fontId="17" fillId="0" borderId="0" xfId="0" applyFont="1"/>
    <xf numFmtId="0" fontId="19" fillId="0" borderId="0" xfId="1" applyFont="1"/>
    <xf numFmtId="166" fontId="20" fillId="0" borderId="0" xfId="1" applyNumberFormat="1" applyFont="1"/>
    <xf numFmtId="0" fontId="15" fillId="0" borderId="0" xfId="2" applyFont="1" applyAlignment="1">
      <alignment horizontal="center" vertical="center" wrapText="1"/>
    </xf>
    <xf numFmtId="0" fontId="15" fillId="0" borderId="0" xfId="2" quotePrefix="1" applyFont="1" applyAlignment="1">
      <alignment horizontal="left"/>
    </xf>
    <xf numFmtId="166" fontId="12" fillId="5" borderId="13" xfId="0" applyNumberFormat="1" applyFont="1" applyFill="1" applyBorder="1" applyAlignment="1">
      <alignment horizontal="center"/>
    </xf>
    <xf numFmtId="164" fontId="12" fillId="5" borderId="13" xfId="0" applyNumberFormat="1" applyFont="1" applyFill="1" applyBorder="1" applyAlignment="1">
      <alignment horizontal="center"/>
    </xf>
    <xf numFmtId="166" fontId="12" fillId="5" borderId="12" xfId="0" applyNumberFormat="1" applyFont="1" applyFill="1" applyBorder="1" applyAlignment="1">
      <alignment horizontal="center"/>
    </xf>
    <xf numFmtId="164" fontId="12" fillId="5" borderId="12" xfId="0" applyNumberFormat="1" applyFont="1" applyFill="1" applyBorder="1" applyAlignment="1">
      <alignment horizontal="center"/>
    </xf>
    <xf numFmtId="0" fontId="12" fillId="5" borderId="12" xfId="12" applyFont="1" applyFill="1" applyBorder="1" applyAlignment="1">
      <alignment horizontal="center"/>
    </xf>
    <xf numFmtId="0" fontId="12" fillId="5" borderId="12" xfId="12" applyFont="1" applyFill="1" applyBorder="1" applyAlignment="1">
      <alignment horizontal="center"/>
    </xf>
    <xf numFmtId="164" fontId="28" fillId="0" borderId="0" xfId="0" applyNumberFormat="1" applyFont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167" fontId="12" fillId="0" borderId="0" xfId="0" applyNumberFormat="1" applyFont="1" applyBorder="1" applyAlignment="1">
      <alignment horizontal="center"/>
    </xf>
    <xf numFmtId="166" fontId="18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4" fontId="12" fillId="5" borderId="12" xfId="0" applyNumberFormat="1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2" fontId="12" fillId="5" borderId="13" xfId="0" applyNumberFormat="1" applyFont="1" applyFill="1" applyBorder="1" applyAlignment="1">
      <alignment horizontal="center"/>
    </xf>
    <xf numFmtId="2" fontId="12" fillId="5" borderId="12" xfId="0" applyNumberFormat="1" applyFont="1" applyFill="1" applyBorder="1" applyAlignment="1">
      <alignment horizontal="center"/>
    </xf>
    <xf numFmtId="164" fontId="28" fillId="0" borderId="0" xfId="0" applyNumberFormat="1" applyFont="1" applyFill="1" applyAlignment="1">
      <alignment horizontal="center"/>
    </xf>
    <xf numFmtId="166" fontId="12" fillId="5" borderId="12" xfId="23" applyNumberFormat="1" applyFont="1" applyFill="1" applyBorder="1" applyAlignment="1">
      <alignment horizontal="center"/>
    </xf>
    <xf numFmtId="164" fontId="12" fillId="5" borderId="12" xfId="23" applyNumberFormat="1" applyFont="1" applyFill="1" applyBorder="1" applyAlignment="1">
      <alignment horizontal="center"/>
    </xf>
    <xf numFmtId="1" fontId="12" fillId="5" borderId="12" xfId="23" applyNumberFormat="1" applyFont="1" applyFill="1" applyBorder="1" applyAlignment="1">
      <alignment horizontal="center"/>
    </xf>
    <xf numFmtId="14" fontId="12" fillId="5" borderId="12" xfId="23" applyNumberFormat="1" applyFont="1" applyFill="1" applyBorder="1" applyAlignment="1">
      <alignment horizontal="center"/>
    </xf>
    <xf numFmtId="165" fontId="28" fillId="6" borderId="0" xfId="26" applyNumberFormat="1" applyFont="1" applyFill="1" applyBorder="1" applyAlignment="1" applyProtection="1">
      <alignment horizontal="center"/>
    </xf>
    <xf numFmtId="165" fontId="28" fillId="6" borderId="14" xfId="26" applyNumberFormat="1" applyFont="1" applyFill="1" applyBorder="1" applyAlignment="1" applyProtection="1">
      <alignment horizontal="center"/>
    </xf>
    <xf numFmtId="166" fontId="0" fillId="5" borderId="12" xfId="0" applyNumberFormat="1" applyFill="1" applyBorder="1" applyAlignment="1">
      <alignment horizontal="center"/>
    </xf>
    <xf numFmtId="0" fontId="0" fillId="0" borderId="0" xfId="0" applyBorder="1"/>
    <xf numFmtId="0" fontId="23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28" fillId="0" borderId="0" xfId="0" applyFont="1"/>
    <xf numFmtId="0" fontId="12" fillId="0" borderId="0" xfId="0" applyFont="1"/>
    <xf numFmtId="0" fontId="0" fillId="5" borderId="12" xfId="0" applyFill="1" applyBorder="1"/>
    <xf numFmtId="0" fontId="0" fillId="5" borderId="12" xfId="0" applyFill="1" applyBorder="1" applyAlignment="1">
      <alignment horizontal="left"/>
    </xf>
    <xf numFmtId="2" fontId="0" fillId="5" borderId="12" xfId="0" applyNumberFormat="1" applyFill="1" applyBorder="1" applyAlignment="1">
      <alignment horizontal="center"/>
    </xf>
    <xf numFmtId="166" fontId="12" fillId="5" borderId="13" xfId="3" applyNumberFormat="1" applyFont="1" applyFill="1" applyBorder="1" applyAlignment="1">
      <alignment horizontal="center"/>
    </xf>
    <xf numFmtId="164" fontId="12" fillId="5" borderId="13" xfId="3" applyNumberFormat="1" applyFont="1" applyFill="1" applyBorder="1" applyAlignment="1">
      <alignment horizontal="center"/>
    </xf>
    <xf numFmtId="1" fontId="12" fillId="5" borderId="13" xfId="3" applyNumberFormat="1" applyFont="1" applyFill="1" applyBorder="1" applyAlignment="1">
      <alignment horizontal="center"/>
    </xf>
    <xf numFmtId="166" fontId="12" fillId="5" borderId="12" xfId="3" applyNumberFormat="1" applyFont="1" applyFill="1" applyBorder="1" applyAlignment="1">
      <alignment horizontal="center"/>
    </xf>
    <xf numFmtId="164" fontId="12" fillId="5" borderId="12" xfId="3" applyNumberFormat="1" applyFont="1" applyFill="1" applyBorder="1" applyAlignment="1">
      <alignment horizontal="center"/>
    </xf>
    <xf numFmtId="1" fontId="12" fillId="5" borderId="12" xfId="3" applyNumberFormat="1" applyFont="1" applyFill="1" applyBorder="1" applyAlignment="1">
      <alignment horizontal="center"/>
    </xf>
    <xf numFmtId="14" fontId="0" fillId="5" borderId="12" xfId="3" applyNumberFormat="1" applyFont="1" applyFill="1" applyBorder="1" applyAlignment="1">
      <alignment horizontal="center"/>
    </xf>
    <xf numFmtId="2" fontId="27" fillId="5" borderId="12" xfId="0" applyNumberFormat="1" applyFont="1" applyFill="1" applyBorder="1" applyAlignment="1">
      <alignment horizontal="center"/>
    </xf>
    <xf numFmtId="164" fontId="27" fillId="5" borderId="12" xfId="0" applyNumberFormat="1" applyFont="1" applyFill="1" applyBorder="1" applyAlignment="1">
      <alignment horizontal="center"/>
    </xf>
    <xf numFmtId="164" fontId="0" fillId="5" borderId="12" xfId="0" applyNumberFormat="1" applyFill="1" applyBorder="1" applyAlignment="1">
      <alignment horizontal="center"/>
    </xf>
    <xf numFmtId="164" fontId="31" fillId="5" borderId="12" xfId="0" applyNumberFormat="1" applyFont="1" applyFill="1" applyBorder="1" applyAlignment="1">
      <alignment horizontal="center"/>
    </xf>
    <xf numFmtId="168" fontId="31" fillId="5" borderId="12" xfId="0" applyNumberFormat="1" applyFont="1" applyFill="1" applyBorder="1" applyAlignment="1">
      <alignment horizontal="center"/>
    </xf>
    <xf numFmtId="3" fontId="31" fillId="5" borderId="12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6" borderId="0" xfId="0" applyFont="1" applyFill="1" applyAlignment="1">
      <alignment horizontal="center"/>
    </xf>
    <xf numFmtId="0" fontId="12" fillId="6" borderId="14" xfId="0" applyFont="1" applyFill="1" applyBorder="1" applyAlignment="1">
      <alignment horizontal="center"/>
    </xf>
    <xf numFmtId="1" fontId="28" fillId="6" borderId="0" xfId="0" applyNumberFormat="1" applyFont="1" applyFill="1" applyAlignment="1">
      <alignment horizontal="center"/>
    </xf>
    <xf numFmtId="1" fontId="28" fillId="6" borderId="14" xfId="0" applyNumberFormat="1" applyFont="1" applyFill="1" applyBorder="1" applyAlignment="1">
      <alignment horizontal="center"/>
    </xf>
    <xf numFmtId="1" fontId="30" fillId="6" borderId="0" xfId="0" applyNumberFormat="1" applyFont="1" applyFill="1" applyAlignment="1">
      <alignment horizontal="center"/>
    </xf>
    <xf numFmtId="1" fontId="30" fillId="6" borderId="14" xfId="0" applyNumberFormat="1" applyFont="1" applyFill="1" applyBorder="1" applyAlignment="1">
      <alignment horizontal="center"/>
    </xf>
    <xf numFmtId="14" fontId="12" fillId="5" borderId="12" xfId="14" applyNumberFormat="1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24" fillId="0" borderId="0" xfId="0" applyNumberFormat="1" applyFont="1" applyAlignment="1">
      <alignment horizontal="center" wrapText="1"/>
    </xf>
    <xf numFmtId="0" fontId="24" fillId="0" borderId="0" xfId="0" applyFont="1" applyAlignment="1">
      <alignment horizontal="center"/>
    </xf>
    <xf numFmtId="2" fontId="24" fillId="0" borderId="0" xfId="0" applyNumberFormat="1" applyFont="1" applyFill="1" applyBorder="1" applyAlignment="1">
      <alignment horizontal="center"/>
    </xf>
  </cellXfs>
  <cellStyles count="28">
    <cellStyle name="Hyperlink 2" xfId="25" xr:uid="{6F910A24-08B9-4D29-9FBA-A5918B872C90}"/>
    <cellStyle name="Normal" xfId="0" builtinId="0"/>
    <cellStyle name="Normal 10" xfId="14" xr:uid="{54C5A81C-6BFF-48EB-AC54-2139679BCC35}"/>
    <cellStyle name="Normal 11" xfId="23" xr:uid="{5DE9743E-3690-44EB-865A-63F9589D40DF}"/>
    <cellStyle name="Normal 12" xfId="10" xr:uid="{CCCB66A4-02E7-46ED-8748-807004F112D8}"/>
    <cellStyle name="Normal 12 2" xfId="21" xr:uid="{18C75D20-7F2C-4919-8C7E-440802634EBB}"/>
    <cellStyle name="Normal 13" xfId="11" xr:uid="{4D6A52D4-2815-4823-B300-D5DBE4865949}"/>
    <cellStyle name="Normal 14" xfId="26" xr:uid="{167C9E17-3151-4C33-94CE-9FEA907A8A23}"/>
    <cellStyle name="Normal 2" xfId="3" xr:uid="{E1FD7AC1-3A5C-490A-ACAA-F4C4C7C4808D}"/>
    <cellStyle name="Normal 2 2" xfId="15" xr:uid="{E08DF46E-112B-407B-8C61-BE6EDEE275BF}"/>
    <cellStyle name="Normal 2 3" xfId="24" xr:uid="{4AC36C74-C3CB-4542-A7AC-87F1D62AB1E8}"/>
    <cellStyle name="Normal 2 4" xfId="27" xr:uid="{495C27F0-C928-444B-8991-BE312C99234C}"/>
    <cellStyle name="Normal 3" xfId="4" xr:uid="{812DD7B1-480C-48C9-9E30-178F8A327DAD}"/>
    <cellStyle name="Normal 3 2" xfId="7" xr:uid="{34CF07E4-575F-4D82-9278-84FD51DA0947}"/>
    <cellStyle name="Normal 3 3" xfId="16" xr:uid="{6F3A3A80-6DD5-4F15-BEB5-FC3066014074}"/>
    <cellStyle name="Normal 4" xfId="5" xr:uid="{DA386F94-3BF7-4FF6-B4CD-AE3EE1D6E4E0}"/>
    <cellStyle name="Normal 4 2" xfId="17" xr:uid="{3C0439A2-7D52-4881-96CF-503C4CA57587}"/>
    <cellStyle name="Normal 5" xfId="6" xr:uid="{7ECC9E2C-5BEA-468D-9849-F5A164B63E3D}"/>
    <cellStyle name="Normal 5 2" xfId="18" xr:uid="{5E2C9722-F36A-4A6D-BE96-6D59779ECFCA}"/>
    <cellStyle name="Normal 6" xfId="8" xr:uid="{FE802735-3BC2-42EE-AB48-EF11F05D1B74}"/>
    <cellStyle name="Normal 6 2" xfId="19" xr:uid="{4043CBEB-FD8D-462D-B944-56552542FD42}"/>
    <cellStyle name="Normal 7" xfId="9" xr:uid="{53741C7B-38AF-43A9-90D0-40A8FDE64C5D}"/>
    <cellStyle name="Normal 7 2" xfId="20" xr:uid="{D8028F53-F9BD-4BE4-8559-04D0A80F79C5}"/>
    <cellStyle name="Normal 8" xfId="12" xr:uid="{754C0DBF-638F-464A-BACF-F510FD654B77}"/>
    <cellStyle name="Normal 8 2" xfId="22" xr:uid="{D1FD3561-D8BF-4DD9-9B95-105F931C7010}"/>
    <cellStyle name="Normal 9" xfId="13" xr:uid="{B20A1B3F-01EA-4D93-A381-71677D26C777}"/>
    <cellStyle name="Normal_MW_results-2008-2" xfId="1" xr:uid="{00000000-0005-0000-0000-000001000000}"/>
    <cellStyle name="Normal_Pilot_sample_specs" xfId="2" xr:uid="{00000000-0005-0000-0000-000002000000}"/>
  </cellStyles>
  <dxfs count="0"/>
  <tableStyles count="0" defaultTableStyle="TableStyleMedium9" defaultPivotStyle="PivotStyleLight16"/>
  <colors>
    <mruColors>
      <color rgb="FFFFCC00"/>
      <color rgb="FFFF6600"/>
      <color rgb="FF0000FF"/>
      <color rgb="FF800080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onnections" Target="connections.xml"/><Relationship Id="rId10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2024
Fine Material Mass Percent Error</a:t>
            </a:r>
            <a:r>
              <a:rPr lang="en-US" baseline="0"/>
              <a:t> (between reported and expected)</a:t>
            </a:r>
            <a:endParaRPr lang="en-US"/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898804316125E-2"/>
          <c:y val="0.18924758244942749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 cap="flat" cmpd="sng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35-4190-9E57-919C1BF79B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35-4190-9E57-919C1BF79B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35-4190-9E57-919C1BF79B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35-4190-9E57-919C1BF79B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35-4190-9E57-919C1BF79BE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735-4190-9E57-919C1BF79BE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35-4190-9E57-919C1BF79B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735-4190-9E57-919C1BF79B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735-4190-9E57-919C1BF79BE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735-4190-9E57-919C1BF79BE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735-4190-9E57-919C1BF79BE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735-4190-9E57-919C1BF79BE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735-4190-9E57-919C1BF79BE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735-4190-9E57-919C1BF79BE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735-4190-9E57-919C1BF79BE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735-4190-9E57-919C1BF79BE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735-4190-9E57-919C1BF79BE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735-4190-9E57-919C1BF79BE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735-4190-9E57-919C1BF79BE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735-4190-9E57-919C1BF79BE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735-4190-9E57-919C1BF79BE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735-4190-9E57-919C1BF79BE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735-4190-9E57-919C1BF79BE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735-4190-9E57-919C1BF79BE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735-4190-9E57-919C1BF79BE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735-4190-9E57-919C1BF79BE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735-4190-9E57-919C1BF79BE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735-4190-9E57-919C1BF79BE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735-4190-9E57-919C1BF79BE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735-4190-9E57-919C1BF79BE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735-4190-9E57-919C1BF79BE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735-4190-9E57-919C1BF79BE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735-4190-9E57-919C1BF79BE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735-4190-9E57-919C1BF79BE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4735-4190-9E57-919C1BF79BE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4735-4190-9E57-919C1BF79BE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4735-4190-9E57-919C1BF79BE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4735-4190-9E57-919C1BF79BE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4735-4190-9E57-919C1BF79BEF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4735-4190-9E57-919C1BF79BEF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4735-4190-9E57-919C1BF79BEF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4735-4190-9E57-919C1BF79BEF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4735-4190-9E57-919C1BF79BEF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4735-4190-9E57-919C1BF79BEF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4735-4190-9E57-919C1BF79BEF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4735-4190-9E57-919C1BF79BEF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4735-4190-9E57-919C1BF79BEF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4735-4190-9E57-919C1BF79BEF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4735-4190-9E57-919C1BF79BEF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4735-4190-9E57-919C1BF79BEF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4735-4190-9E57-919C1BF79BEF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4735-4190-9E57-919C1BF79BEF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4735-4190-9E57-919C1BF79BEF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4735-4190-9E57-919C1BF79BEF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4735-4190-9E57-919C1BF79BEF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4735-4190-9E57-919C1BF79BEF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4735-4190-9E57-919C1BF79BEF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4735-4190-9E57-919C1BF79BEF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4735-4190-9E57-919C1BF79BEF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4735-4190-9E57-919C1BF79BEF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4735-4190-9E57-919C1BF79BEF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4735-4190-9E57-919C1BF79BEF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4735-4190-9E57-919C1BF79BEF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4735-4190-9E57-919C1BF79BEF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4735-4190-9E57-919C1BF79BEF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4735-4190-9E57-919C1BF79BEF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4735-4190-9E57-919C1BF79BEF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4735-4190-9E57-919C1BF79BEF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4735-4190-9E57-919C1BF79BEF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4735-4190-9E57-919C1BF79BEF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4735-4190-9E57-919C1BF79BEF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4735-4190-9E57-919C1BF79BEF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4735-4190-9E57-919C1BF79BEF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4735-4190-9E57-919C1BF79BEF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4735-4190-9E57-919C1BF79BEF}"/>
              </c:ext>
            </c:extLst>
          </c:dPt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Results!$T$4:$T$138</c:f>
              <c:numCache>
                <c:formatCode>0.00</c:formatCode>
                <c:ptCount val="135"/>
                <c:pt idx="0">
                  <c:v>0.19940179461614341</c:v>
                </c:pt>
                <c:pt idx="1">
                  <c:v>-6.4011379800853545</c:v>
                </c:pt>
                <c:pt idx="2">
                  <c:v>-4.3814089758955932</c:v>
                </c:pt>
                <c:pt idx="3">
                  <c:v>-1.9475088613644422</c:v>
                </c:pt>
                <c:pt idx="4">
                  <c:v>-2.7338201211154671</c:v>
                </c:pt>
                <c:pt idx="5">
                  <c:v>-1.277626181397622</c:v>
                </c:pt>
                <c:pt idx="6">
                  <c:v>-3.9473508919174618</c:v>
                </c:pt>
                <c:pt idx="7">
                  <c:v>-3.2770120053357088</c:v>
                </c:pt>
                <c:pt idx="8">
                  <c:v>-2.5766710544497267</c:v>
                </c:pt>
                <c:pt idx="10">
                  <c:v>-6.9312465064281614</c:v>
                </c:pt>
                <c:pt idx="11">
                  <c:v>-4.0659048631411023</c:v>
                </c:pt>
                <c:pt idx="13">
                  <c:v>-3.3644953257011516</c:v>
                </c:pt>
                <c:pt idx="14">
                  <c:v>-2.7780294655963003</c:v>
                </c:pt>
                <c:pt idx="15">
                  <c:v>0.20518013216797937</c:v>
                </c:pt>
                <c:pt idx="16">
                  <c:v>1.0180839774982429</c:v>
                </c:pt>
                <c:pt idx="17">
                  <c:v>2.2633116741528894</c:v>
                </c:pt>
                <c:pt idx="18">
                  <c:v>-9.2731829573934714</c:v>
                </c:pt>
                <c:pt idx="19">
                  <c:v>-6.7890929326655467</c:v>
                </c:pt>
                <c:pt idx="20">
                  <c:v>-4.9434656849855365</c:v>
                </c:pt>
                <c:pt idx="21">
                  <c:v>-3.1436530043772457</c:v>
                </c:pt>
                <c:pt idx="22">
                  <c:v>-2.6029176658673023</c:v>
                </c:pt>
                <c:pt idx="23">
                  <c:v>-2.1531752521122973</c:v>
                </c:pt>
                <c:pt idx="24">
                  <c:v>-1.4028189663789952</c:v>
                </c:pt>
                <c:pt idx="25">
                  <c:v>-0.90162007778856768</c:v>
                </c:pt>
                <c:pt idx="26">
                  <c:v>-0.77379567139864891</c:v>
                </c:pt>
                <c:pt idx="27">
                  <c:v>-6.092533211177269</c:v>
                </c:pt>
                <c:pt idx="28">
                  <c:v>-4.1133963312951511</c:v>
                </c:pt>
                <c:pt idx="29">
                  <c:v>-4.7237790232185768</c:v>
                </c:pt>
                <c:pt idx="30">
                  <c:v>-4.3664825777742573</c:v>
                </c:pt>
                <c:pt idx="31">
                  <c:v>-2.6879976040132778</c:v>
                </c:pt>
                <c:pt idx="32">
                  <c:v>-1.9689759145566299</c:v>
                </c:pt>
                <c:pt idx="33">
                  <c:v>0.41854947281426802</c:v>
                </c:pt>
                <c:pt idx="34">
                  <c:v>-2.497523795987449</c:v>
                </c:pt>
                <c:pt idx="35">
                  <c:v>-3.4696829816156836</c:v>
                </c:pt>
                <c:pt idx="36">
                  <c:v>-0.5819592628515935</c:v>
                </c:pt>
                <c:pt idx="37">
                  <c:v>-5.2004333694474481</c:v>
                </c:pt>
                <c:pt idx="38">
                  <c:v>-5.4635545703481547</c:v>
                </c:pt>
                <c:pt idx="39">
                  <c:v>-3.6418816388467334</c:v>
                </c:pt>
                <c:pt idx="40">
                  <c:v>-2.3627519110493331</c:v>
                </c:pt>
                <c:pt idx="41">
                  <c:v>-5.0348229831688931</c:v>
                </c:pt>
                <c:pt idx="42">
                  <c:v>-0.4579786276640378</c:v>
                </c:pt>
                <c:pt idx="43">
                  <c:v>0.60278159050830349</c:v>
                </c:pt>
                <c:pt idx="44">
                  <c:v>0.75890081199113979</c:v>
                </c:pt>
                <c:pt idx="45">
                  <c:v>-12.536443148688059</c:v>
                </c:pt>
                <c:pt idx="46">
                  <c:v>-8.2365948037589742</c:v>
                </c:pt>
                <c:pt idx="47">
                  <c:v>-3.0017040241184958</c:v>
                </c:pt>
                <c:pt idx="48">
                  <c:v>-2.2643161287755187</c:v>
                </c:pt>
                <c:pt idx="49">
                  <c:v>-2.5756439109777385</c:v>
                </c:pt>
                <c:pt idx="50">
                  <c:v>-2.3627771719374793</c:v>
                </c:pt>
                <c:pt idx="54">
                  <c:v>-9.7421203438395416</c:v>
                </c:pt>
                <c:pt idx="55">
                  <c:v>-6.8501003152765731</c:v>
                </c:pt>
                <c:pt idx="56">
                  <c:v>-5.310554893391604</c:v>
                </c:pt>
                <c:pt idx="57">
                  <c:v>-4.9173800517618851</c:v>
                </c:pt>
                <c:pt idx="58">
                  <c:v>-4.7452809016781767</c:v>
                </c:pt>
                <c:pt idx="59">
                  <c:v>-2.0170815918589859</c:v>
                </c:pt>
                <c:pt idx="60">
                  <c:v>-1.2551408783986391</c:v>
                </c:pt>
                <c:pt idx="61">
                  <c:v>-0.85527046540042162</c:v>
                </c:pt>
                <c:pt idx="62">
                  <c:v>-0.77243880326381342</c:v>
                </c:pt>
                <c:pt idx="72">
                  <c:v>-15.388421573480098</c:v>
                </c:pt>
                <c:pt idx="73">
                  <c:v>-30.417607223476566</c:v>
                </c:pt>
                <c:pt idx="74">
                  <c:v>-4.6545550987928754</c:v>
                </c:pt>
                <c:pt idx="75">
                  <c:v>-3.0763084298841772</c:v>
                </c:pt>
                <c:pt idx="76">
                  <c:v>-2.7954732818706383</c:v>
                </c:pt>
                <c:pt idx="77">
                  <c:v>-1.650057180199261</c:v>
                </c:pt>
                <c:pt idx="78">
                  <c:v>-0.47368105475643107</c:v>
                </c:pt>
                <c:pt idx="79">
                  <c:v>-0.43007313020372795</c:v>
                </c:pt>
                <c:pt idx="80">
                  <c:v>-0.29330943404612853</c:v>
                </c:pt>
                <c:pt idx="81">
                  <c:v>0.38240917782026868</c:v>
                </c:pt>
                <c:pt idx="82">
                  <c:v>-7.0960387574807795</c:v>
                </c:pt>
                <c:pt idx="83">
                  <c:v>-3.8487148754827589</c:v>
                </c:pt>
                <c:pt idx="84">
                  <c:v>-3.4884649157819103</c:v>
                </c:pt>
                <c:pt idx="85">
                  <c:v>-3.2443367716476432</c:v>
                </c:pt>
                <c:pt idx="86">
                  <c:v>-2.2482537834691572</c:v>
                </c:pt>
                <c:pt idx="87">
                  <c:v>-1.8087167231405177</c:v>
                </c:pt>
                <c:pt idx="88">
                  <c:v>-1.3338904174130202</c:v>
                </c:pt>
                <c:pt idx="89">
                  <c:v>-1.370351113842037</c:v>
                </c:pt>
                <c:pt idx="117">
                  <c:v>452.88683602771363</c:v>
                </c:pt>
                <c:pt idx="118">
                  <c:v>238.82419767111617</c:v>
                </c:pt>
                <c:pt idx="119">
                  <c:v>57.197218212832965</c:v>
                </c:pt>
                <c:pt idx="120">
                  <c:v>-5.0594880423026085</c:v>
                </c:pt>
                <c:pt idx="121">
                  <c:v>-10.62596792726182</c:v>
                </c:pt>
                <c:pt idx="122">
                  <c:v>61.289148514130751</c:v>
                </c:pt>
                <c:pt idx="123">
                  <c:v>-11.275970325341442</c:v>
                </c:pt>
                <c:pt idx="124">
                  <c:v>-20.968874743289984</c:v>
                </c:pt>
                <c:pt idx="125">
                  <c:v>-51.332581900156349</c:v>
                </c:pt>
                <c:pt idx="126">
                  <c:v>-17.748917748917744</c:v>
                </c:pt>
                <c:pt idx="127">
                  <c:v>-13.338997451146989</c:v>
                </c:pt>
                <c:pt idx="128">
                  <c:v>-11.087728528212557</c:v>
                </c:pt>
                <c:pt idx="129">
                  <c:v>-5.1648439370958652</c:v>
                </c:pt>
                <c:pt idx="130">
                  <c:v>2.0458957638508508</c:v>
                </c:pt>
                <c:pt idx="131">
                  <c:v>-2.7986323425656212</c:v>
                </c:pt>
                <c:pt idx="132">
                  <c:v>-1.5381340145830027</c:v>
                </c:pt>
                <c:pt idx="133">
                  <c:v>-4.1022908897176356</c:v>
                </c:pt>
                <c:pt idx="134">
                  <c:v>-0.7680480384423809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4735-4190-9E57-919C1BF79BEF}"/>
            </c:ext>
          </c:extLst>
        </c:ser>
        <c:ser>
          <c:idx val="1"/>
          <c:order val="1"/>
          <c:tx>
            <c:v>Median (-2.80%)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Results!$Y$4:$Y$138</c:f>
              <c:numCache>
                <c:formatCode>0.00</c:formatCode>
                <c:ptCount val="135"/>
                <c:pt idx="0">
                  <c:v>-2.79705281221813</c:v>
                </c:pt>
                <c:pt idx="1">
                  <c:v>-2.79705281221813</c:v>
                </c:pt>
                <c:pt idx="2">
                  <c:v>-2.79705281221813</c:v>
                </c:pt>
                <c:pt idx="3">
                  <c:v>-2.79705281221813</c:v>
                </c:pt>
                <c:pt idx="4">
                  <c:v>-2.79705281221813</c:v>
                </c:pt>
                <c:pt idx="5">
                  <c:v>-2.79705281221813</c:v>
                </c:pt>
                <c:pt idx="6">
                  <c:v>-2.79705281221813</c:v>
                </c:pt>
                <c:pt idx="7">
                  <c:v>-2.79705281221813</c:v>
                </c:pt>
                <c:pt idx="8">
                  <c:v>-2.79705281221813</c:v>
                </c:pt>
                <c:pt idx="9">
                  <c:v>-2.79705281221813</c:v>
                </c:pt>
                <c:pt idx="10">
                  <c:v>-2.79705281221813</c:v>
                </c:pt>
                <c:pt idx="11">
                  <c:v>-2.79705281221813</c:v>
                </c:pt>
                <c:pt idx="12">
                  <c:v>-2.79705281221813</c:v>
                </c:pt>
                <c:pt idx="13">
                  <c:v>-2.79705281221813</c:v>
                </c:pt>
                <c:pt idx="14">
                  <c:v>-2.79705281221813</c:v>
                </c:pt>
                <c:pt idx="15">
                  <c:v>-2.79705281221813</c:v>
                </c:pt>
                <c:pt idx="16">
                  <c:v>-2.79705281221813</c:v>
                </c:pt>
                <c:pt idx="17">
                  <c:v>-2.79705281221813</c:v>
                </c:pt>
                <c:pt idx="18">
                  <c:v>-2.79705281221813</c:v>
                </c:pt>
                <c:pt idx="19">
                  <c:v>-2.79705281221813</c:v>
                </c:pt>
                <c:pt idx="20">
                  <c:v>-2.79705281221813</c:v>
                </c:pt>
                <c:pt idx="21">
                  <c:v>-2.79705281221813</c:v>
                </c:pt>
                <c:pt idx="22">
                  <c:v>-2.79705281221813</c:v>
                </c:pt>
                <c:pt idx="23">
                  <c:v>-2.79705281221813</c:v>
                </c:pt>
                <c:pt idx="24">
                  <c:v>-2.79705281221813</c:v>
                </c:pt>
                <c:pt idx="25">
                  <c:v>-2.79705281221813</c:v>
                </c:pt>
                <c:pt idx="26">
                  <c:v>-2.79705281221813</c:v>
                </c:pt>
                <c:pt idx="27">
                  <c:v>-2.79705281221813</c:v>
                </c:pt>
                <c:pt idx="28">
                  <c:v>-2.79705281221813</c:v>
                </c:pt>
                <c:pt idx="29">
                  <c:v>-2.79705281221813</c:v>
                </c:pt>
                <c:pt idx="30">
                  <c:v>-2.79705281221813</c:v>
                </c:pt>
                <c:pt idx="31">
                  <c:v>-2.79705281221813</c:v>
                </c:pt>
                <c:pt idx="32">
                  <c:v>-2.79705281221813</c:v>
                </c:pt>
                <c:pt idx="33">
                  <c:v>-2.79705281221813</c:v>
                </c:pt>
                <c:pt idx="34">
                  <c:v>-2.79705281221813</c:v>
                </c:pt>
                <c:pt idx="35">
                  <c:v>-2.79705281221813</c:v>
                </c:pt>
                <c:pt idx="36">
                  <c:v>-2.79705281221813</c:v>
                </c:pt>
                <c:pt idx="37">
                  <c:v>-2.79705281221813</c:v>
                </c:pt>
                <c:pt idx="38">
                  <c:v>-2.79705281221813</c:v>
                </c:pt>
                <c:pt idx="39">
                  <c:v>-2.79705281221813</c:v>
                </c:pt>
                <c:pt idx="40">
                  <c:v>-2.79705281221813</c:v>
                </c:pt>
                <c:pt idx="41">
                  <c:v>-2.79705281221813</c:v>
                </c:pt>
                <c:pt idx="42">
                  <c:v>-2.79705281221813</c:v>
                </c:pt>
                <c:pt idx="43">
                  <c:v>-2.79705281221813</c:v>
                </c:pt>
                <c:pt idx="44">
                  <c:v>-2.79705281221813</c:v>
                </c:pt>
                <c:pt idx="45">
                  <c:v>-2.79705281221813</c:v>
                </c:pt>
                <c:pt idx="46">
                  <c:v>-2.79705281221813</c:v>
                </c:pt>
                <c:pt idx="47">
                  <c:v>-2.79705281221813</c:v>
                </c:pt>
                <c:pt idx="48">
                  <c:v>-2.79705281221813</c:v>
                </c:pt>
                <c:pt idx="49">
                  <c:v>-2.79705281221813</c:v>
                </c:pt>
                <c:pt idx="50">
                  <c:v>-2.79705281221813</c:v>
                </c:pt>
                <c:pt idx="51">
                  <c:v>-2.79705281221813</c:v>
                </c:pt>
                <c:pt idx="52">
                  <c:v>-2.79705281221813</c:v>
                </c:pt>
                <c:pt idx="53">
                  <c:v>-2.79705281221813</c:v>
                </c:pt>
                <c:pt idx="54">
                  <c:v>-2.79705281221813</c:v>
                </c:pt>
                <c:pt idx="55">
                  <c:v>-2.79705281221813</c:v>
                </c:pt>
                <c:pt idx="56">
                  <c:v>-2.79705281221813</c:v>
                </c:pt>
                <c:pt idx="57">
                  <c:v>-2.79705281221813</c:v>
                </c:pt>
                <c:pt idx="58">
                  <c:v>-2.79705281221813</c:v>
                </c:pt>
                <c:pt idx="59">
                  <c:v>-2.79705281221813</c:v>
                </c:pt>
                <c:pt idx="60">
                  <c:v>-2.79705281221813</c:v>
                </c:pt>
                <c:pt idx="61">
                  <c:v>-2.79705281221813</c:v>
                </c:pt>
                <c:pt idx="62">
                  <c:v>-2.79705281221813</c:v>
                </c:pt>
                <c:pt idx="63">
                  <c:v>-2.79705281221813</c:v>
                </c:pt>
                <c:pt idx="64">
                  <c:v>-2.79705281221813</c:v>
                </c:pt>
                <c:pt idx="65">
                  <c:v>-2.79705281221813</c:v>
                </c:pt>
                <c:pt idx="66">
                  <c:v>-2.79705281221813</c:v>
                </c:pt>
                <c:pt idx="67">
                  <c:v>-2.79705281221813</c:v>
                </c:pt>
                <c:pt idx="68">
                  <c:v>-2.79705281221813</c:v>
                </c:pt>
                <c:pt idx="69">
                  <c:v>-2.79705281221813</c:v>
                </c:pt>
                <c:pt idx="70">
                  <c:v>-2.79705281221813</c:v>
                </c:pt>
                <c:pt idx="71">
                  <c:v>-2.79705281221813</c:v>
                </c:pt>
                <c:pt idx="72">
                  <c:v>-2.79705281221813</c:v>
                </c:pt>
                <c:pt idx="73">
                  <c:v>-2.79705281221813</c:v>
                </c:pt>
                <c:pt idx="74">
                  <c:v>-2.79705281221813</c:v>
                </c:pt>
                <c:pt idx="75">
                  <c:v>-2.79705281221813</c:v>
                </c:pt>
                <c:pt idx="76">
                  <c:v>-2.79705281221813</c:v>
                </c:pt>
                <c:pt idx="77">
                  <c:v>-2.79705281221813</c:v>
                </c:pt>
                <c:pt idx="78">
                  <c:v>-2.79705281221813</c:v>
                </c:pt>
                <c:pt idx="79">
                  <c:v>-2.79705281221813</c:v>
                </c:pt>
                <c:pt idx="80">
                  <c:v>-2.79705281221813</c:v>
                </c:pt>
                <c:pt idx="81">
                  <c:v>-2.79705281221813</c:v>
                </c:pt>
                <c:pt idx="82">
                  <c:v>-2.79705281221813</c:v>
                </c:pt>
                <c:pt idx="83">
                  <c:v>-2.79705281221813</c:v>
                </c:pt>
                <c:pt idx="84">
                  <c:v>-2.79705281221813</c:v>
                </c:pt>
                <c:pt idx="85">
                  <c:v>-2.79705281221813</c:v>
                </c:pt>
                <c:pt idx="86">
                  <c:v>-2.79705281221813</c:v>
                </c:pt>
                <c:pt idx="87">
                  <c:v>-2.79705281221813</c:v>
                </c:pt>
                <c:pt idx="88">
                  <c:v>-2.79705281221813</c:v>
                </c:pt>
                <c:pt idx="89">
                  <c:v>-2.79705281221813</c:v>
                </c:pt>
                <c:pt idx="90">
                  <c:v>-2.79705281221813</c:v>
                </c:pt>
                <c:pt idx="91">
                  <c:v>-2.79705281221813</c:v>
                </c:pt>
                <c:pt idx="92">
                  <c:v>-2.79705281221813</c:v>
                </c:pt>
                <c:pt idx="93">
                  <c:v>-2.79705281221813</c:v>
                </c:pt>
                <c:pt idx="94">
                  <c:v>-2.79705281221813</c:v>
                </c:pt>
                <c:pt idx="95">
                  <c:v>-2.79705281221813</c:v>
                </c:pt>
                <c:pt idx="96">
                  <c:v>-2.79705281221813</c:v>
                </c:pt>
                <c:pt idx="97">
                  <c:v>-2.79705281221813</c:v>
                </c:pt>
                <c:pt idx="98">
                  <c:v>-2.79705281221813</c:v>
                </c:pt>
                <c:pt idx="99">
                  <c:v>-2.79705281221813</c:v>
                </c:pt>
                <c:pt idx="100">
                  <c:v>-2.79705281221813</c:v>
                </c:pt>
                <c:pt idx="101">
                  <c:v>-2.79705281221813</c:v>
                </c:pt>
                <c:pt idx="102">
                  <c:v>-2.79705281221813</c:v>
                </c:pt>
                <c:pt idx="103">
                  <c:v>-2.79705281221813</c:v>
                </c:pt>
                <c:pt idx="104">
                  <c:v>-2.79705281221813</c:v>
                </c:pt>
                <c:pt idx="105">
                  <c:v>-2.79705281221813</c:v>
                </c:pt>
                <c:pt idx="106">
                  <c:v>-2.79705281221813</c:v>
                </c:pt>
                <c:pt idx="107">
                  <c:v>-2.79705281221813</c:v>
                </c:pt>
                <c:pt idx="108">
                  <c:v>-2.79705281221813</c:v>
                </c:pt>
                <c:pt idx="109">
                  <c:v>-2.79705281221813</c:v>
                </c:pt>
                <c:pt idx="110">
                  <c:v>-2.79705281221813</c:v>
                </c:pt>
                <c:pt idx="111">
                  <c:v>-2.79705281221813</c:v>
                </c:pt>
                <c:pt idx="112">
                  <c:v>-2.79705281221813</c:v>
                </c:pt>
                <c:pt idx="113">
                  <c:v>-2.79705281221813</c:v>
                </c:pt>
                <c:pt idx="114">
                  <c:v>-2.79705281221813</c:v>
                </c:pt>
                <c:pt idx="115">
                  <c:v>-2.79705281221813</c:v>
                </c:pt>
                <c:pt idx="116">
                  <c:v>-2.79705281221813</c:v>
                </c:pt>
                <c:pt idx="117">
                  <c:v>-2.79705281221813</c:v>
                </c:pt>
                <c:pt idx="118">
                  <c:v>-2.79705281221813</c:v>
                </c:pt>
                <c:pt idx="119">
                  <c:v>-2.79705281221813</c:v>
                </c:pt>
                <c:pt idx="120">
                  <c:v>-2.79705281221813</c:v>
                </c:pt>
                <c:pt idx="121">
                  <c:v>-2.79705281221813</c:v>
                </c:pt>
                <c:pt idx="122">
                  <c:v>-2.79705281221813</c:v>
                </c:pt>
                <c:pt idx="123">
                  <c:v>-2.79705281221813</c:v>
                </c:pt>
                <c:pt idx="124">
                  <c:v>-2.79705281221813</c:v>
                </c:pt>
                <c:pt idx="125">
                  <c:v>-2.79705281221813</c:v>
                </c:pt>
                <c:pt idx="126">
                  <c:v>-2.79705281221813</c:v>
                </c:pt>
                <c:pt idx="127">
                  <c:v>-2.79705281221813</c:v>
                </c:pt>
                <c:pt idx="128">
                  <c:v>-2.79705281221813</c:v>
                </c:pt>
                <c:pt idx="129">
                  <c:v>-2.79705281221813</c:v>
                </c:pt>
                <c:pt idx="130">
                  <c:v>-2.79705281221813</c:v>
                </c:pt>
                <c:pt idx="131">
                  <c:v>-2.79705281221813</c:v>
                </c:pt>
                <c:pt idx="132">
                  <c:v>-2.79705281221813</c:v>
                </c:pt>
                <c:pt idx="133">
                  <c:v>-2.79705281221813</c:v>
                </c:pt>
                <c:pt idx="134">
                  <c:v>-2.79705281221813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4735-4190-9E57-919C1BF79BEF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Results!$Z$4:$Z$138</c:f>
              <c:numCache>
                <c:formatCode>0.00</c:formatCode>
                <c:ptCount val="135"/>
                <c:pt idx="0">
                  <c:v>-7.79705281221813</c:v>
                </c:pt>
                <c:pt idx="1">
                  <c:v>-7.79705281221813</c:v>
                </c:pt>
                <c:pt idx="2">
                  <c:v>-7.79705281221813</c:v>
                </c:pt>
                <c:pt idx="3">
                  <c:v>-7.79705281221813</c:v>
                </c:pt>
                <c:pt idx="4">
                  <c:v>-7.79705281221813</c:v>
                </c:pt>
                <c:pt idx="5">
                  <c:v>-7.79705281221813</c:v>
                </c:pt>
                <c:pt idx="6">
                  <c:v>-7.79705281221813</c:v>
                </c:pt>
                <c:pt idx="7">
                  <c:v>-7.79705281221813</c:v>
                </c:pt>
                <c:pt idx="8">
                  <c:v>-7.79705281221813</c:v>
                </c:pt>
                <c:pt idx="9">
                  <c:v>-7.79705281221813</c:v>
                </c:pt>
                <c:pt idx="10">
                  <c:v>-7.79705281221813</c:v>
                </c:pt>
                <c:pt idx="11">
                  <c:v>-7.79705281221813</c:v>
                </c:pt>
                <c:pt idx="12">
                  <c:v>-7.79705281221813</c:v>
                </c:pt>
                <c:pt idx="13">
                  <c:v>-7.79705281221813</c:v>
                </c:pt>
                <c:pt idx="14">
                  <c:v>-7.79705281221813</c:v>
                </c:pt>
                <c:pt idx="15">
                  <c:v>-7.79705281221813</c:v>
                </c:pt>
                <c:pt idx="16">
                  <c:v>-7.79705281221813</c:v>
                </c:pt>
                <c:pt idx="17">
                  <c:v>-7.79705281221813</c:v>
                </c:pt>
                <c:pt idx="18">
                  <c:v>-7.79705281221813</c:v>
                </c:pt>
                <c:pt idx="19">
                  <c:v>-7.79705281221813</c:v>
                </c:pt>
                <c:pt idx="20">
                  <c:v>-7.79705281221813</c:v>
                </c:pt>
                <c:pt idx="21">
                  <c:v>-7.79705281221813</c:v>
                </c:pt>
                <c:pt idx="22">
                  <c:v>-7.79705281221813</c:v>
                </c:pt>
                <c:pt idx="23">
                  <c:v>-7.79705281221813</c:v>
                </c:pt>
                <c:pt idx="24">
                  <c:v>-7.79705281221813</c:v>
                </c:pt>
                <c:pt idx="25">
                  <c:v>-7.79705281221813</c:v>
                </c:pt>
                <c:pt idx="26">
                  <c:v>-7.79705281221813</c:v>
                </c:pt>
                <c:pt idx="27">
                  <c:v>-7.79705281221813</c:v>
                </c:pt>
                <c:pt idx="28">
                  <c:v>-7.79705281221813</c:v>
                </c:pt>
                <c:pt idx="29">
                  <c:v>-7.79705281221813</c:v>
                </c:pt>
                <c:pt idx="30">
                  <c:v>-7.79705281221813</c:v>
                </c:pt>
                <c:pt idx="31">
                  <c:v>-7.79705281221813</c:v>
                </c:pt>
                <c:pt idx="32">
                  <c:v>-7.79705281221813</c:v>
                </c:pt>
                <c:pt idx="33">
                  <c:v>-7.79705281221813</c:v>
                </c:pt>
                <c:pt idx="34">
                  <c:v>-7.79705281221813</c:v>
                </c:pt>
                <c:pt idx="35">
                  <c:v>-7.79705281221813</c:v>
                </c:pt>
                <c:pt idx="36">
                  <c:v>-7.79705281221813</c:v>
                </c:pt>
                <c:pt idx="37">
                  <c:v>-7.79705281221813</c:v>
                </c:pt>
                <c:pt idx="38">
                  <c:v>-7.79705281221813</c:v>
                </c:pt>
                <c:pt idx="39">
                  <c:v>-7.79705281221813</c:v>
                </c:pt>
                <c:pt idx="40">
                  <c:v>-7.79705281221813</c:v>
                </c:pt>
                <c:pt idx="41">
                  <c:v>-7.79705281221813</c:v>
                </c:pt>
                <c:pt idx="42">
                  <c:v>-7.79705281221813</c:v>
                </c:pt>
                <c:pt idx="43">
                  <c:v>-7.79705281221813</c:v>
                </c:pt>
                <c:pt idx="44">
                  <c:v>-7.79705281221813</c:v>
                </c:pt>
                <c:pt idx="45">
                  <c:v>-7.79705281221813</c:v>
                </c:pt>
                <c:pt idx="46">
                  <c:v>-7.79705281221813</c:v>
                </c:pt>
                <c:pt idx="47">
                  <c:v>-7.79705281221813</c:v>
                </c:pt>
                <c:pt idx="48">
                  <c:v>-7.79705281221813</c:v>
                </c:pt>
                <c:pt idx="49">
                  <c:v>-7.79705281221813</c:v>
                </c:pt>
                <c:pt idx="50">
                  <c:v>-7.79705281221813</c:v>
                </c:pt>
                <c:pt idx="51">
                  <c:v>-7.79705281221813</c:v>
                </c:pt>
                <c:pt idx="52">
                  <c:v>-7.79705281221813</c:v>
                </c:pt>
                <c:pt idx="53">
                  <c:v>-7.79705281221813</c:v>
                </c:pt>
                <c:pt idx="54">
                  <c:v>-7.79705281221813</c:v>
                </c:pt>
                <c:pt idx="55">
                  <c:v>-7.79705281221813</c:v>
                </c:pt>
                <c:pt idx="56">
                  <c:v>-7.79705281221813</c:v>
                </c:pt>
                <c:pt idx="57">
                  <c:v>-7.79705281221813</c:v>
                </c:pt>
                <c:pt idx="58">
                  <c:v>-7.79705281221813</c:v>
                </c:pt>
                <c:pt idx="59">
                  <c:v>-7.79705281221813</c:v>
                </c:pt>
                <c:pt idx="60">
                  <c:v>-7.79705281221813</c:v>
                </c:pt>
                <c:pt idx="61">
                  <c:v>-7.79705281221813</c:v>
                </c:pt>
                <c:pt idx="62">
                  <c:v>-7.79705281221813</c:v>
                </c:pt>
                <c:pt idx="63">
                  <c:v>-7.79705281221813</c:v>
                </c:pt>
                <c:pt idx="64">
                  <c:v>-7.79705281221813</c:v>
                </c:pt>
                <c:pt idx="65">
                  <c:v>-7.79705281221813</c:v>
                </c:pt>
                <c:pt idx="66">
                  <c:v>-7.79705281221813</c:v>
                </c:pt>
                <c:pt idx="67">
                  <c:v>-7.79705281221813</c:v>
                </c:pt>
                <c:pt idx="68">
                  <c:v>-7.79705281221813</c:v>
                </c:pt>
                <c:pt idx="69">
                  <c:v>-7.79705281221813</c:v>
                </c:pt>
                <c:pt idx="70">
                  <c:v>-7.79705281221813</c:v>
                </c:pt>
                <c:pt idx="71">
                  <c:v>-7.79705281221813</c:v>
                </c:pt>
                <c:pt idx="72">
                  <c:v>-7.79705281221813</c:v>
                </c:pt>
                <c:pt idx="73">
                  <c:v>-7.79705281221813</c:v>
                </c:pt>
                <c:pt idx="74">
                  <c:v>-7.79705281221813</c:v>
                </c:pt>
                <c:pt idx="75">
                  <c:v>-7.79705281221813</c:v>
                </c:pt>
                <c:pt idx="76">
                  <c:v>-7.79705281221813</c:v>
                </c:pt>
                <c:pt idx="77">
                  <c:v>-7.79705281221813</c:v>
                </c:pt>
                <c:pt idx="78">
                  <c:v>-7.79705281221813</c:v>
                </c:pt>
                <c:pt idx="79">
                  <c:v>-7.79705281221813</c:v>
                </c:pt>
                <c:pt idx="80">
                  <c:v>-7.79705281221813</c:v>
                </c:pt>
                <c:pt idx="81">
                  <c:v>-7.79705281221813</c:v>
                </c:pt>
                <c:pt idx="82">
                  <c:v>-7.79705281221813</c:v>
                </c:pt>
                <c:pt idx="83">
                  <c:v>-7.79705281221813</c:v>
                </c:pt>
                <c:pt idx="84">
                  <c:v>-7.79705281221813</c:v>
                </c:pt>
                <c:pt idx="85">
                  <c:v>-7.79705281221813</c:v>
                </c:pt>
                <c:pt idx="86">
                  <c:v>-7.79705281221813</c:v>
                </c:pt>
                <c:pt idx="87">
                  <c:v>-7.79705281221813</c:v>
                </c:pt>
                <c:pt idx="88">
                  <c:v>-7.79705281221813</c:v>
                </c:pt>
                <c:pt idx="89">
                  <c:v>-7.79705281221813</c:v>
                </c:pt>
                <c:pt idx="90">
                  <c:v>-7.79705281221813</c:v>
                </c:pt>
                <c:pt idx="91">
                  <c:v>-7.79705281221813</c:v>
                </c:pt>
                <c:pt idx="92">
                  <c:v>-7.79705281221813</c:v>
                </c:pt>
                <c:pt idx="93">
                  <c:v>-7.79705281221813</c:v>
                </c:pt>
                <c:pt idx="94">
                  <c:v>-7.79705281221813</c:v>
                </c:pt>
                <c:pt idx="95">
                  <c:v>-7.79705281221813</c:v>
                </c:pt>
                <c:pt idx="96">
                  <c:v>-7.79705281221813</c:v>
                </c:pt>
                <c:pt idx="97">
                  <c:v>-7.79705281221813</c:v>
                </c:pt>
                <c:pt idx="98">
                  <c:v>-7.79705281221813</c:v>
                </c:pt>
                <c:pt idx="99">
                  <c:v>-7.79705281221813</c:v>
                </c:pt>
                <c:pt idx="100">
                  <c:v>-7.79705281221813</c:v>
                </c:pt>
                <c:pt idx="101">
                  <c:v>-7.79705281221813</c:v>
                </c:pt>
                <c:pt idx="102">
                  <c:v>-7.79705281221813</c:v>
                </c:pt>
                <c:pt idx="103">
                  <c:v>-7.79705281221813</c:v>
                </c:pt>
                <c:pt idx="104">
                  <c:v>-7.79705281221813</c:v>
                </c:pt>
                <c:pt idx="105">
                  <c:v>-7.79705281221813</c:v>
                </c:pt>
                <c:pt idx="106">
                  <c:v>-7.79705281221813</c:v>
                </c:pt>
                <c:pt idx="107">
                  <c:v>-7.79705281221813</c:v>
                </c:pt>
                <c:pt idx="108">
                  <c:v>-7.79705281221813</c:v>
                </c:pt>
                <c:pt idx="109">
                  <c:v>-7.79705281221813</c:v>
                </c:pt>
                <c:pt idx="110">
                  <c:v>-7.79705281221813</c:v>
                </c:pt>
                <c:pt idx="111">
                  <c:v>-7.79705281221813</c:v>
                </c:pt>
                <c:pt idx="112">
                  <c:v>-7.79705281221813</c:v>
                </c:pt>
                <c:pt idx="113">
                  <c:v>-7.79705281221813</c:v>
                </c:pt>
                <c:pt idx="114">
                  <c:v>-7.79705281221813</c:v>
                </c:pt>
                <c:pt idx="115">
                  <c:v>-7.79705281221813</c:v>
                </c:pt>
                <c:pt idx="116">
                  <c:v>-7.79705281221813</c:v>
                </c:pt>
                <c:pt idx="117">
                  <c:v>-7.79705281221813</c:v>
                </c:pt>
                <c:pt idx="118">
                  <c:v>-7.79705281221813</c:v>
                </c:pt>
                <c:pt idx="119">
                  <c:v>-7.79705281221813</c:v>
                </c:pt>
                <c:pt idx="120">
                  <c:v>-7.79705281221813</c:v>
                </c:pt>
                <c:pt idx="121">
                  <c:v>-7.79705281221813</c:v>
                </c:pt>
                <c:pt idx="122">
                  <c:v>-7.79705281221813</c:v>
                </c:pt>
                <c:pt idx="123">
                  <c:v>-7.79705281221813</c:v>
                </c:pt>
                <c:pt idx="124">
                  <c:v>-7.79705281221813</c:v>
                </c:pt>
                <c:pt idx="125">
                  <c:v>-7.79705281221813</c:v>
                </c:pt>
                <c:pt idx="126">
                  <c:v>-7.79705281221813</c:v>
                </c:pt>
                <c:pt idx="127">
                  <c:v>-7.79705281221813</c:v>
                </c:pt>
                <c:pt idx="128">
                  <c:v>-7.79705281221813</c:v>
                </c:pt>
                <c:pt idx="129">
                  <c:v>-7.79705281221813</c:v>
                </c:pt>
                <c:pt idx="130">
                  <c:v>-7.79705281221813</c:v>
                </c:pt>
                <c:pt idx="131">
                  <c:v>-7.79705281221813</c:v>
                </c:pt>
                <c:pt idx="132">
                  <c:v>-7.79705281221813</c:v>
                </c:pt>
                <c:pt idx="133">
                  <c:v>-7.79705281221813</c:v>
                </c:pt>
                <c:pt idx="134">
                  <c:v>-7.79705281221813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4735-4190-9E57-919C1BF79BEF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Results!$AA$4:$AA$138</c:f>
              <c:numCache>
                <c:formatCode>0.00</c:formatCode>
                <c:ptCount val="135"/>
                <c:pt idx="0">
                  <c:v>2.20294718778187</c:v>
                </c:pt>
                <c:pt idx="1">
                  <c:v>2.20294718778187</c:v>
                </c:pt>
                <c:pt idx="2">
                  <c:v>2.20294718778187</c:v>
                </c:pt>
                <c:pt idx="3">
                  <c:v>2.20294718778187</c:v>
                </c:pt>
                <c:pt idx="4">
                  <c:v>2.20294718778187</c:v>
                </c:pt>
                <c:pt idx="5">
                  <c:v>2.20294718778187</c:v>
                </c:pt>
                <c:pt idx="6">
                  <c:v>2.20294718778187</c:v>
                </c:pt>
                <c:pt idx="7">
                  <c:v>2.20294718778187</c:v>
                </c:pt>
                <c:pt idx="8">
                  <c:v>2.20294718778187</c:v>
                </c:pt>
                <c:pt idx="9">
                  <c:v>2.20294718778187</c:v>
                </c:pt>
                <c:pt idx="10">
                  <c:v>2.20294718778187</c:v>
                </c:pt>
                <c:pt idx="11">
                  <c:v>2.20294718778187</c:v>
                </c:pt>
                <c:pt idx="12">
                  <c:v>2.20294718778187</c:v>
                </c:pt>
                <c:pt idx="13">
                  <c:v>2.20294718778187</c:v>
                </c:pt>
                <c:pt idx="14">
                  <c:v>2.20294718778187</c:v>
                </c:pt>
                <c:pt idx="15">
                  <c:v>2.20294718778187</c:v>
                </c:pt>
                <c:pt idx="16">
                  <c:v>2.20294718778187</c:v>
                </c:pt>
                <c:pt idx="17">
                  <c:v>2.20294718778187</c:v>
                </c:pt>
                <c:pt idx="18">
                  <c:v>2.20294718778187</c:v>
                </c:pt>
                <c:pt idx="19">
                  <c:v>2.20294718778187</c:v>
                </c:pt>
                <c:pt idx="20">
                  <c:v>2.20294718778187</c:v>
                </c:pt>
                <c:pt idx="21">
                  <c:v>2.20294718778187</c:v>
                </c:pt>
                <c:pt idx="22">
                  <c:v>2.20294718778187</c:v>
                </c:pt>
                <c:pt idx="23">
                  <c:v>2.20294718778187</c:v>
                </c:pt>
                <c:pt idx="24">
                  <c:v>2.20294718778187</c:v>
                </c:pt>
                <c:pt idx="25">
                  <c:v>2.20294718778187</c:v>
                </c:pt>
                <c:pt idx="26">
                  <c:v>2.20294718778187</c:v>
                </c:pt>
                <c:pt idx="27">
                  <c:v>2.20294718778187</c:v>
                </c:pt>
                <c:pt idx="28">
                  <c:v>2.20294718778187</c:v>
                </c:pt>
                <c:pt idx="29">
                  <c:v>2.20294718778187</c:v>
                </c:pt>
                <c:pt idx="30">
                  <c:v>2.20294718778187</c:v>
                </c:pt>
                <c:pt idx="31">
                  <c:v>2.20294718778187</c:v>
                </c:pt>
                <c:pt idx="32">
                  <c:v>2.20294718778187</c:v>
                </c:pt>
                <c:pt idx="33">
                  <c:v>2.20294718778187</c:v>
                </c:pt>
                <c:pt idx="34">
                  <c:v>2.20294718778187</c:v>
                </c:pt>
                <c:pt idx="35">
                  <c:v>2.20294718778187</c:v>
                </c:pt>
                <c:pt idx="36">
                  <c:v>2.20294718778187</c:v>
                </c:pt>
                <c:pt idx="37">
                  <c:v>2.20294718778187</c:v>
                </c:pt>
                <c:pt idx="38">
                  <c:v>2.20294718778187</c:v>
                </c:pt>
                <c:pt idx="39">
                  <c:v>2.20294718778187</c:v>
                </c:pt>
                <c:pt idx="40">
                  <c:v>2.20294718778187</c:v>
                </c:pt>
                <c:pt idx="41">
                  <c:v>2.20294718778187</c:v>
                </c:pt>
                <c:pt idx="42">
                  <c:v>2.20294718778187</c:v>
                </c:pt>
                <c:pt idx="43">
                  <c:v>2.20294718778187</c:v>
                </c:pt>
                <c:pt idx="44">
                  <c:v>2.20294718778187</c:v>
                </c:pt>
                <c:pt idx="45">
                  <c:v>2.20294718778187</c:v>
                </c:pt>
                <c:pt idx="46">
                  <c:v>2.20294718778187</c:v>
                </c:pt>
                <c:pt idx="47">
                  <c:v>2.20294718778187</c:v>
                </c:pt>
                <c:pt idx="48">
                  <c:v>2.20294718778187</c:v>
                </c:pt>
                <c:pt idx="49">
                  <c:v>2.20294718778187</c:v>
                </c:pt>
                <c:pt idx="50">
                  <c:v>2.20294718778187</c:v>
                </c:pt>
                <c:pt idx="51">
                  <c:v>2.20294718778187</c:v>
                </c:pt>
                <c:pt idx="52">
                  <c:v>2.20294718778187</c:v>
                </c:pt>
                <c:pt idx="53">
                  <c:v>2.20294718778187</c:v>
                </c:pt>
                <c:pt idx="54">
                  <c:v>2.20294718778187</c:v>
                </c:pt>
                <c:pt idx="55">
                  <c:v>2.20294718778187</c:v>
                </c:pt>
                <c:pt idx="56">
                  <c:v>2.20294718778187</c:v>
                </c:pt>
                <c:pt idx="57">
                  <c:v>2.20294718778187</c:v>
                </c:pt>
                <c:pt idx="58">
                  <c:v>2.20294718778187</c:v>
                </c:pt>
                <c:pt idx="59">
                  <c:v>2.20294718778187</c:v>
                </c:pt>
                <c:pt idx="60">
                  <c:v>2.20294718778187</c:v>
                </c:pt>
                <c:pt idx="61">
                  <c:v>2.20294718778187</c:v>
                </c:pt>
                <c:pt idx="62">
                  <c:v>2.20294718778187</c:v>
                </c:pt>
                <c:pt idx="63">
                  <c:v>2.20294718778187</c:v>
                </c:pt>
                <c:pt idx="64">
                  <c:v>2.20294718778187</c:v>
                </c:pt>
                <c:pt idx="65">
                  <c:v>2.20294718778187</c:v>
                </c:pt>
                <c:pt idx="66">
                  <c:v>2.20294718778187</c:v>
                </c:pt>
                <c:pt idx="67">
                  <c:v>2.20294718778187</c:v>
                </c:pt>
                <c:pt idx="68">
                  <c:v>2.20294718778187</c:v>
                </c:pt>
                <c:pt idx="69">
                  <c:v>2.20294718778187</c:v>
                </c:pt>
                <c:pt idx="70">
                  <c:v>2.20294718778187</c:v>
                </c:pt>
                <c:pt idx="71">
                  <c:v>2.20294718778187</c:v>
                </c:pt>
                <c:pt idx="72">
                  <c:v>2.20294718778187</c:v>
                </c:pt>
                <c:pt idx="73">
                  <c:v>2.20294718778187</c:v>
                </c:pt>
                <c:pt idx="74">
                  <c:v>2.20294718778187</c:v>
                </c:pt>
                <c:pt idx="75">
                  <c:v>2.20294718778187</c:v>
                </c:pt>
                <c:pt idx="76">
                  <c:v>2.20294718778187</c:v>
                </c:pt>
                <c:pt idx="77">
                  <c:v>2.20294718778187</c:v>
                </c:pt>
                <c:pt idx="78">
                  <c:v>2.20294718778187</c:v>
                </c:pt>
                <c:pt idx="79">
                  <c:v>2.20294718778187</c:v>
                </c:pt>
                <c:pt idx="80">
                  <c:v>2.20294718778187</c:v>
                </c:pt>
                <c:pt idx="81">
                  <c:v>2.20294718778187</c:v>
                </c:pt>
                <c:pt idx="82">
                  <c:v>2.20294718778187</c:v>
                </c:pt>
                <c:pt idx="83">
                  <c:v>2.20294718778187</c:v>
                </c:pt>
                <c:pt idx="84">
                  <c:v>2.20294718778187</c:v>
                </c:pt>
                <c:pt idx="85">
                  <c:v>2.20294718778187</c:v>
                </c:pt>
                <c:pt idx="86">
                  <c:v>2.20294718778187</c:v>
                </c:pt>
                <c:pt idx="87">
                  <c:v>2.20294718778187</c:v>
                </c:pt>
                <c:pt idx="88">
                  <c:v>2.20294718778187</c:v>
                </c:pt>
                <c:pt idx="89">
                  <c:v>2.20294718778187</c:v>
                </c:pt>
                <c:pt idx="90">
                  <c:v>2.20294718778187</c:v>
                </c:pt>
                <c:pt idx="91">
                  <c:v>2.20294718778187</c:v>
                </c:pt>
                <c:pt idx="92">
                  <c:v>2.20294718778187</c:v>
                </c:pt>
                <c:pt idx="93">
                  <c:v>2.20294718778187</c:v>
                </c:pt>
                <c:pt idx="94">
                  <c:v>2.20294718778187</c:v>
                </c:pt>
                <c:pt idx="95">
                  <c:v>2.20294718778187</c:v>
                </c:pt>
                <c:pt idx="96">
                  <c:v>2.20294718778187</c:v>
                </c:pt>
                <c:pt idx="97">
                  <c:v>2.20294718778187</c:v>
                </c:pt>
                <c:pt idx="98">
                  <c:v>2.20294718778187</c:v>
                </c:pt>
                <c:pt idx="99">
                  <c:v>2.20294718778187</c:v>
                </c:pt>
                <c:pt idx="100">
                  <c:v>2.20294718778187</c:v>
                </c:pt>
                <c:pt idx="101">
                  <c:v>2.20294718778187</c:v>
                </c:pt>
                <c:pt idx="102">
                  <c:v>2.20294718778187</c:v>
                </c:pt>
                <c:pt idx="103">
                  <c:v>2.20294718778187</c:v>
                </c:pt>
                <c:pt idx="104">
                  <c:v>2.20294718778187</c:v>
                </c:pt>
                <c:pt idx="105">
                  <c:v>2.20294718778187</c:v>
                </c:pt>
                <c:pt idx="106">
                  <c:v>2.20294718778187</c:v>
                </c:pt>
                <c:pt idx="107">
                  <c:v>2.20294718778187</c:v>
                </c:pt>
                <c:pt idx="108">
                  <c:v>2.20294718778187</c:v>
                </c:pt>
                <c:pt idx="109">
                  <c:v>2.20294718778187</c:v>
                </c:pt>
                <c:pt idx="110">
                  <c:v>2.20294718778187</c:v>
                </c:pt>
                <c:pt idx="111">
                  <c:v>2.20294718778187</c:v>
                </c:pt>
                <c:pt idx="112">
                  <c:v>2.20294718778187</c:v>
                </c:pt>
                <c:pt idx="113">
                  <c:v>2.20294718778187</c:v>
                </c:pt>
                <c:pt idx="114">
                  <c:v>2.20294718778187</c:v>
                </c:pt>
                <c:pt idx="115">
                  <c:v>2.20294718778187</c:v>
                </c:pt>
                <c:pt idx="116">
                  <c:v>2.20294718778187</c:v>
                </c:pt>
                <c:pt idx="117">
                  <c:v>2.20294718778187</c:v>
                </c:pt>
                <c:pt idx="118">
                  <c:v>2.20294718778187</c:v>
                </c:pt>
                <c:pt idx="119">
                  <c:v>2.20294718778187</c:v>
                </c:pt>
                <c:pt idx="120">
                  <c:v>2.20294718778187</c:v>
                </c:pt>
                <c:pt idx="121">
                  <c:v>2.20294718778187</c:v>
                </c:pt>
                <c:pt idx="122">
                  <c:v>2.20294718778187</c:v>
                </c:pt>
                <c:pt idx="123">
                  <c:v>2.20294718778187</c:v>
                </c:pt>
                <c:pt idx="124">
                  <c:v>2.20294718778187</c:v>
                </c:pt>
                <c:pt idx="125">
                  <c:v>2.20294718778187</c:v>
                </c:pt>
                <c:pt idx="126">
                  <c:v>2.20294718778187</c:v>
                </c:pt>
                <c:pt idx="127">
                  <c:v>2.20294718778187</c:v>
                </c:pt>
                <c:pt idx="128">
                  <c:v>2.20294718778187</c:v>
                </c:pt>
                <c:pt idx="129">
                  <c:v>2.20294718778187</c:v>
                </c:pt>
                <c:pt idx="130">
                  <c:v>2.20294718778187</c:v>
                </c:pt>
                <c:pt idx="131">
                  <c:v>2.20294718778187</c:v>
                </c:pt>
                <c:pt idx="132">
                  <c:v>2.20294718778187</c:v>
                </c:pt>
                <c:pt idx="133">
                  <c:v>2.20294718778187</c:v>
                </c:pt>
                <c:pt idx="134">
                  <c:v>2.20294718778187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4735-4190-9E57-919C1BF79BEF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2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4735-4190-9E57-919C1BF79BEF}"/>
              </c:ext>
            </c:extLst>
          </c:dPt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Results!$AB$4:$AB$138</c:f>
              <c:numCache>
                <c:formatCode>0.00</c:formatCode>
                <c:ptCount val="135"/>
                <c:pt idx="0">
                  <c:v>-11.231210499477125</c:v>
                </c:pt>
                <c:pt idx="1">
                  <c:v>-11.231210499477125</c:v>
                </c:pt>
                <c:pt idx="2">
                  <c:v>-11.231210499477125</c:v>
                </c:pt>
                <c:pt idx="3">
                  <c:v>-11.231210499477125</c:v>
                </c:pt>
                <c:pt idx="4">
                  <c:v>-11.231210499477125</c:v>
                </c:pt>
                <c:pt idx="5">
                  <c:v>-11.231210499477125</c:v>
                </c:pt>
                <c:pt idx="6">
                  <c:v>-11.231210499477125</c:v>
                </c:pt>
                <c:pt idx="7">
                  <c:v>-11.231210499477125</c:v>
                </c:pt>
                <c:pt idx="8">
                  <c:v>-11.231210499477125</c:v>
                </c:pt>
                <c:pt idx="9">
                  <c:v>-11.231210499477125</c:v>
                </c:pt>
                <c:pt idx="10">
                  <c:v>-11.231210499477125</c:v>
                </c:pt>
                <c:pt idx="11">
                  <c:v>-11.231210499477125</c:v>
                </c:pt>
                <c:pt idx="12">
                  <c:v>-11.231210499477125</c:v>
                </c:pt>
                <c:pt idx="13">
                  <c:v>-11.231210499477125</c:v>
                </c:pt>
                <c:pt idx="14">
                  <c:v>-11.231210499477125</c:v>
                </c:pt>
                <c:pt idx="15">
                  <c:v>-11.231210499477125</c:v>
                </c:pt>
                <c:pt idx="16">
                  <c:v>-11.231210499477125</c:v>
                </c:pt>
                <c:pt idx="17">
                  <c:v>-11.231210499477125</c:v>
                </c:pt>
                <c:pt idx="18">
                  <c:v>-11.231210499477125</c:v>
                </c:pt>
                <c:pt idx="19">
                  <c:v>-11.231210499477125</c:v>
                </c:pt>
                <c:pt idx="20">
                  <c:v>-11.231210499477125</c:v>
                </c:pt>
                <c:pt idx="21">
                  <c:v>-11.231210499477125</c:v>
                </c:pt>
                <c:pt idx="22">
                  <c:v>-11.231210499477125</c:v>
                </c:pt>
                <c:pt idx="23">
                  <c:v>-11.231210499477125</c:v>
                </c:pt>
                <c:pt idx="24">
                  <c:v>-11.231210499477125</c:v>
                </c:pt>
                <c:pt idx="25">
                  <c:v>-11.231210499477125</c:v>
                </c:pt>
                <c:pt idx="26">
                  <c:v>-11.231210499477125</c:v>
                </c:pt>
                <c:pt idx="27">
                  <c:v>-11.231210499477125</c:v>
                </c:pt>
                <c:pt idx="28">
                  <c:v>-11.231210499477125</c:v>
                </c:pt>
                <c:pt idx="29">
                  <c:v>-11.231210499477125</c:v>
                </c:pt>
                <c:pt idx="30">
                  <c:v>-11.231210499477125</c:v>
                </c:pt>
                <c:pt idx="31">
                  <c:v>-11.231210499477125</c:v>
                </c:pt>
                <c:pt idx="32">
                  <c:v>-11.231210499477125</c:v>
                </c:pt>
                <c:pt idx="33">
                  <c:v>-11.231210499477125</c:v>
                </c:pt>
                <c:pt idx="34">
                  <c:v>-11.231210499477125</c:v>
                </c:pt>
                <c:pt idx="35">
                  <c:v>-11.231210499477125</c:v>
                </c:pt>
                <c:pt idx="36">
                  <c:v>-11.231210499477125</c:v>
                </c:pt>
                <c:pt idx="37">
                  <c:v>-11.231210499477125</c:v>
                </c:pt>
                <c:pt idx="38">
                  <c:v>-11.231210499477125</c:v>
                </c:pt>
                <c:pt idx="39">
                  <c:v>-11.231210499477125</c:v>
                </c:pt>
                <c:pt idx="40">
                  <c:v>-11.231210499477125</c:v>
                </c:pt>
                <c:pt idx="41">
                  <c:v>-11.231210499477125</c:v>
                </c:pt>
                <c:pt idx="42">
                  <c:v>-11.231210499477125</c:v>
                </c:pt>
                <c:pt idx="43">
                  <c:v>-11.231210499477125</c:v>
                </c:pt>
                <c:pt idx="44">
                  <c:v>-11.231210499477125</c:v>
                </c:pt>
                <c:pt idx="45">
                  <c:v>-11.231210499477125</c:v>
                </c:pt>
                <c:pt idx="46">
                  <c:v>-11.231210499477125</c:v>
                </c:pt>
                <c:pt idx="47">
                  <c:v>-11.231210499477125</c:v>
                </c:pt>
                <c:pt idx="48">
                  <c:v>-11.231210499477125</c:v>
                </c:pt>
                <c:pt idx="49">
                  <c:v>-11.231210499477125</c:v>
                </c:pt>
                <c:pt idx="50">
                  <c:v>-11.231210499477125</c:v>
                </c:pt>
                <c:pt idx="51">
                  <c:v>-11.231210499477125</c:v>
                </c:pt>
                <c:pt idx="52">
                  <c:v>-11.231210499477125</c:v>
                </c:pt>
                <c:pt idx="53">
                  <c:v>-11.231210499477125</c:v>
                </c:pt>
                <c:pt idx="54">
                  <c:v>-11.231210499477125</c:v>
                </c:pt>
                <c:pt idx="55">
                  <c:v>-11.231210499477125</c:v>
                </c:pt>
                <c:pt idx="56">
                  <c:v>-11.231210499477125</c:v>
                </c:pt>
                <c:pt idx="57">
                  <c:v>-11.231210499477125</c:v>
                </c:pt>
                <c:pt idx="58">
                  <c:v>-11.231210499477125</c:v>
                </c:pt>
                <c:pt idx="59">
                  <c:v>-11.231210499477125</c:v>
                </c:pt>
                <c:pt idx="60">
                  <c:v>-11.231210499477125</c:v>
                </c:pt>
                <c:pt idx="61">
                  <c:v>-11.231210499477125</c:v>
                </c:pt>
                <c:pt idx="62">
                  <c:v>-11.231210499477125</c:v>
                </c:pt>
                <c:pt idx="63">
                  <c:v>-11.231210499477125</c:v>
                </c:pt>
                <c:pt idx="64">
                  <c:v>-11.231210499477125</c:v>
                </c:pt>
                <c:pt idx="65">
                  <c:v>-11.231210499477125</c:v>
                </c:pt>
                <c:pt idx="66">
                  <c:v>-11.231210499477125</c:v>
                </c:pt>
                <c:pt idx="67">
                  <c:v>-11.231210499477125</c:v>
                </c:pt>
                <c:pt idx="68">
                  <c:v>-11.231210499477125</c:v>
                </c:pt>
                <c:pt idx="69">
                  <c:v>-11.231210499477125</c:v>
                </c:pt>
                <c:pt idx="70">
                  <c:v>-11.231210499477125</c:v>
                </c:pt>
                <c:pt idx="71">
                  <c:v>-11.231210499477125</c:v>
                </c:pt>
                <c:pt idx="72">
                  <c:v>-11.231210499477125</c:v>
                </c:pt>
                <c:pt idx="73">
                  <c:v>-11.231210499477125</c:v>
                </c:pt>
                <c:pt idx="74">
                  <c:v>-11.231210499477125</c:v>
                </c:pt>
                <c:pt idx="75">
                  <c:v>-11.231210499477125</c:v>
                </c:pt>
                <c:pt idx="76">
                  <c:v>-11.231210499477125</c:v>
                </c:pt>
                <c:pt idx="77">
                  <c:v>-11.231210499477125</c:v>
                </c:pt>
                <c:pt idx="78">
                  <c:v>-11.231210499477125</c:v>
                </c:pt>
                <c:pt idx="79">
                  <c:v>-11.231210499477125</c:v>
                </c:pt>
                <c:pt idx="80">
                  <c:v>-11.231210499477125</c:v>
                </c:pt>
                <c:pt idx="81">
                  <c:v>-11.231210499477125</c:v>
                </c:pt>
                <c:pt idx="82">
                  <c:v>-11.231210499477125</c:v>
                </c:pt>
                <c:pt idx="83">
                  <c:v>-11.231210499477125</c:v>
                </c:pt>
                <c:pt idx="84">
                  <c:v>-11.231210499477125</c:v>
                </c:pt>
                <c:pt idx="85">
                  <c:v>-11.231210499477125</c:v>
                </c:pt>
                <c:pt idx="86">
                  <c:v>-11.231210499477125</c:v>
                </c:pt>
                <c:pt idx="87">
                  <c:v>-11.231210499477125</c:v>
                </c:pt>
                <c:pt idx="88">
                  <c:v>-11.231210499477125</c:v>
                </c:pt>
                <c:pt idx="89">
                  <c:v>-11.231210499477125</c:v>
                </c:pt>
                <c:pt idx="90">
                  <c:v>-11.231210499477125</c:v>
                </c:pt>
                <c:pt idx="91">
                  <c:v>-11.231210499477125</c:v>
                </c:pt>
                <c:pt idx="92">
                  <c:v>-11.231210499477125</c:v>
                </c:pt>
                <c:pt idx="93">
                  <c:v>-11.231210499477125</c:v>
                </c:pt>
                <c:pt idx="94">
                  <c:v>-11.231210499477125</c:v>
                </c:pt>
                <c:pt idx="95">
                  <c:v>-11.231210499477125</c:v>
                </c:pt>
                <c:pt idx="96">
                  <c:v>-11.231210499477125</c:v>
                </c:pt>
                <c:pt idx="97">
                  <c:v>-11.231210499477125</c:v>
                </c:pt>
                <c:pt idx="98">
                  <c:v>-11.231210499477125</c:v>
                </c:pt>
                <c:pt idx="99">
                  <c:v>-11.231210499477125</c:v>
                </c:pt>
                <c:pt idx="100">
                  <c:v>-11.231210499477125</c:v>
                </c:pt>
                <c:pt idx="101">
                  <c:v>-11.231210499477125</c:v>
                </c:pt>
                <c:pt idx="102">
                  <c:v>-11.231210499477125</c:v>
                </c:pt>
                <c:pt idx="103">
                  <c:v>-11.231210499477125</c:v>
                </c:pt>
                <c:pt idx="104">
                  <c:v>-11.231210499477125</c:v>
                </c:pt>
                <c:pt idx="105">
                  <c:v>-11.231210499477125</c:v>
                </c:pt>
                <c:pt idx="106">
                  <c:v>-11.231210499477125</c:v>
                </c:pt>
                <c:pt idx="107">
                  <c:v>-11.231210499477125</c:v>
                </c:pt>
                <c:pt idx="108">
                  <c:v>-11.231210499477125</c:v>
                </c:pt>
                <c:pt idx="109">
                  <c:v>-11.231210499477125</c:v>
                </c:pt>
                <c:pt idx="110">
                  <c:v>-11.231210499477125</c:v>
                </c:pt>
                <c:pt idx="111">
                  <c:v>-11.231210499477125</c:v>
                </c:pt>
                <c:pt idx="112">
                  <c:v>-11.231210499477125</c:v>
                </c:pt>
                <c:pt idx="113">
                  <c:v>-11.231210499477125</c:v>
                </c:pt>
                <c:pt idx="114">
                  <c:v>-11.231210499477125</c:v>
                </c:pt>
                <c:pt idx="115">
                  <c:v>-11.231210499477125</c:v>
                </c:pt>
                <c:pt idx="116">
                  <c:v>-11.231210499477125</c:v>
                </c:pt>
                <c:pt idx="117">
                  <c:v>-11.231210499477125</c:v>
                </c:pt>
                <c:pt idx="118">
                  <c:v>-11.231210499477125</c:v>
                </c:pt>
                <c:pt idx="119">
                  <c:v>-11.231210499477125</c:v>
                </c:pt>
                <c:pt idx="120">
                  <c:v>-11.231210499477125</c:v>
                </c:pt>
                <c:pt idx="121">
                  <c:v>-11.231210499477125</c:v>
                </c:pt>
                <c:pt idx="122">
                  <c:v>-11.231210499477125</c:v>
                </c:pt>
                <c:pt idx="123">
                  <c:v>-11.231210499477125</c:v>
                </c:pt>
                <c:pt idx="124">
                  <c:v>-11.231210499477125</c:v>
                </c:pt>
                <c:pt idx="125">
                  <c:v>-11.231210499477125</c:v>
                </c:pt>
                <c:pt idx="126">
                  <c:v>-11.231210499477125</c:v>
                </c:pt>
                <c:pt idx="127">
                  <c:v>-11.231210499477125</c:v>
                </c:pt>
                <c:pt idx="128">
                  <c:v>-11.231210499477125</c:v>
                </c:pt>
                <c:pt idx="129">
                  <c:v>-11.231210499477125</c:v>
                </c:pt>
                <c:pt idx="130">
                  <c:v>-11.231210499477125</c:v>
                </c:pt>
                <c:pt idx="131">
                  <c:v>-11.231210499477125</c:v>
                </c:pt>
                <c:pt idx="132">
                  <c:v>-11.231210499477125</c:v>
                </c:pt>
                <c:pt idx="133">
                  <c:v>-11.231210499477125</c:v>
                </c:pt>
                <c:pt idx="134">
                  <c:v>-11.231210499477125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4735-4190-9E57-919C1BF79BEF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55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6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57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8-4735-4190-9E57-919C1BF79BEF}"/>
              </c:ext>
            </c:extLst>
          </c:dPt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Results!$AC$4:$AC$138</c:f>
              <c:numCache>
                <c:formatCode>0.00</c:formatCode>
                <c:ptCount val="135"/>
                <c:pt idx="0">
                  <c:v>5.6371048750408654</c:v>
                </c:pt>
                <c:pt idx="1">
                  <c:v>5.6371048750408654</c:v>
                </c:pt>
                <c:pt idx="2">
                  <c:v>5.6371048750408654</c:v>
                </c:pt>
                <c:pt idx="3">
                  <c:v>5.6371048750408654</c:v>
                </c:pt>
                <c:pt idx="4">
                  <c:v>5.6371048750408654</c:v>
                </c:pt>
                <c:pt idx="5">
                  <c:v>5.6371048750408654</c:v>
                </c:pt>
                <c:pt idx="6">
                  <c:v>5.6371048750408654</c:v>
                </c:pt>
                <c:pt idx="7">
                  <c:v>5.6371048750408654</c:v>
                </c:pt>
                <c:pt idx="8">
                  <c:v>5.6371048750408654</c:v>
                </c:pt>
                <c:pt idx="9">
                  <c:v>5.6371048750408654</c:v>
                </c:pt>
                <c:pt idx="10">
                  <c:v>5.6371048750408654</c:v>
                </c:pt>
                <c:pt idx="11">
                  <c:v>5.6371048750408654</c:v>
                </c:pt>
                <c:pt idx="12">
                  <c:v>5.6371048750408654</c:v>
                </c:pt>
                <c:pt idx="13">
                  <c:v>5.6371048750408654</c:v>
                </c:pt>
                <c:pt idx="14">
                  <c:v>5.6371048750408654</c:v>
                </c:pt>
                <c:pt idx="15">
                  <c:v>5.6371048750408654</c:v>
                </c:pt>
                <c:pt idx="16">
                  <c:v>5.6371048750408654</c:v>
                </c:pt>
                <c:pt idx="17">
                  <c:v>5.6371048750408654</c:v>
                </c:pt>
                <c:pt idx="18">
                  <c:v>5.6371048750408654</c:v>
                </c:pt>
                <c:pt idx="19">
                  <c:v>5.6371048750408654</c:v>
                </c:pt>
                <c:pt idx="20">
                  <c:v>5.6371048750408654</c:v>
                </c:pt>
                <c:pt idx="21">
                  <c:v>5.6371048750408654</c:v>
                </c:pt>
                <c:pt idx="22">
                  <c:v>5.6371048750408654</c:v>
                </c:pt>
                <c:pt idx="23">
                  <c:v>5.6371048750408654</c:v>
                </c:pt>
                <c:pt idx="24">
                  <c:v>5.6371048750408654</c:v>
                </c:pt>
                <c:pt idx="25">
                  <c:v>5.6371048750408654</c:v>
                </c:pt>
                <c:pt idx="26">
                  <c:v>5.6371048750408654</c:v>
                </c:pt>
                <c:pt idx="27">
                  <c:v>5.6371048750408654</c:v>
                </c:pt>
                <c:pt idx="28">
                  <c:v>5.6371048750408654</c:v>
                </c:pt>
                <c:pt idx="29">
                  <c:v>5.6371048750408654</c:v>
                </c:pt>
                <c:pt idx="30">
                  <c:v>5.6371048750408654</c:v>
                </c:pt>
                <c:pt idx="31">
                  <c:v>5.6371048750408654</c:v>
                </c:pt>
                <c:pt idx="32">
                  <c:v>5.6371048750408654</c:v>
                </c:pt>
                <c:pt idx="33">
                  <c:v>5.6371048750408654</c:v>
                </c:pt>
                <c:pt idx="34">
                  <c:v>5.6371048750408654</c:v>
                </c:pt>
                <c:pt idx="35">
                  <c:v>5.6371048750408654</c:v>
                </c:pt>
                <c:pt idx="36">
                  <c:v>5.6371048750408654</c:v>
                </c:pt>
                <c:pt idx="37">
                  <c:v>5.6371048750408654</c:v>
                </c:pt>
                <c:pt idx="38">
                  <c:v>5.6371048750408654</c:v>
                </c:pt>
                <c:pt idx="39">
                  <c:v>5.6371048750408654</c:v>
                </c:pt>
                <c:pt idx="40">
                  <c:v>5.6371048750408654</c:v>
                </c:pt>
                <c:pt idx="41">
                  <c:v>5.6371048750408654</c:v>
                </c:pt>
                <c:pt idx="42">
                  <c:v>5.6371048750408654</c:v>
                </c:pt>
                <c:pt idx="43">
                  <c:v>5.6371048750408654</c:v>
                </c:pt>
                <c:pt idx="44">
                  <c:v>5.6371048750408654</c:v>
                </c:pt>
                <c:pt idx="45">
                  <c:v>5.6371048750408654</c:v>
                </c:pt>
                <c:pt idx="46">
                  <c:v>5.6371048750408654</c:v>
                </c:pt>
                <c:pt idx="47">
                  <c:v>5.6371048750408654</c:v>
                </c:pt>
                <c:pt idx="48">
                  <c:v>5.6371048750408654</c:v>
                </c:pt>
                <c:pt idx="49">
                  <c:v>5.6371048750408654</c:v>
                </c:pt>
                <c:pt idx="50">
                  <c:v>5.6371048750408654</c:v>
                </c:pt>
                <c:pt idx="51">
                  <c:v>5.6371048750408654</c:v>
                </c:pt>
                <c:pt idx="52">
                  <c:v>5.6371048750408654</c:v>
                </c:pt>
                <c:pt idx="53">
                  <c:v>5.6371048750408654</c:v>
                </c:pt>
                <c:pt idx="54">
                  <c:v>5.6371048750408654</c:v>
                </c:pt>
                <c:pt idx="55">
                  <c:v>5.6371048750408654</c:v>
                </c:pt>
                <c:pt idx="56">
                  <c:v>5.6371048750408654</c:v>
                </c:pt>
                <c:pt idx="57">
                  <c:v>5.6371048750408654</c:v>
                </c:pt>
                <c:pt idx="58">
                  <c:v>5.6371048750408654</c:v>
                </c:pt>
                <c:pt idx="59">
                  <c:v>5.6371048750408654</c:v>
                </c:pt>
                <c:pt idx="60">
                  <c:v>5.6371048750408654</c:v>
                </c:pt>
                <c:pt idx="61">
                  <c:v>5.6371048750408654</c:v>
                </c:pt>
                <c:pt idx="62">
                  <c:v>5.6371048750408654</c:v>
                </c:pt>
                <c:pt idx="63">
                  <c:v>5.6371048750408654</c:v>
                </c:pt>
                <c:pt idx="64">
                  <c:v>5.6371048750408654</c:v>
                </c:pt>
                <c:pt idx="65">
                  <c:v>5.6371048750408654</c:v>
                </c:pt>
                <c:pt idx="66">
                  <c:v>5.6371048750408654</c:v>
                </c:pt>
                <c:pt idx="67">
                  <c:v>5.6371048750408654</c:v>
                </c:pt>
                <c:pt idx="68">
                  <c:v>5.6371048750408654</c:v>
                </c:pt>
                <c:pt idx="69">
                  <c:v>5.6371048750408654</c:v>
                </c:pt>
                <c:pt idx="70">
                  <c:v>5.6371048750408654</c:v>
                </c:pt>
                <c:pt idx="71">
                  <c:v>5.6371048750408654</c:v>
                </c:pt>
                <c:pt idx="72">
                  <c:v>5.6371048750408654</c:v>
                </c:pt>
                <c:pt idx="73">
                  <c:v>5.6371048750408654</c:v>
                </c:pt>
                <c:pt idx="74">
                  <c:v>5.6371048750408654</c:v>
                </c:pt>
                <c:pt idx="75">
                  <c:v>5.6371048750408654</c:v>
                </c:pt>
                <c:pt idx="76">
                  <c:v>5.6371048750408654</c:v>
                </c:pt>
                <c:pt idx="77">
                  <c:v>5.6371048750408654</c:v>
                </c:pt>
                <c:pt idx="78">
                  <c:v>5.6371048750408654</c:v>
                </c:pt>
                <c:pt idx="79">
                  <c:v>5.6371048750408654</c:v>
                </c:pt>
                <c:pt idx="80">
                  <c:v>5.6371048750408654</c:v>
                </c:pt>
                <c:pt idx="81">
                  <c:v>5.6371048750408654</c:v>
                </c:pt>
                <c:pt idx="82">
                  <c:v>5.6371048750408654</c:v>
                </c:pt>
                <c:pt idx="83">
                  <c:v>5.6371048750408654</c:v>
                </c:pt>
                <c:pt idx="84">
                  <c:v>5.6371048750408654</c:v>
                </c:pt>
                <c:pt idx="85">
                  <c:v>5.6371048750408654</c:v>
                </c:pt>
                <c:pt idx="86">
                  <c:v>5.6371048750408654</c:v>
                </c:pt>
                <c:pt idx="87">
                  <c:v>5.6371048750408654</c:v>
                </c:pt>
                <c:pt idx="88">
                  <c:v>5.6371048750408654</c:v>
                </c:pt>
                <c:pt idx="89">
                  <c:v>5.6371048750408654</c:v>
                </c:pt>
                <c:pt idx="90">
                  <c:v>5.6371048750408654</c:v>
                </c:pt>
                <c:pt idx="91">
                  <c:v>5.6371048750408654</c:v>
                </c:pt>
                <c:pt idx="92">
                  <c:v>5.6371048750408654</c:v>
                </c:pt>
                <c:pt idx="93">
                  <c:v>5.6371048750408654</c:v>
                </c:pt>
                <c:pt idx="94">
                  <c:v>5.6371048750408654</c:v>
                </c:pt>
                <c:pt idx="95">
                  <c:v>5.6371048750408654</c:v>
                </c:pt>
                <c:pt idx="96">
                  <c:v>5.6371048750408654</c:v>
                </c:pt>
                <c:pt idx="97">
                  <c:v>5.6371048750408654</c:v>
                </c:pt>
                <c:pt idx="98">
                  <c:v>5.6371048750408654</c:v>
                </c:pt>
                <c:pt idx="99">
                  <c:v>5.6371048750408654</c:v>
                </c:pt>
                <c:pt idx="100">
                  <c:v>5.6371048750408654</c:v>
                </c:pt>
                <c:pt idx="101">
                  <c:v>5.6371048750408654</c:v>
                </c:pt>
                <c:pt idx="102">
                  <c:v>5.6371048750408654</c:v>
                </c:pt>
                <c:pt idx="103">
                  <c:v>5.6371048750408654</c:v>
                </c:pt>
                <c:pt idx="104">
                  <c:v>5.6371048750408654</c:v>
                </c:pt>
                <c:pt idx="105">
                  <c:v>5.6371048750408654</c:v>
                </c:pt>
                <c:pt idx="106">
                  <c:v>5.6371048750408654</c:v>
                </c:pt>
                <c:pt idx="107">
                  <c:v>5.6371048750408654</c:v>
                </c:pt>
                <c:pt idx="108">
                  <c:v>5.6371048750408654</c:v>
                </c:pt>
                <c:pt idx="109">
                  <c:v>5.6371048750408654</c:v>
                </c:pt>
                <c:pt idx="110">
                  <c:v>5.6371048750408654</c:v>
                </c:pt>
                <c:pt idx="111">
                  <c:v>5.6371048750408654</c:v>
                </c:pt>
                <c:pt idx="112">
                  <c:v>5.6371048750408654</c:v>
                </c:pt>
                <c:pt idx="113">
                  <c:v>5.6371048750408654</c:v>
                </c:pt>
                <c:pt idx="114">
                  <c:v>5.6371048750408654</c:v>
                </c:pt>
                <c:pt idx="115">
                  <c:v>5.6371048750408654</c:v>
                </c:pt>
                <c:pt idx="116">
                  <c:v>5.6371048750408654</c:v>
                </c:pt>
                <c:pt idx="117">
                  <c:v>5.6371048750408654</c:v>
                </c:pt>
                <c:pt idx="118">
                  <c:v>5.6371048750408654</c:v>
                </c:pt>
                <c:pt idx="119">
                  <c:v>5.6371048750408654</c:v>
                </c:pt>
                <c:pt idx="120">
                  <c:v>5.6371048750408654</c:v>
                </c:pt>
                <c:pt idx="121">
                  <c:v>5.6371048750408654</c:v>
                </c:pt>
                <c:pt idx="122">
                  <c:v>5.6371048750408654</c:v>
                </c:pt>
                <c:pt idx="123">
                  <c:v>5.6371048750408654</c:v>
                </c:pt>
                <c:pt idx="124">
                  <c:v>5.6371048750408654</c:v>
                </c:pt>
                <c:pt idx="125">
                  <c:v>5.6371048750408654</c:v>
                </c:pt>
                <c:pt idx="126">
                  <c:v>5.6371048750408654</c:v>
                </c:pt>
                <c:pt idx="127">
                  <c:v>5.6371048750408654</c:v>
                </c:pt>
                <c:pt idx="128">
                  <c:v>5.6371048750408654</c:v>
                </c:pt>
                <c:pt idx="129">
                  <c:v>5.6371048750408654</c:v>
                </c:pt>
                <c:pt idx="130">
                  <c:v>5.6371048750408654</c:v>
                </c:pt>
                <c:pt idx="131">
                  <c:v>5.6371048750408654</c:v>
                </c:pt>
                <c:pt idx="132">
                  <c:v>5.6371048750408654</c:v>
                </c:pt>
                <c:pt idx="133">
                  <c:v>5.6371048750408654</c:v>
                </c:pt>
                <c:pt idx="134">
                  <c:v>5.6371048750408654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4735-4190-9E57-919C1BF79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4080"/>
        <c:axId val="231544472"/>
      </c:lineChart>
      <c:catAx>
        <c:axId val="2315440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472"/>
        <c:crossesAt val="-40"/>
        <c:auto val="1"/>
        <c:lblAlgn val="ctr"/>
        <c:lblOffset val="100"/>
        <c:tickLblSkip val="9"/>
        <c:tickMarkSkip val="9"/>
        <c:noMultiLvlLbl val="0"/>
      </c:catAx>
      <c:valAx>
        <c:axId val="231544472"/>
        <c:scaling>
          <c:orientation val="minMax"/>
          <c:max val="2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Error</a:t>
                </a:r>
              </a:p>
            </c:rich>
          </c:tx>
          <c:layout>
            <c:manualLayout>
              <c:xMode val="edge"/>
              <c:yMode val="edge"/>
              <c:x val="1.4428456674232447E-2"/>
              <c:y val="0.306688447321048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080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1,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Error (between reported and expected)</a:t>
            </a:r>
          </a:p>
        </c:rich>
      </c:tx>
      <c:layout>
        <c:manualLayout>
          <c:xMode val="edge"/>
          <c:yMode val="edge"/>
          <c:x val="0.1964484032467472"/>
          <c:y val="1.6313160462272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293547653598463E-2"/>
          <c:y val="0.17400152075154382"/>
          <c:w val="0.86718203417934825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03-4A01-B224-AFA20763FD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03-4A01-B224-AFA20763FD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03-4A01-B224-AFA20763FD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03-4A01-B224-AFA20763FD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403-4A01-B224-AFA20763FD5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403-4A01-B224-AFA20763FD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403-4A01-B224-AFA20763FD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403-4A01-B224-AFA20763FD5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403-4A01-B224-AFA20763FD5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403-4A01-B224-AFA20763FD5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403-4A01-B224-AFA20763FD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403-4A01-B224-AFA20763FD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403-4A01-B224-AFA20763FD5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403-4A01-B224-AFA20763FD5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403-4A01-B224-AFA20763FD5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403-4A01-B224-AFA20763FD5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403-4A01-B224-AFA20763FD5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403-4A01-B224-AFA20763FD5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403-4A01-B224-AFA20763FD5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403-4A01-B224-AFA20763FD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403-4A01-B224-AFA20763FD5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403-4A01-B224-AFA20763FD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403-4A01-B224-AFA20763FD5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403-4A01-B224-AFA20763FD5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403-4A01-B224-AFA20763FD5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403-4A01-B224-AFA20763FD5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403-4A01-B224-AFA20763FD5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403-4A01-B224-AFA20763FD5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403-4A01-B224-AFA20763FD5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403-4A01-B224-AFA20763FD5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403-4A01-B224-AFA20763FD5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403-4A01-B224-AFA20763FD5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403-4A01-B224-AFA20763FD5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403-4A01-B224-AFA20763FD5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403-4A01-B224-AFA20763FD5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6403-4A01-B224-AFA20763FD5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6403-4A01-B224-AFA20763FD5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6403-4A01-B224-AFA20763FD5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6403-4A01-B224-AFA20763FD5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6403-4A01-B224-AFA20763FD5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6403-4A01-B224-AFA20763FD5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6403-4A01-B224-AFA20763FD5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6403-4A01-B224-AFA20763FD5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6403-4A01-B224-AFA20763FD5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6403-4A01-B224-AFA20763FD5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6403-4A01-B224-AFA20763FD5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6403-4A01-B224-AFA20763FD5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6403-4A01-B224-AFA20763FD5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6403-4A01-B224-AFA20763FD5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6403-4A01-B224-AFA20763FD5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6403-4A01-B224-AFA20763FD5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6403-4A01-B224-AFA20763FD5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6403-4A01-B224-AFA20763FD5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6403-4A01-B224-AFA20763FD5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6403-4A01-B224-AFA20763FD5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6403-4A01-B224-AFA20763FD5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6403-4A01-B224-AFA20763FD5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6403-4A01-B224-AFA20763FD53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6403-4A01-B224-AFA20763FD5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6403-4A01-B224-AFA20763FD5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6403-4A01-B224-AFA20763FD53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6403-4A01-B224-AFA20763FD53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6403-4A01-B224-AFA20763FD53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6403-4A01-B224-AFA20763FD53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6403-4A01-B224-AFA20763FD53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6403-4A01-B224-AFA20763FD53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6403-4A01-B224-AFA20763FD53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6403-4A01-B224-AFA20763FD53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6403-4A01-B224-AFA20763FD53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6403-4A01-B224-AFA20763FD53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6403-4A01-B224-AFA20763FD53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6403-4A01-B224-AFA20763FD53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6403-4A01-B224-AFA20763FD53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6403-4A01-B224-AFA20763FD53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6403-4A01-B224-AFA20763FD53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6403-4A01-B224-AFA20763FD53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6403-4A01-B224-AFA20763FD53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6403-4A01-B224-AFA20763FD53}"/>
              </c:ext>
            </c:extLst>
          </c:dPt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Results!$U$4:$U$138</c:f>
              <c:numCache>
                <c:formatCode>0.00</c:formatCode>
                <c:ptCount val="135"/>
                <c:pt idx="0">
                  <c:v>916.94915254237287</c:v>
                </c:pt>
                <c:pt idx="1">
                  <c:v>-0.51347881899871761</c:v>
                </c:pt>
                <c:pt idx="2">
                  <c:v>-2.9275808936825896</c:v>
                </c:pt>
                <c:pt idx="3">
                  <c:v>2.2433988485209433</c:v>
                </c:pt>
                <c:pt idx="4">
                  <c:v>1.0511701705672405</c:v>
                </c:pt>
                <c:pt idx="5">
                  <c:v>3.990953837967573E-2</c:v>
                </c:pt>
                <c:pt idx="6">
                  <c:v>-5.4860106727843493E-2</c:v>
                </c:pt>
                <c:pt idx="7">
                  <c:v>7.748703582285299E-2</c:v>
                </c:pt>
                <c:pt idx="8">
                  <c:v>0.25649750045802627</c:v>
                </c:pt>
                <c:pt idx="10">
                  <c:v>5.4273237679351176</c:v>
                </c:pt>
                <c:pt idx="11">
                  <c:v>-11.83294663573086</c:v>
                </c:pt>
                <c:pt idx="13">
                  <c:v>-4.2891183478951591</c:v>
                </c:pt>
                <c:pt idx="14">
                  <c:v>0.54710435014677561</c:v>
                </c:pt>
                <c:pt idx="15">
                  <c:v>-0.41215612275300295</c:v>
                </c:pt>
                <c:pt idx="16">
                  <c:v>0.11583320019170672</c:v>
                </c:pt>
                <c:pt idx="17">
                  <c:v>-3.457630725037595E-2</c:v>
                </c:pt>
                <c:pt idx="18">
                  <c:v>-13.675213675213682</c:v>
                </c:pt>
                <c:pt idx="19">
                  <c:v>-5.6603773584905754</c:v>
                </c:pt>
                <c:pt idx="20">
                  <c:v>-0.70921985815603827</c:v>
                </c:pt>
                <c:pt idx="21">
                  <c:v>-1.3354594379110962</c:v>
                </c:pt>
                <c:pt idx="22">
                  <c:v>-0.40590040590041337</c:v>
                </c:pt>
                <c:pt idx="23">
                  <c:v>-0.41303350160623598</c:v>
                </c:pt>
                <c:pt idx="24">
                  <c:v>-0.35178763004915603</c:v>
                </c:pt>
                <c:pt idx="25">
                  <c:v>-0.82875129492388666</c:v>
                </c:pt>
                <c:pt idx="26">
                  <c:v>-0.21420683599207038</c:v>
                </c:pt>
                <c:pt idx="27">
                  <c:v>-15.479582146248811</c:v>
                </c:pt>
                <c:pt idx="28">
                  <c:v>-17.596034696406456</c:v>
                </c:pt>
                <c:pt idx="29">
                  <c:v>-16.822780067440981</c:v>
                </c:pt>
                <c:pt idx="30">
                  <c:v>-3.4687809712586746</c:v>
                </c:pt>
                <c:pt idx="31">
                  <c:v>-0.64708810353409441</c:v>
                </c:pt>
                <c:pt idx="32">
                  <c:v>-0.1783708793023667</c:v>
                </c:pt>
                <c:pt idx="33">
                  <c:v>-1.0024127552670146</c:v>
                </c:pt>
                <c:pt idx="34">
                  <c:v>-0.34836269533192366</c:v>
                </c:pt>
                <c:pt idx="35">
                  <c:v>-0.44268375363917212</c:v>
                </c:pt>
                <c:pt idx="36">
                  <c:v>1.4778325123152791</c:v>
                </c:pt>
                <c:pt idx="37">
                  <c:v>-0.19569471624266477</c:v>
                </c:pt>
                <c:pt idx="38">
                  <c:v>-0.19493177387913435</c:v>
                </c:pt>
                <c:pt idx="39">
                  <c:v>0.22004400880175834</c:v>
                </c:pt>
                <c:pt idx="40">
                  <c:v>0.17906884202148787</c:v>
                </c:pt>
                <c:pt idx="41">
                  <c:v>-0.58324496288440608</c:v>
                </c:pt>
                <c:pt idx="42">
                  <c:v>-0.34952033910908675</c:v>
                </c:pt>
                <c:pt idx="43">
                  <c:v>0.12197804395208849</c:v>
                </c:pt>
                <c:pt idx="44">
                  <c:v>-0.15577775706658559</c:v>
                </c:pt>
                <c:pt idx="45">
                  <c:v>-9.2721834496510489</c:v>
                </c:pt>
                <c:pt idx="46">
                  <c:v>-8.9820359281437092</c:v>
                </c:pt>
                <c:pt idx="47">
                  <c:v>-19.183993723028632</c:v>
                </c:pt>
                <c:pt idx="48">
                  <c:v>-1.583483664060932</c:v>
                </c:pt>
                <c:pt idx="49">
                  <c:v>-1.9511716834983741</c:v>
                </c:pt>
                <c:pt idx="50">
                  <c:v>-0.5704430883523478</c:v>
                </c:pt>
                <c:pt idx="54">
                  <c:v>-4.854368932038839</c:v>
                </c:pt>
                <c:pt idx="55">
                  <c:v>-1.2178619756427578</c:v>
                </c:pt>
                <c:pt idx="56">
                  <c:v>1.1494252873563149</c:v>
                </c:pt>
                <c:pt idx="57">
                  <c:v>11.637080867850088</c:v>
                </c:pt>
                <c:pt idx="58">
                  <c:v>9.6722781153501458</c:v>
                </c:pt>
                <c:pt idx="59">
                  <c:v>2.9799578059071701</c:v>
                </c:pt>
                <c:pt idx="60">
                  <c:v>0.58272736328319774</c:v>
                </c:pt>
                <c:pt idx="61">
                  <c:v>0.29008702610782261</c:v>
                </c:pt>
                <c:pt idx="62">
                  <c:v>-0.53470245537495986</c:v>
                </c:pt>
                <c:pt idx="72">
                  <c:v>28.331688055280356</c:v>
                </c:pt>
                <c:pt idx="73">
                  <c:v>-3.4620505992013517</c:v>
                </c:pt>
                <c:pt idx="74">
                  <c:v>10.626486915145973</c:v>
                </c:pt>
                <c:pt idx="75">
                  <c:v>-0.41907802833755009</c:v>
                </c:pt>
                <c:pt idx="76">
                  <c:v>-1.2713547874452231</c:v>
                </c:pt>
                <c:pt idx="77">
                  <c:v>-6.6489361702360236E-2</c:v>
                </c:pt>
                <c:pt idx="78">
                  <c:v>0.21911259399440391</c:v>
                </c:pt>
                <c:pt idx="79">
                  <c:v>0.63495866778482501</c:v>
                </c:pt>
                <c:pt idx="80">
                  <c:v>0.20646020646025764</c:v>
                </c:pt>
                <c:pt idx="81">
                  <c:v>1.8018018018017907</c:v>
                </c:pt>
                <c:pt idx="82">
                  <c:v>-1.1194029850746243</c:v>
                </c:pt>
                <c:pt idx="83">
                  <c:v>2.66306445387881</c:v>
                </c:pt>
                <c:pt idx="84">
                  <c:v>-0.21480179652411444</c:v>
                </c:pt>
                <c:pt idx="85">
                  <c:v>0.238901055146331</c:v>
                </c:pt>
                <c:pt idx="86">
                  <c:v>0.45056983832494962</c:v>
                </c:pt>
                <c:pt idx="87">
                  <c:v>0.17719433976390436</c:v>
                </c:pt>
                <c:pt idx="88">
                  <c:v>0.10363107337876458</c:v>
                </c:pt>
                <c:pt idx="89">
                  <c:v>7.980845969671907E-2</c:v>
                </c:pt>
                <c:pt idx="117">
                  <c:v>7.5949367088607636</c:v>
                </c:pt>
                <c:pt idx="118">
                  <c:v>-2.8049575994781462</c:v>
                </c:pt>
                <c:pt idx="119">
                  <c:v>3.1165833012697255</c:v>
                </c:pt>
                <c:pt idx="120">
                  <c:v>11.282545805207331</c:v>
                </c:pt>
                <c:pt idx="121">
                  <c:v>14.243759177679877</c:v>
                </c:pt>
                <c:pt idx="122">
                  <c:v>-1.348284608196517</c:v>
                </c:pt>
                <c:pt idx="123">
                  <c:v>-0.22670087940010625</c:v>
                </c:pt>
                <c:pt idx="124">
                  <c:v>49.863106776714169</c:v>
                </c:pt>
                <c:pt idx="125">
                  <c:v>-0.17970049916804823</c:v>
                </c:pt>
                <c:pt idx="126">
                  <c:v>-16.201117318435756</c:v>
                </c:pt>
                <c:pt idx="127">
                  <c:v>-2.6128266033254124</c:v>
                </c:pt>
                <c:pt idx="128">
                  <c:v>-13.113435237329037</c:v>
                </c:pt>
                <c:pt idx="129">
                  <c:v>-3.4090909090909198</c:v>
                </c:pt>
                <c:pt idx="130">
                  <c:v>-21.115537848605573</c:v>
                </c:pt>
                <c:pt idx="131">
                  <c:v>2.0408163265306172</c:v>
                </c:pt>
                <c:pt idx="132">
                  <c:v>8.4859981031300102E-2</c:v>
                </c:pt>
                <c:pt idx="133">
                  <c:v>4.1766940472173969E-2</c:v>
                </c:pt>
                <c:pt idx="134">
                  <c:v>-5.5968657551767803E-2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6403-4A01-B224-AFA20763FD53}"/>
            </c:ext>
          </c:extLst>
        </c:ser>
        <c:ser>
          <c:idx val="1"/>
          <c:order val="1"/>
          <c:tx>
            <c:v>Median (-0.20%)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Results!$AD$4:$AD$138</c:f>
              <c:numCache>
                <c:formatCode>0.00</c:formatCode>
                <c:ptCount val="135"/>
                <c:pt idx="0">
                  <c:v>-0.19531324506089956</c:v>
                </c:pt>
                <c:pt idx="1">
                  <c:v>-0.19531324506089956</c:v>
                </c:pt>
                <c:pt idx="2">
                  <c:v>-0.19531324506089956</c:v>
                </c:pt>
                <c:pt idx="3">
                  <c:v>-0.19531324506089956</c:v>
                </c:pt>
                <c:pt idx="4">
                  <c:v>-0.19531324506089956</c:v>
                </c:pt>
                <c:pt idx="5">
                  <c:v>-0.19531324506089956</c:v>
                </c:pt>
                <c:pt idx="6">
                  <c:v>-0.19531324506089956</c:v>
                </c:pt>
                <c:pt idx="7">
                  <c:v>-0.19531324506089956</c:v>
                </c:pt>
                <c:pt idx="8">
                  <c:v>-0.19531324506089956</c:v>
                </c:pt>
                <c:pt idx="9">
                  <c:v>-0.19531324506089956</c:v>
                </c:pt>
                <c:pt idx="10">
                  <c:v>-0.19531324506089956</c:v>
                </c:pt>
                <c:pt idx="11">
                  <c:v>-0.19531324506089956</c:v>
                </c:pt>
                <c:pt idx="12">
                  <c:v>-0.19531324506089956</c:v>
                </c:pt>
                <c:pt idx="13">
                  <c:v>-0.19531324506089956</c:v>
                </c:pt>
                <c:pt idx="14">
                  <c:v>-0.19531324506089956</c:v>
                </c:pt>
                <c:pt idx="15">
                  <c:v>-0.19531324506089956</c:v>
                </c:pt>
                <c:pt idx="16">
                  <c:v>-0.19531324506089956</c:v>
                </c:pt>
                <c:pt idx="17">
                  <c:v>-0.19531324506089956</c:v>
                </c:pt>
                <c:pt idx="18">
                  <c:v>-0.19531324506089956</c:v>
                </c:pt>
                <c:pt idx="19">
                  <c:v>-0.19531324506089956</c:v>
                </c:pt>
                <c:pt idx="20">
                  <c:v>-0.19531324506089956</c:v>
                </c:pt>
                <c:pt idx="21">
                  <c:v>-0.19531324506089956</c:v>
                </c:pt>
                <c:pt idx="22">
                  <c:v>-0.19531324506089956</c:v>
                </c:pt>
                <c:pt idx="23">
                  <c:v>-0.19531324506089956</c:v>
                </c:pt>
                <c:pt idx="24">
                  <c:v>-0.19531324506089956</c:v>
                </c:pt>
                <c:pt idx="25">
                  <c:v>-0.19531324506089956</c:v>
                </c:pt>
                <c:pt idx="26">
                  <c:v>-0.19531324506089956</c:v>
                </c:pt>
                <c:pt idx="27">
                  <c:v>-0.19531324506089956</c:v>
                </c:pt>
                <c:pt idx="28">
                  <c:v>-0.19531324506089956</c:v>
                </c:pt>
                <c:pt idx="29">
                  <c:v>-0.19531324506089956</c:v>
                </c:pt>
                <c:pt idx="30">
                  <c:v>-0.19531324506089956</c:v>
                </c:pt>
                <c:pt idx="31">
                  <c:v>-0.19531324506089956</c:v>
                </c:pt>
                <c:pt idx="32">
                  <c:v>-0.19531324506089956</c:v>
                </c:pt>
                <c:pt idx="33">
                  <c:v>-0.19531324506089956</c:v>
                </c:pt>
                <c:pt idx="34">
                  <c:v>-0.19531324506089956</c:v>
                </c:pt>
                <c:pt idx="35">
                  <c:v>-0.19531324506089956</c:v>
                </c:pt>
                <c:pt idx="36">
                  <c:v>-0.19531324506089956</c:v>
                </c:pt>
                <c:pt idx="37">
                  <c:v>-0.19531324506089956</c:v>
                </c:pt>
                <c:pt idx="38">
                  <c:v>-0.19531324506089956</c:v>
                </c:pt>
                <c:pt idx="39">
                  <c:v>-0.19531324506089956</c:v>
                </c:pt>
                <c:pt idx="40">
                  <c:v>-0.19531324506089956</c:v>
                </c:pt>
                <c:pt idx="41">
                  <c:v>-0.19531324506089956</c:v>
                </c:pt>
                <c:pt idx="42">
                  <c:v>-0.19531324506089956</c:v>
                </c:pt>
                <c:pt idx="43">
                  <c:v>-0.19531324506089956</c:v>
                </c:pt>
                <c:pt idx="44">
                  <c:v>-0.19531324506089956</c:v>
                </c:pt>
                <c:pt idx="45">
                  <c:v>-0.19531324506089956</c:v>
                </c:pt>
                <c:pt idx="46">
                  <c:v>-0.19531324506089956</c:v>
                </c:pt>
                <c:pt idx="47">
                  <c:v>-0.19531324506089956</c:v>
                </c:pt>
                <c:pt idx="48">
                  <c:v>-0.19531324506089956</c:v>
                </c:pt>
                <c:pt idx="49">
                  <c:v>-0.19531324506089956</c:v>
                </c:pt>
                <c:pt idx="50">
                  <c:v>-0.19531324506089956</c:v>
                </c:pt>
                <c:pt idx="51">
                  <c:v>-0.19531324506089956</c:v>
                </c:pt>
                <c:pt idx="52">
                  <c:v>-0.19531324506089956</c:v>
                </c:pt>
                <c:pt idx="53">
                  <c:v>-0.19531324506089956</c:v>
                </c:pt>
                <c:pt idx="54">
                  <c:v>-0.19531324506089956</c:v>
                </c:pt>
                <c:pt idx="55">
                  <c:v>-0.19531324506089956</c:v>
                </c:pt>
                <c:pt idx="56">
                  <c:v>-0.19531324506089956</c:v>
                </c:pt>
                <c:pt idx="57">
                  <c:v>-0.19531324506089956</c:v>
                </c:pt>
                <c:pt idx="58">
                  <c:v>-0.19531324506089956</c:v>
                </c:pt>
                <c:pt idx="59">
                  <c:v>-0.19531324506089956</c:v>
                </c:pt>
                <c:pt idx="60">
                  <c:v>-0.19531324506089956</c:v>
                </c:pt>
                <c:pt idx="61">
                  <c:v>-0.19531324506089956</c:v>
                </c:pt>
                <c:pt idx="62">
                  <c:v>-0.19531324506089956</c:v>
                </c:pt>
                <c:pt idx="63">
                  <c:v>-0.19531324506089956</c:v>
                </c:pt>
                <c:pt idx="64">
                  <c:v>-0.19531324506089956</c:v>
                </c:pt>
                <c:pt idx="65">
                  <c:v>-0.19531324506089956</c:v>
                </c:pt>
                <c:pt idx="66">
                  <c:v>-0.19531324506089956</c:v>
                </c:pt>
                <c:pt idx="67">
                  <c:v>-0.19531324506089956</c:v>
                </c:pt>
                <c:pt idx="68">
                  <c:v>-0.19531324506089956</c:v>
                </c:pt>
                <c:pt idx="69">
                  <c:v>-0.19531324506089956</c:v>
                </c:pt>
                <c:pt idx="70">
                  <c:v>-0.19531324506089956</c:v>
                </c:pt>
                <c:pt idx="71">
                  <c:v>-0.19531324506089956</c:v>
                </c:pt>
                <c:pt idx="72">
                  <c:v>-0.19531324506089956</c:v>
                </c:pt>
                <c:pt idx="73">
                  <c:v>-0.19531324506089956</c:v>
                </c:pt>
                <c:pt idx="74">
                  <c:v>-0.19531324506089956</c:v>
                </c:pt>
                <c:pt idx="75">
                  <c:v>-0.19531324506089956</c:v>
                </c:pt>
                <c:pt idx="76">
                  <c:v>-0.19531324506089956</c:v>
                </c:pt>
                <c:pt idx="77">
                  <c:v>-0.19531324506089956</c:v>
                </c:pt>
                <c:pt idx="78">
                  <c:v>-0.19531324506089956</c:v>
                </c:pt>
                <c:pt idx="79">
                  <c:v>-0.19531324506089956</c:v>
                </c:pt>
                <c:pt idx="80">
                  <c:v>-0.19531324506089956</c:v>
                </c:pt>
                <c:pt idx="81">
                  <c:v>-0.19531324506089956</c:v>
                </c:pt>
                <c:pt idx="82">
                  <c:v>-0.19531324506089956</c:v>
                </c:pt>
                <c:pt idx="83">
                  <c:v>-0.19531324506089956</c:v>
                </c:pt>
                <c:pt idx="84">
                  <c:v>-0.19531324506089956</c:v>
                </c:pt>
                <c:pt idx="85">
                  <c:v>-0.19531324506089956</c:v>
                </c:pt>
                <c:pt idx="86">
                  <c:v>-0.19531324506089956</c:v>
                </c:pt>
                <c:pt idx="87">
                  <c:v>-0.19531324506089956</c:v>
                </c:pt>
                <c:pt idx="88">
                  <c:v>-0.19531324506089956</c:v>
                </c:pt>
                <c:pt idx="89">
                  <c:v>-0.19531324506089956</c:v>
                </c:pt>
                <c:pt idx="90">
                  <c:v>-0.19531324506089956</c:v>
                </c:pt>
                <c:pt idx="91">
                  <c:v>-0.19531324506089956</c:v>
                </c:pt>
                <c:pt idx="92">
                  <c:v>-0.19531324506089956</c:v>
                </c:pt>
                <c:pt idx="93">
                  <c:v>-0.19531324506089956</c:v>
                </c:pt>
                <c:pt idx="94">
                  <c:v>-0.19531324506089956</c:v>
                </c:pt>
                <c:pt idx="95">
                  <c:v>-0.19531324506089956</c:v>
                </c:pt>
                <c:pt idx="96">
                  <c:v>-0.19531324506089956</c:v>
                </c:pt>
                <c:pt idx="97">
                  <c:v>-0.19531324506089956</c:v>
                </c:pt>
                <c:pt idx="98">
                  <c:v>-0.19531324506089956</c:v>
                </c:pt>
                <c:pt idx="99">
                  <c:v>-0.19531324506089956</c:v>
                </c:pt>
                <c:pt idx="100">
                  <c:v>-0.19531324506089956</c:v>
                </c:pt>
                <c:pt idx="101">
                  <c:v>-0.19531324506089956</c:v>
                </c:pt>
                <c:pt idx="102">
                  <c:v>-0.19531324506089956</c:v>
                </c:pt>
                <c:pt idx="103">
                  <c:v>-0.19531324506089956</c:v>
                </c:pt>
                <c:pt idx="104">
                  <c:v>-0.19531324506089956</c:v>
                </c:pt>
                <c:pt idx="105">
                  <c:v>-0.19531324506089956</c:v>
                </c:pt>
                <c:pt idx="106">
                  <c:v>-0.19531324506089956</c:v>
                </c:pt>
                <c:pt idx="107">
                  <c:v>-0.19531324506089956</c:v>
                </c:pt>
                <c:pt idx="108">
                  <c:v>-0.19531324506089956</c:v>
                </c:pt>
                <c:pt idx="109">
                  <c:v>-0.19531324506089956</c:v>
                </c:pt>
                <c:pt idx="110">
                  <c:v>-0.19531324506089956</c:v>
                </c:pt>
                <c:pt idx="111">
                  <c:v>-0.19531324506089956</c:v>
                </c:pt>
                <c:pt idx="112">
                  <c:v>-0.19531324506089956</c:v>
                </c:pt>
                <c:pt idx="113">
                  <c:v>-0.19531324506089956</c:v>
                </c:pt>
                <c:pt idx="114">
                  <c:v>-0.19531324506089956</c:v>
                </c:pt>
                <c:pt idx="115">
                  <c:v>-0.19531324506089956</c:v>
                </c:pt>
                <c:pt idx="116">
                  <c:v>-0.19531324506089956</c:v>
                </c:pt>
                <c:pt idx="117">
                  <c:v>-0.19531324506089956</c:v>
                </c:pt>
                <c:pt idx="118">
                  <c:v>-0.19531324506089956</c:v>
                </c:pt>
                <c:pt idx="119">
                  <c:v>-0.19531324506089956</c:v>
                </c:pt>
                <c:pt idx="120">
                  <c:v>-0.19531324506089956</c:v>
                </c:pt>
                <c:pt idx="121">
                  <c:v>-0.19531324506089956</c:v>
                </c:pt>
                <c:pt idx="122">
                  <c:v>-0.19531324506089956</c:v>
                </c:pt>
                <c:pt idx="123">
                  <c:v>-0.19531324506089956</c:v>
                </c:pt>
                <c:pt idx="124">
                  <c:v>-0.19531324506089956</c:v>
                </c:pt>
                <c:pt idx="125">
                  <c:v>-0.19531324506089956</c:v>
                </c:pt>
                <c:pt idx="126">
                  <c:v>-0.19531324506089956</c:v>
                </c:pt>
                <c:pt idx="127">
                  <c:v>-0.19531324506089956</c:v>
                </c:pt>
                <c:pt idx="128">
                  <c:v>-0.19531324506089956</c:v>
                </c:pt>
                <c:pt idx="129">
                  <c:v>-0.19531324506089956</c:v>
                </c:pt>
                <c:pt idx="130">
                  <c:v>-0.19531324506089956</c:v>
                </c:pt>
                <c:pt idx="131">
                  <c:v>-0.19531324506089956</c:v>
                </c:pt>
                <c:pt idx="132">
                  <c:v>-0.19531324506089956</c:v>
                </c:pt>
                <c:pt idx="133">
                  <c:v>-0.19531324506089956</c:v>
                </c:pt>
                <c:pt idx="134">
                  <c:v>-0.19531324506089956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6403-4A01-B224-AFA20763FD53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Results!$AE$4:$AE$138</c:f>
              <c:numCache>
                <c:formatCode>0.00</c:formatCode>
                <c:ptCount val="135"/>
                <c:pt idx="0">
                  <c:v>-5.1953132450608992</c:v>
                </c:pt>
                <c:pt idx="1">
                  <c:v>-5.1953132450608992</c:v>
                </c:pt>
                <c:pt idx="2">
                  <c:v>-5.1953132450608992</c:v>
                </c:pt>
                <c:pt idx="3">
                  <c:v>-5.1953132450608992</c:v>
                </c:pt>
                <c:pt idx="4">
                  <c:v>-5.1953132450608992</c:v>
                </c:pt>
                <c:pt idx="5">
                  <c:v>-5.1953132450608992</c:v>
                </c:pt>
                <c:pt idx="6">
                  <c:v>-5.1953132450608992</c:v>
                </c:pt>
                <c:pt idx="7">
                  <c:v>-5.1953132450608992</c:v>
                </c:pt>
                <c:pt idx="8">
                  <c:v>-5.1953132450608992</c:v>
                </c:pt>
                <c:pt idx="9">
                  <c:v>-5.1953132450608992</c:v>
                </c:pt>
                <c:pt idx="10">
                  <c:v>-5.1953132450608992</c:v>
                </c:pt>
                <c:pt idx="11">
                  <c:v>-5.1953132450608992</c:v>
                </c:pt>
                <c:pt idx="12">
                  <c:v>-5.1953132450608992</c:v>
                </c:pt>
                <c:pt idx="13">
                  <c:v>-5.1953132450608992</c:v>
                </c:pt>
                <c:pt idx="14">
                  <c:v>-5.1953132450608992</c:v>
                </c:pt>
                <c:pt idx="15">
                  <c:v>-5.1953132450608992</c:v>
                </c:pt>
                <c:pt idx="16">
                  <c:v>-5.1953132450608992</c:v>
                </c:pt>
                <c:pt idx="17">
                  <c:v>-5.1953132450608992</c:v>
                </c:pt>
                <c:pt idx="18">
                  <c:v>-5.1953132450608992</c:v>
                </c:pt>
                <c:pt idx="19">
                  <c:v>-5.1953132450608992</c:v>
                </c:pt>
                <c:pt idx="20">
                  <c:v>-5.1953132450608992</c:v>
                </c:pt>
                <c:pt idx="21">
                  <c:v>-5.1953132450608992</c:v>
                </c:pt>
                <c:pt idx="22">
                  <c:v>-5.1953132450608992</c:v>
                </c:pt>
                <c:pt idx="23">
                  <c:v>-5.1953132450608992</c:v>
                </c:pt>
                <c:pt idx="24">
                  <c:v>-5.1953132450608992</c:v>
                </c:pt>
                <c:pt idx="25">
                  <c:v>-5.1953132450608992</c:v>
                </c:pt>
                <c:pt idx="26">
                  <c:v>-5.1953132450608992</c:v>
                </c:pt>
                <c:pt idx="27">
                  <c:v>-5.1953132450608992</c:v>
                </c:pt>
                <c:pt idx="28">
                  <c:v>-5.1953132450608992</c:v>
                </c:pt>
                <c:pt idx="29">
                  <c:v>-5.1953132450608992</c:v>
                </c:pt>
                <c:pt idx="30">
                  <c:v>-5.1953132450608992</c:v>
                </c:pt>
                <c:pt idx="31">
                  <c:v>-5.1953132450608992</c:v>
                </c:pt>
                <c:pt idx="32">
                  <c:v>-5.1953132450608992</c:v>
                </c:pt>
                <c:pt idx="33">
                  <c:v>-5.1953132450608992</c:v>
                </c:pt>
                <c:pt idx="34">
                  <c:v>-5.1953132450608992</c:v>
                </c:pt>
                <c:pt idx="35">
                  <c:v>-5.1953132450608992</c:v>
                </c:pt>
                <c:pt idx="36">
                  <c:v>-5.1953132450608992</c:v>
                </c:pt>
                <c:pt idx="37">
                  <c:v>-5.1953132450608992</c:v>
                </c:pt>
                <c:pt idx="38">
                  <c:v>-5.1953132450608992</c:v>
                </c:pt>
                <c:pt idx="39">
                  <c:v>-5.1953132450608992</c:v>
                </c:pt>
                <c:pt idx="40">
                  <c:v>-5.1953132450608992</c:v>
                </c:pt>
                <c:pt idx="41">
                  <c:v>-5.1953132450608992</c:v>
                </c:pt>
                <c:pt idx="42">
                  <c:v>-5.1953132450608992</c:v>
                </c:pt>
                <c:pt idx="43">
                  <c:v>-5.1953132450608992</c:v>
                </c:pt>
                <c:pt idx="44">
                  <c:v>-5.1953132450608992</c:v>
                </c:pt>
                <c:pt idx="45">
                  <c:v>-5.1953132450608992</c:v>
                </c:pt>
                <c:pt idx="46">
                  <c:v>-5.1953132450608992</c:v>
                </c:pt>
                <c:pt idx="47">
                  <c:v>-5.1953132450608992</c:v>
                </c:pt>
                <c:pt idx="48">
                  <c:v>-5.1953132450608992</c:v>
                </c:pt>
                <c:pt idx="49">
                  <c:v>-5.1953132450608992</c:v>
                </c:pt>
                <c:pt idx="50">
                  <c:v>-5.1953132450608992</c:v>
                </c:pt>
                <c:pt idx="51">
                  <c:v>-5.1953132450608992</c:v>
                </c:pt>
                <c:pt idx="52">
                  <c:v>-5.1953132450608992</c:v>
                </c:pt>
                <c:pt idx="53">
                  <c:v>-5.1953132450608992</c:v>
                </c:pt>
                <c:pt idx="54">
                  <c:v>-5.1953132450608992</c:v>
                </c:pt>
                <c:pt idx="55">
                  <c:v>-5.1953132450608992</c:v>
                </c:pt>
                <c:pt idx="56">
                  <c:v>-5.1953132450608992</c:v>
                </c:pt>
                <c:pt idx="57">
                  <c:v>-5.1953132450608992</c:v>
                </c:pt>
                <c:pt idx="58">
                  <c:v>-5.1953132450608992</c:v>
                </c:pt>
                <c:pt idx="59">
                  <c:v>-5.1953132450608992</c:v>
                </c:pt>
                <c:pt idx="60">
                  <c:v>-5.1953132450608992</c:v>
                </c:pt>
                <c:pt idx="61">
                  <c:v>-5.1953132450608992</c:v>
                </c:pt>
                <c:pt idx="62">
                  <c:v>-5.1953132450608992</c:v>
                </c:pt>
                <c:pt idx="63">
                  <c:v>-5.1953132450608992</c:v>
                </c:pt>
                <c:pt idx="64">
                  <c:v>-5.1953132450608992</c:v>
                </c:pt>
                <c:pt idx="65">
                  <c:v>-5.1953132450608992</c:v>
                </c:pt>
                <c:pt idx="66">
                  <c:v>-5.1953132450608992</c:v>
                </c:pt>
                <c:pt idx="67">
                  <c:v>-5.1953132450608992</c:v>
                </c:pt>
                <c:pt idx="68">
                  <c:v>-5.1953132450608992</c:v>
                </c:pt>
                <c:pt idx="69">
                  <c:v>-5.1953132450608992</c:v>
                </c:pt>
                <c:pt idx="70">
                  <c:v>-5.1953132450608992</c:v>
                </c:pt>
                <c:pt idx="71">
                  <c:v>-5.1953132450608992</c:v>
                </c:pt>
                <c:pt idx="72">
                  <c:v>-5.1953132450608992</c:v>
                </c:pt>
                <c:pt idx="73">
                  <c:v>-5.1953132450608992</c:v>
                </c:pt>
                <c:pt idx="74">
                  <c:v>-5.1953132450608992</c:v>
                </c:pt>
                <c:pt idx="75">
                  <c:v>-5.1953132450608992</c:v>
                </c:pt>
                <c:pt idx="76">
                  <c:v>-5.1953132450608992</c:v>
                </c:pt>
                <c:pt idx="77">
                  <c:v>-5.1953132450608992</c:v>
                </c:pt>
                <c:pt idx="78">
                  <c:v>-5.1953132450608992</c:v>
                </c:pt>
                <c:pt idx="79">
                  <c:v>-5.1953132450608992</c:v>
                </c:pt>
                <c:pt idx="80">
                  <c:v>-5.1953132450608992</c:v>
                </c:pt>
                <c:pt idx="81">
                  <c:v>-5.1953132450608992</c:v>
                </c:pt>
                <c:pt idx="82">
                  <c:v>-5.1953132450608992</c:v>
                </c:pt>
                <c:pt idx="83">
                  <c:v>-5.1953132450608992</c:v>
                </c:pt>
                <c:pt idx="84">
                  <c:v>-5.1953132450608992</c:v>
                </c:pt>
                <c:pt idx="85">
                  <c:v>-5.1953132450608992</c:v>
                </c:pt>
                <c:pt idx="86">
                  <c:v>-5.1953132450608992</c:v>
                </c:pt>
                <c:pt idx="87">
                  <c:v>-5.1953132450608992</c:v>
                </c:pt>
                <c:pt idx="88">
                  <c:v>-5.1953132450608992</c:v>
                </c:pt>
                <c:pt idx="89">
                  <c:v>-5.1953132450608992</c:v>
                </c:pt>
                <c:pt idx="90">
                  <c:v>-5.1953132450608992</c:v>
                </c:pt>
                <c:pt idx="91">
                  <c:v>-5.1953132450608992</c:v>
                </c:pt>
                <c:pt idx="92">
                  <c:v>-5.1953132450608992</c:v>
                </c:pt>
                <c:pt idx="93">
                  <c:v>-5.1953132450608992</c:v>
                </c:pt>
                <c:pt idx="94">
                  <c:v>-5.1953132450608992</c:v>
                </c:pt>
                <c:pt idx="95">
                  <c:v>-5.1953132450608992</c:v>
                </c:pt>
                <c:pt idx="96">
                  <c:v>-5.1953132450608992</c:v>
                </c:pt>
                <c:pt idx="97">
                  <c:v>-5.1953132450608992</c:v>
                </c:pt>
                <c:pt idx="98">
                  <c:v>-5.1953132450608992</c:v>
                </c:pt>
                <c:pt idx="99">
                  <c:v>-5.1953132450608992</c:v>
                </c:pt>
                <c:pt idx="100">
                  <c:v>-5.1953132450608992</c:v>
                </c:pt>
                <c:pt idx="101">
                  <c:v>-5.1953132450608992</c:v>
                </c:pt>
                <c:pt idx="102">
                  <c:v>-5.1953132450608992</c:v>
                </c:pt>
                <c:pt idx="103">
                  <c:v>-5.1953132450608992</c:v>
                </c:pt>
                <c:pt idx="104">
                  <c:v>-5.1953132450608992</c:v>
                </c:pt>
                <c:pt idx="105">
                  <c:v>-5.1953132450608992</c:v>
                </c:pt>
                <c:pt idx="106">
                  <c:v>-5.1953132450608992</c:v>
                </c:pt>
                <c:pt idx="107">
                  <c:v>-5.1953132450608992</c:v>
                </c:pt>
                <c:pt idx="108">
                  <c:v>-5.1953132450608992</c:v>
                </c:pt>
                <c:pt idx="109">
                  <c:v>-5.1953132450608992</c:v>
                </c:pt>
                <c:pt idx="110">
                  <c:v>-5.1953132450608992</c:v>
                </c:pt>
                <c:pt idx="111">
                  <c:v>-5.1953132450608992</c:v>
                </c:pt>
                <c:pt idx="112">
                  <c:v>-5.1953132450608992</c:v>
                </c:pt>
                <c:pt idx="113">
                  <c:v>-5.1953132450608992</c:v>
                </c:pt>
                <c:pt idx="114">
                  <c:v>-5.1953132450608992</c:v>
                </c:pt>
                <c:pt idx="115">
                  <c:v>-5.1953132450608992</c:v>
                </c:pt>
                <c:pt idx="116">
                  <c:v>-5.1953132450608992</c:v>
                </c:pt>
                <c:pt idx="117">
                  <c:v>-5.1953132450608992</c:v>
                </c:pt>
                <c:pt idx="118">
                  <c:v>-5.1953132450608992</c:v>
                </c:pt>
                <c:pt idx="119">
                  <c:v>-5.1953132450608992</c:v>
                </c:pt>
                <c:pt idx="120">
                  <c:v>-5.1953132450608992</c:v>
                </c:pt>
                <c:pt idx="121">
                  <c:v>-5.1953132450608992</c:v>
                </c:pt>
                <c:pt idx="122">
                  <c:v>-5.1953132450608992</c:v>
                </c:pt>
                <c:pt idx="123">
                  <c:v>-5.1953132450608992</c:v>
                </c:pt>
                <c:pt idx="124">
                  <c:v>-5.1953132450608992</c:v>
                </c:pt>
                <c:pt idx="125">
                  <c:v>-5.1953132450608992</c:v>
                </c:pt>
                <c:pt idx="126">
                  <c:v>-5.1953132450608992</c:v>
                </c:pt>
                <c:pt idx="127">
                  <c:v>-5.1953132450608992</c:v>
                </c:pt>
                <c:pt idx="128">
                  <c:v>-5.1953132450608992</c:v>
                </c:pt>
                <c:pt idx="129">
                  <c:v>-5.1953132450608992</c:v>
                </c:pt>
                <c:pt idx="130">
                  <c:v>-5.1953132450608992</c:v>
                </c:pt>
                <c:pt idx="131">
                  <c:v>-5.1953132450608992</c:v>
                </c:pt>
                <c:pt idx="132">
                  <c:v>-5.1953132450608992</c:v>
                </c:pt>
                <c:pt idx="133">
                  <c:v>-5.1953132450608992</c:v>
                </c:pt>
                <c:pt idx="134">
                  <c:v>-5.1953132450608992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6403-4A01-B224-AFA20763FD53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Results!$AF$4:$AF$138</c:f>
              <c:numCache>
                <c:formatCode>0.00</c:formatCode>
                <c:ptCount val="135"/>
                <c:pt idx="0">
                  <c:v>4.8046867549391008</c:v>
                </c:pt>
                <c:pt idx="1">
                  <c:v>4.8046867549391008</c:v>
                </c:pt>
                <c:pt idx="2">
                  <c:v>4.8046867549391008</c:v>
                </c:pt>
                <c:pt idx="3">
                  <c:v>4.8046867549391008</c:v>
                </c:pt>
                <c:pt idx="4">
                  <c:v>4.8046867549391008</c:v>
                </c:pt>
                <c:pt idx="5">
                  <c:v>4.8046867549391008</c:v>
                </c:pt>
                <c:pt idx="6">
                  <c:v>4.8046867549391008</c:v>
                </c:pt>
                <c:pt idx="7">
                  <c:v>4.8046867549391008</c:v>
                </c:pt>
                <c:pt idx="8">
                  <c:v>4.8046867549391008</c:v>
                </c:pt>
                <c:pt idx="9">
                  <c:v>4.8046867549391008</c:v>
                </c:pt>
                <c:pt idx="10">
                  <c:v>4.8046867549391008</c:v>
                </c:pt>
                <c:pt idx="11">
                  <c:v>4.8046867549391008</c:v>
                </c:pt>
                <c:pt idx="12">
                  <c:v>4.8046867549391008</c:v>
                </c:pt>
                <c:pt idx="13">
                  <c:v>4.8046867549391008</c:v>
                </c:pt>
                <c:pt idx="14">
                  <c:v>4.8046867549391008</c:v>
                </c:pt>
                <c:pt idx="15">
                  <c:v>4.8046867549391008</c:v>
                </c:pt>
                <c:pt idx="16">
                  <c:v>4.8046867549391008</c:v>
                </c:pt>
                <c:pt idx="17">
                  <c:v>4.8046867549391008</c:v>
                </c:pt>
                <c:pt idx="18">
                  <c:v>4.8046867549391008</c:v>
                </c:pt>
                <c:pt idx="19">
                  <c:v>4.8046867549391008</c:v>
                </c:pt>
                <c:pt idx="20">
                  <c:v>4.8046867549391008</c:v>
                </c:pt>
                <c:pt idx="21">
                  <c:v>4.8046867549391008</c:v>
                </c:pt>
                <c:pt idx="22">
                  <c:v>4.8046867549391008</c:v>
                </c:pt>
                <c:pt idx="23">
                  <c:v>4.8046867549391008</c:v>
                </c:pt>
                <c:pt idx="24">
                  <c:v>4.8046867549391008</c:v>
                </c:pt>
                <c:pt idx="25">
                  <c:v>4.8046867549391008</c:v>
                </c:pt>
                <c:pt idx="26">
                  <c:v>4.8046867549391008</c:v>
                </c:pt>
                <c:pt idx="27">
                  <c:v>4.8046867549391008</c:v>
                </c:pt>
                <c:pt idx="28">
                  <c:v>4.8046867549391008</c:v>
                </c:pt>
                <c:pt idx="29">
                  <c:v>4.8046867549391008</c:v>
                </c:pt>
                <c:pt idx="30">
                  <c:v>4.8046867549391008</c:v>
                </c:pt>
                <c:pt idx="31">
                  <c:v>4.8046867549391008</c:v>
                </c:pt>
                <c:pt idx="32">
                  <c:v>4.8046867549391008</c:v>
                </c:pt>
                <c:pt idx="33">
                  <c:v>4.8046867549391008</c:v>
                </c:pt>
                <c:pt idx="34">
                  <c:v>4.8046867549391008</c:v>
                </c:pt>
                <c:pt idx="35">
                  <c:v>4.8046867549391008</c:v>
                </c:pt>
                <c:pt idx="36">
                  <c:v>4.8046867549391008</c:v>
                </c:pt>
                <c:pt idx="37">
                  <c:v>4.8046867549391008</c:v>
                </c:pt>
                <c:pt idx="38">
                  <c:v>4.8046867549391008</c:v>
                </c:pt>
                <c:pt idx="39">
                  <c:v>4.8046867549391008</c:v>
                </c:pt>
                <c:pt idx="40">
                  <c:v>4.8046867549391008</c:v>
                </c:pt>
                <c:pt idx="41">
                  <c:v>4.8046867549391008</c:v>
                </c:pt>
                <c:pt idx="42">
                  <c:v>4.8046867549391008</c:v>
                </c:pt>
                <c:pt idx="43">
                  <c:v>4.8046867549391008</c:v>
                </c:pt>
                <c:pt idx="44">
                  <c:v>4.8046867549391008</c:v>
                </c:pt>
                <c:pt idx="45">
                  <c:v>4.8046867549391008</c:v>
                </c:pt>
                <c:pt idx="46">
                  <c:v>4.8046867549391008</c:v>
                </c:pt>
                <c:pt idx="47">
                  <c:v>4.8046867549391008</c:v>
                </c:pt>
                <c:pt idx="48">
                  <c:v>4.8046867549391008</c:v>
                </c:pt>
                <c:pt idx="49">
                  <c:v>4.8046867549391008</c:v>
                </c:pt>
                <c:pt idx="50">
                  <c:v>4.8046867549391008</c:v>
                </c:pt>
                <c:pt idx="51">
                  <c:v>4.8046867549391008</c:v>
                </c:pt>
                <c:pt idx="52">
                  <c:v>4.8046867549391008</c:v>
                </c:pt>
                <c:pt idx="53">
                  <c:v>4.8046867549391008</c:v>
                </c:pt>
                <c:pt idx="54">
                  <c:v>4.8046867549391008</c:v>
                </c:pt>
                <c:pt idx="55">
                  <c:v>4.8046867549391008</c:v>
                </c:pt>
                <c:pt idx="56">
                  <c:v>4.8046867549391008</c:v>
                </c:pt>
                <c:pt idx="57">
                  <c:v>4.8046867549391008</c:v>
                </c:pt>
                <c:pt idx="58">
                  <c:v>4.8046867549391008</c:v>
                </c:pt>
                <c:pt idx="59">
                  <c:v>4.8046867549391008</c:v>
                </c:pt>
                <c:pt idx="60">
                  <c:v>4.8046867549391008</c:v>
                </c:pt>
                <c:pt idx="61">
                  <c:v>4.8046867549391008</c:v>
                </c:pt>
                <c:pt idx="62">
                  <c:v>4.8046867549391008</c:v>
                </c:pt>
                <c:pt idx="63">
                  <c:v>4.8046867549391008</c:v>
                </c:pt>
                <c:pt idx="64">
                  <c:v>4.8046867549391008</c:v>
                </c:pt>
                <c:pt idx="65">
                  <c:v>4.8046867549391008</c:v>
                </c:pt>
                <c:pt idx="66">
                  <c:v>4.8046867549391008</c:v>
                </c:pt>
                <c:pt idx="67">
                  <c:v>4.8046867549391008</c:v>
                </c:pt>
                <c:pt idx="68">
                  <c:v>4.8046867549391008</c:v>
                </c:pt>
                <c:pt idx="69">
                  <c:v>4.8046867549391008</c:v>
                </c:pt>
                <c:pt idx="70">
                  <c:v>4.8046867549391008</c:v>
                </c:pt>
                <c:pt idx="71">
                  <c:v>4.8046867549391008</c:v>
                </c:pt>
                <c:pt idx="72">
                  <c:v>4.8046867549391008</c:v>
                </c:pt>
                <c:pt idx="73">
                  <c:v>4.8046867549391008</c:v>
                </c:pt>
                <c:pt idx="74">
                  <c:v>4.8046867549391008</c:v>
                </c:pt>
                <c:pt idx="75">
                  <c:v>4.8046867549391008</c:v>
                </c:pt>
                <c:pt idx="76">
                  <c:v>4.8046867549391008</c:v>
                </c:pt>
                <c:pt idx="77">
                  <c:v>4.8046867549391008</c:v>
                </c:pt>
                <c:pt idx="78">
                  <c:v>4.8046867549391008</c:v>
                </c:pt>
                <c:pt idx="79">
                  <c:v>4.8046867549391008</c:v>
                </c:pt>
                <c:pt idx="80">
                  <c:v>4.8046867549391008</c:v>
                </c:pt>
                <c:pt idx="81">
                  <c:v>4.8046867549391008</c:v>
                </c:pt>
                <c:pt idx="82">
                  <c:v>4.8046867549391008</c:v>
                </c:pt>
                <c:pt idx="83">
                  <c:v>4.8046867549391008</c:v>
                </c:pt>
                <c:pt idx="84">
                  <c:v>4.8046867549391008</c:v>
                </c:pt>
                <c:pt idx="85">
                  <c:v>4.8046867549391008</c:v>
                </c:pt>
                <c:pt idx="86">
                  <c:v>4.8046867549391008</c:v>
                </c:pt>
                <c:pt idx="87">
                  <c:v>4.8046867549391008</c:v>
                </c:pt>
                <c:pt idx="88">
                  <c:v>4.8046867549391008</c:v>
                </c:pt>
                <c:pt idx="89">
                  <c:v>4.8046867549391008</c:v>
                </c:pt>
                <c:pt idx="90">
                  <c:v>4.8046867549391008</c:v>
                </c:pt>
                <c:pt idx="91">
                  <c:v>4.8046867549391008</c:v>
                </c:pt>
                <c:pt idx="92">
                  <c:v>4.8046867549391008</c:v>
                </c:pt>
                <c:pt idx="93">
                  <c:v>4.8046867549391008</c:v>
                </c:pt>
                <c:pt idx="94">
                  <c:v>4.8046867549391008</c:v>
                </c:pt>
                <c:pt idx="95">
                  <c:v>4.8046867549391008</c:v>
                </c:pt>
                <c:pt idx="96">
                  <c:v>4.8046867549391008</c:v>
                </c:pt>
                <c:pt idx="97">
                  <c:v>4.8046867549391008</c:v>
                </c:pt>
                <c:pt idx="98">
                  <c:v>4.8046867549391008</c:v>
                </c:pt>
                <c:pt idx="99">
                  <c:v>4.8046867549391008</c:v>
                </c:pt>
                <c:pt idx="100">
                  <c:v>4.8046867549391008</c:v>
                </c:pt>
                <c:pt idx="101">
                  <c:v>4.8046867549391008</c:v>
                </c:pt>
                <c:pt idx="102">
                  <c:v>4.8046867549391008</c:v>
                </c:pt>
                <c:pt idx="103">
                  <c:v>4.8046867549391008</c:v>
                </c:pt>
                <c:pt idx="104">
                  <c:v>4.8046867549391008</c:v>
                </c:pt>
                <c:pt idx="105">
                  <c:v>4.8046867549391008</c:v>
                </c:pt>
                <c:pt idx="106">
                  <c:v>4.8046867549391008</c:v>
                </c:pt>
                <c:pt idx="107">
                  <c:v>4.8046867549391008</c:v>
                </c:pt>
                <c:pt idx="108">
                  <c:v>4.8046867549391008</c:v>
                </c:pt>
                <c:pt idx="109">
                  <c:v>4.8046867549391008</c:v>
                </c:pt>
                <c:pt idx="110">
                  <c:v>4.8046867549391008</c:v>
                </c:pt>
                <c:pt idx="111">
                  <c:v>4.8046867549391008</c:v>
                </c:pt>
                <c:pt idx="112">
                  <c:v>4.8046867549391008</c:v>
                </c:pt>
                <c:pt idx="113">
                  <c:v>4.8046867549391008</c:v>
                </c:pt>
                <c:pt idx="114">
                  <c:v>4.8046867549391008</c:v>
                </c:pt>
                <c:pt idx="115">
                  <c:v>4.8046867549391008</c:v>
                </c:pt>
                <c:pt idx="116">
                  <c:v>4.8046867549391008</c:v>
                </c:pt>
                <c:pt idx="117">
                  <c:v>4.8046867549391008</c:v>
                </c:pt>
                <c:pt idx="118">
                  <c:v>4.8046867549391008</c:v>
                </c:pt>
                <c:pt idx="119">
                  <c:v>4.8046867549391008</c:v>
                </c:pt>
                <c:pt idx="120">
                  <c:v>4.8046867549391008</c:v>
                </c:pt>
                <c:pt idx="121">
                  <c:v>4.8046867549391008</c:v>
                </c:pt>
                <c:pt idx="122">
                  <c:v>4.8046867549391008</c:v>
                </c:pt>
                <c:pt idx="123">
                  <c:v>4.8046867549391008</c:v>
                </c:pt>
                <c:pt idx="124">
                  <c:v>4.8046867549391008</c:v>
                </c:pt>
                <c:pt idx="125">
                  <c:v>4.8046867549391008</c:v>
                </c:pt>
                <c:pt idx="126">
                  <c:v>4.8046867549391008</c:v>
                </c:pt>
                <c:pt idx="127">
                  <c:v>4.8046867549391008</c:v>
                </c:pt>
                <c:pt idx="128">
                  <c:v>4.8046867549391008</c:v>
                </c:pt>
                <c:pt idx="129">
                  <c:v>4.8046867549391008</c:v>
                </c:pt>
                <c:pt idx="130">
                  <c:v>4.8046867549391008</c:v>
                </c:pt>
                <c:pt idx="131">
                  <c:v>4.8046867549391008</c:v>
                </c:pt>
                <c:pt idx="132">
                  <c:v>4.8046867549391008</c:v>
                </c:pt>
                <c:pt idx="133">
                  <c:v>4.8046867549391008</c:v>
                </c:pt>
                <c:pt idx="134">
                  <c:v>4.8046867549391008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6403-4A01-B224-AFA20763FD53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Results!$AG$4:$AG$138</c:f>
              <c:numCache>
                <c:formatCode>0.00</c:formatCode>
                <c:ptCount val="135"/>
                <c:pt idx="0">
                  <c:v>-3.756001725394484</c:v>
                </c:pt>
                <c:pt idx="1">
                  <c:v>-3.756001725394484</c:v>
                </c:pt>
                <c:pt idx="2">
                  <c:v>-3.756001725394484</c:v>
                </c:pt>
                <c:pt idx="3">
                  <c:v>-3.756001725394484</c:v>
                </c:pt>
                <c:pt idx="4">
                  <c:v>-3.756001725394484</c:v>
                </c:pt>
                <c:pt idx="5">
                  <c:v>-3.756001725394484</c:v>
                </c:pt>
                <c:pt idx="6">
                  <c:v>-3.756001725394484</c:v>
                </c:pt>
                <c:pt idx="7">
                  <c:v>-3.756001725394484</c:v>
                </c:pt>
                <c:pt idx="8">
                  <c:v>-3.756001725394484</c:v>
                </c:pt>
                <c:pt idx="9">
                  <c:v>-3.756001725394484</c:v>
                </c:pt>
                <c:pt idx="10">
                  <c:v>-3.756001725394484</c:v>
                </c:pt>
                <c:pt idx="11">
                  <c:v>-3.756001725394484</c:v>
                </c:pt>
                <c:pt idx="12">
                  <c:v>-3.756001725394484</c:v>
                </c:pt>
                <c:pt idx="13">
                  <c:v>-3.756001725394484</c:v>
                </c:pt>
                <c:pt idx="14">
                  <c:v>-3.756001725394484</c:v>
                </c:pt>
                <c:pt idx="15">
                  <c:v>-3.756001725394484</c:v>
                </c:pt>
                <c:pt idx="16">
                  <c:v>-3.756001725394484</c:v>
                </c:pt>
                <c:pt idx="17">
                  <c:v>-3.756001725394484</c:v>
                </c:pt>
                <c:pt idx="18">
                  <c:v>-3.756001725394484</c:v>
                </c:pt>
                <c:pt idx="19">
                  <c:v>-3.756001725394484</c:v>
                </c:pt>
                <c:pt idx="20">
                  <c:v>-3.756001725394484</c:v>
                </c:pt>
                <c:pt idx="21">
                  <c:v>-3.756001725394484</c:v>
                </c:pt>
                <c:pt idx="22">
                  <c:v>-3.756001725394484</c:v>
                </c:pt>
                <c:pt idx="23">
                  <c:v>-3.756001725394484</c:v>
                </c:pt>
                <c:pt idx="24">
                  <c:v>-3.756001725394484</c:v>
                </c:pt>
                <c:pt idx="25">
                  <c:v>-3.756001725394484</c:v>
                </c:pt>
                <c:pt idx="26">
                  <c:v>-3.756001725394484</c:v>
                </c:pt>
                <c:pt idx="27">
                  <c:v>-3.756001725394484</c:v>
                </c:pt>
                <c:pt idx="28">
                  <c:v>-3.756001725394484</c:v>
                </c:pt>
                <c:pt idx="29">
                  <c:v>-3.756001725394484</c:v>
                </c:pt>
                <c:pt idx="30">
                  <c:v>-3.756001725394484</c:v>
                </c:pt>
                <c:pt idx="31">
                  <c:v>-3.756001725394484</c:v>
                </c:pt>
                <c:pt idx="32">
                  <c:v>-3.756001725394484</c:v>
                </c:pt>
                <c:pt idx="33">
                  <c:v>-3.756001725394484</c:v>
                </c:pt>
                <c:pt idx="34">
                  <c:v>-3.756001725394484</c:v>
                </c:pt>
                <c:pt idx="35">
                  <c:v>-3.756001725394484</c:v>
                </c:pt>
                <c:pt idx="36">
                  <c:v>-3.756001725394484</c:v>
                </c:pt>
                <c:pt idx="37">
                  <c:v>-3.756001725394484</c:v>
                </c:pt>
                <c:pt idx="38">
                  <c:v>-3.756001725394484</c:v>
                </c:pt>
                <c:pt idx="39">
                  <c:v>-3.756001725394484</c:v>
                </c:pt>
                <c:pt idx="40">
                  <c:v>-3.756001725394484</c:v>
                </c:pt>
                <c:pt idx="41">
                  <c:v>-3.756001725394484</c:v>
                </c:pt>
                <c:pt idx="42">
                  <c:v>-3.756001725394484</c:v>
                </c:pt>
                <c:pt idx="43">
                  <c:v>-3.756001725394484</c:v>
                </c:pt>
                <c:pt idx="44">
                  <c:v>-3.756001725394484</c:v>
                </c:pt>
                <c:pt idx="45">
                  <c:v>-3.756001725394484</c:v>
                </c:pt>
                <c:pt idx="46">
                  <c:v>-3.756001725394484</c:v>
                </c:pt>
                <c:pt idx="47">
                  <c:v>-3.756001725394484</c:v>
                </c:pt>
                <c:pt idx="48">
                  <c:v>-3.756001725394484</c:v>
                </c:pt>
                <c:pt idx="49">
                  <c:v>-3.756001725394484</c:v>
                </c:pt>
                <c:pt idx="50">
                  <c:v>-3.756001725394484</c:v>
                </c:pt>
                <c:pt idx="51">
                  <c:v>-3.756001725394484</c:v>
                </c:pt>
                <c:pt idx="52">
                  <c:v>-3.756001725394484</c:v>
                </c:pt>
                <c:pt idx="53">
                  <c:v>-3.756001725394484</c:v>
                </c:pt>
                <c:pt idx="54">
                  <c:v>-3.756001725394484</c:v>
                </c:pt>
                <c:pt idx="55">
                  <c:v>-3.756001725394484</c:v>
                </c:pt>
                <c:pt idx="56">
                  <c:v>-3.756001725394484</c:v>
                </c:pt>
                <c:pt idx="57">
                  <c:v>-3.756001725394484</c:v>
                </c:pt>
                <c:pt idx="58">
                  <c:v>-3.756001725394484</c:v>
                </c:pt>
                <c:pt idx="59">
                  <c:v>-3.756001725394484</c:v>
                </c:pt>
                <c:pt idx="60">
                  <c:v>-3.756001725394484</c:v>
                </c:pt>
                <c:pt idx="61">
                  <c:v>-3.756001725394484</c:v>
                </c:pt>
                <c:pt idx="62">
                  <c:v>-3.756001725394484</c:v>
                </c:pt>
                <c:pt idx="63">
                  <c:v>-3.756001725394484</c:v>
                </c:pt>
                <c:pt idx="64">
                  <c:v>-3.756001725394484</c:v>
                </c:pt>
                <c:pt idx="65">
                  <c:v>-3.756001725394484</c:v>
                </c:pt>
                <c:pt idx="66">
                  <c:v>-3.756001725394484</c:v>
                </c:pt>
                <c:pt idx="67">
                  <c:v>-3.756001725394484</c:v>
                </c:pt>
                <c:pt idx="68">
                  <c:v>-3.756001725394484</c:v>
                </c:pt>
                <c:pt idx="69">
                  <c:v>-3.756001725394484</c:v>
                </c:pt>
                <c:pt idx="70">
                  <c:v>-3.756001725394484</c:v>
                </c:pt>
                <c:pt idx="71">
                  <c:v>-3.756001725394484</c:v>
                </c:pt>
                <c:pt idx="72">
                  <c:v>-3.756001725394484</c:v>
                </c:pt>
                <c:pt idx="73">
                  <c:v>-3.756001725394484</c:v>
                </c:pt>
                <c:pt idx="74">
                  <c:v>-3.756001725394484</c:v>
                </c:pt>
                <c:pt idx="75">
                  <c:v>-3.756001725394484</c:v>
                </c:pt>
                <c:pt idx="76">
                  <c:v>-3.756001725394484</c:v>
                </c:pt>
                <c:pt idx="77">
                  <c:v>-3.756001725394484</c:v>
                </c:pt>
                <c:pt idx="78">
                  <c:v>-3.756001725394484</c:v>
                </c:pt>
                <c:pt idx="79">
                  <c:v>-3.756001725394484</c:v>
                </c:pt>
                <c:pt idx="80">
                  <c:v>-3.756001725394484</c:v>
                </c:pt>
                <c:pt idx="81">
                  <c:v>-3.756001725394484</c:v>
                </c:pt>
                <c:pt idx="82">
                  <c:v>-3.756001725394484</c:v>
                </c:pt>
                <c:pt idx="83">
                  <c:v>-3.756001725394484</c:v>
                </c:pt>
                <c:pt idx="84">
                  <c:v>-3.756001725394484</c:v>
                </c:pt>
                <c:pt idx="85">
                  <c:v>-3.756001725394484</c:v>
                </c:pt>
                <c:pt idx="86">
                  <c:v>-3.756001725394484</c:v>
                </c:pt>
                <c:pt idx="87">
                  <c:v>-3.756001725394484</c:v>
                </c:pt>
                <c:pt idx="88">
                  <c:v>-3.756001725394484</c:v>
                </c:pt>
                <c:pt idx="89">
                  <c:v>-3.756001725394484</c:v>
                </c:pt>
                <c:pt idx="90">
                  <c:v>-3.756001725394484</c:v>
                </c:pt>
                <c:pt idx="91">
                  <c:v>-3.756001725394484</c:v>
                </c:pt>
                <c:pt idx="92">
                  <c:v>-3.756001725394484</c:v>
                </c:pt>
                <c:pt idx="93">
                  <c:v>-3.756001725394484</c:v>
                </c:pt>
                <c:pt idx="94">
                  <c:v>-3.756001725394484</c:v>
                </c:pt>
                <c:pt idx="95">
                  <c:v>-3.756001725394484</c:v>
                </c:pt>
                <c:pt idx="96">
                  <c:v>-3.756001725394484</c:v>
                </c:pt>
                <c:pt idx="97">
                  <c:v>-3.756001725394484</c:v>
                </c:pt>
                <c:pt idx="98">
                  <c:v>-3.756001725394484</c:v>
                </c:pt>
                <c:pt idx="99">
                  <c:v>-3.756001725394484</c:v>
                </c:pt>
                <c:pt idx="100">
                  <c:v>-3.756001725394484</c:v>
                </c:pt>
                <c:pt idx="101">
                  <c:v>-3.756001725394484</c:v>
                </c:pt>
                <c:pt idx="102">
                  <c:v>-3.756001725394484</c:v>
                </c:pt>
                <c:pt idx="103">
                  <c:v>-3.756001725394484</c:v>
                </c:pt>
                <c:pt idx="104">
                  <c:v>-3.756001725394484</c:v>
                </c:pt>
                <c:pt idx="105">
                  <c:v>-3.756001725394484</c:v>
                </c:pt>
                <c:pt idx="106">
                  <c:v>-3.756001725394484</c:v>
                </c:pt>
                <c:pt idx="107">
                  <c:v>-3.756001725394484</c:v>
                </c:pt>
                <c:pt idx="108">
                  <c:v>-3.756001725394484</c:v>
                </c:pt>
                <c:pt idx="109">
                  <c:v>-3.756001725394484</c:v>
                </c:pt>
                <c:pt idx="110">
                  <c:v>-3.756001725394484</c:v>
                </c:pt>
                <c:pt idx="111">
                  <c:v>-3.756001725394484</c:v>
                </c:pt>
                <c:pt idx="112">
                  <c:v>-3.756001725394484</c:v>
                </c:pt>
                <c:pt idx="113">
                  <c:v>-3.756001725394484</c:v>
                </c:pt>
                <c:pt idx="114">
                  <c:v>-3.756001725394484</c:v>
                </c:pt>
                <c:pt idx="115">
                  <c:v>-3.756001725394484</c:v>
                </c:pt>
                <c:pt idx="116">
                  <c:v>-3.756001725394484</c:v>
                </c:pt>
                <c:pt idx="117">
                  <c:v>-3.756001725394484</c:v>
                </c:pt>
                <c:pt idx="118">
                  <c:v>-3.756001725394484</c:v>
                </c:pt>
                <c:pt idx="119">
                  <c:v>-3.756001725394484</c:v>
                </c:pt>
                <c:pt idx="120">
                  <c:v>-3.756001725394484</c:v>
                </c:pt>
                <c:pt idx="121">
                  <c:v>-3.756001725394484</c:v>
                </c:pt>
                <c:pt idx="122">
                  <c:v>-3.756001725394484</c:v>
                </c:pt>
                <c:pt idx="123">
                  <c:v>-3.756001725394484</c:v>
                </c:pt>
                <c:pt idx="124">
                  <c:v>-3.756001725394484</c:v>
                </c:pt>
                <c:pt idx="125">
                  <c:v>-3.756001725394484</c:v>
                </c:pt>
                <c:pt idx="126">
                  <c:v>-3.756001725394484</c:v>
                </c:pt>
                <c:pt idx="127">
                  <c:v>-3.756001725394484</c:v>
                </c:pt>
                <c:pt idx="128">
                  <c:v>-3.756001725394484</c:v>
                </c:pt>
                <c:pt idx="129">
                  <c:v>-3.756001725394484</c:v>
                </c:pt>
                <c:pt idx="130">
                  <c:v>-3.756001725394484</c:v>
                </c:pt>
                <c:pt idx="131">
                  <c:v>-3.756001725394484</c:v>
                </c:pt>
                <c:pt idx="132">
                  <c:v>-3.756001725394484</c:v>
                </c:pt>
                <c:pt idx="133">
                  <c:v>-3.756001725394484</c:v>
                </c:pt>
                <c:pt idx="134">
                  <c:v>-3.756001725394484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6403-4A01-B224-AFA20763FD53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Results!$AH$4:$AH$138</c:f>
              <c:numCache>
                <c:formatCode>0.00</c:formatCode>
                <c:ptCount val="135"/>
                <c:pt idx="0">
                  <c:v>3.3653752352726847</c:v>
                </c:pt>
                <c:pt idx="1">
                  <c:v>3.3653752352726847</c:v>
                </c:pt>
                <c:pt idx="2">
                  <c:v>3.3653752352726847</c:v>
                </c:pt>
                <c:pt idx="3">
                  <c:v>3.3653752352726847</c:v>
                </c:pt>
                <c:pt idx="4">
                  <c:v>3.3653752352726847</c:v>
                </c:pt>
                <c:pt idx="5">
                  <c:v>3.3653752352726847</c:v>
                </c:pt>
                <c:pt idx="6">
                  <c:v>3.3653752352726847</c:v>
                </c:pt>
                <c:pt idx="7">
                  <c:v>3.3653752352726847</c:v>
                </c:pt>
                <c:pt idx="8">
                  <c:v>3.3653752352726847</c:v>
                </c:pt>
                <c:pt idx="9">
                  <c:v>3.3653752352726847</c:v>
                </c:pt>
                <c:pt idx="10">
                  <c:v>3.3653752352726847</c:v>
                </c:pt>
                <c:pt idx="11">
                  <c:v>3.3653752352726847</c:v>
                </c:pt>
                <c:pt idx="12">
                  <c:v>3.3653752352726847</c:v>
                </c:pt>
                <c:pt idx="13">
                  <c:v>3.3653752352726847</c:v>
                </c:pt>
                <c:pt idx="14">
                  <c:v>3.3653752352726847</c:v>
                </c:pt>
                <c:pt idx="15">
                  <c:v>3.3653752352726847</c:v>
                </c:pt>
                <c:pt idx="16">
                  <c:v>3.3653752352726847</c:v>
                </c:pt>
                <c:pt idx="17">
                  <c:v>3.3653752352726847</c:v>
                </c:pt>
                <c:pt idx="18">
                  <c:v>3.3653752352726847</c:v>
                </c:pt>
                <c:pt idx="19">
                  <c:v>3.3653752352726847</c:v>
                </c:pt>
                <c:pt idx="20">
                  <c:v>3.3653752352726847</c:v>
                </c:pt>
                <c:pt idx="21">
                  <c:v>3.3653752352726847</c:v>
                </c:pt>
                <c:pt idx="22">
                  <c:v>3.3653752352726847</c:v>
                </c:pt>
                <c:pt idx="23">
                  <c:v>3.3653752352726847</c:v>
                </c:pt>
                <c:pt idx="24">
                  <c:v>3.3653752352726847</c:v>
                </c:pt>
                <c:pt idx="25">
                  <c:v>3.3653752352726847</c:v>
                </c:pt>
                <c:pt idx="26">
                  <c:v>3.3653752352726847</c:v>
                </c:pt>
                <c:pt idx="27">
                  <c:v>3.3653752352726847</c:v>
                </c:pt>
                <c:pt idx="28">
                  <c:v>3.3653752352726847</c:v>
                </c:pt>
                <c:pt idx="29">
                  <c:v>3.3653752352726847</c:v>
                </c:pt>
                <c:pt idx="30">
                  <c:v>3.3653752352726847</c:v>
                </c:pt>
                <c:pt idx="31">
                  <c:v>3.3653752352726847</c:v>
                </c:pt>
                <c:pt idx="32">
                  <c:v>3.3653752352726847</c:v>
                </c:pt>
                <c:pt idx="33">
                  <c:v>3.3653752352726847</c:v>
                </c:pt>
                <c:pt idx="34">
                  <c:v>3.3653752352726847</c:v>
                </c:pt>
                <c:pt idx="35">
                  <c:v>3.3653752352726847</c:v>
                </c:pt>
                <c:pt idx="36">
                  <c:v>3.3653752352726847</c:v>
                </c:pt>
                <c:pt idx="37">
                  <c:v>3.3653752352726847</c:v>
                </c:pt>
                <c:pt idx="38">
                  <c:v>3.3653752352726847</c:v>
                </c:pt>
                <c:pt idx="39">
                  <c:v>3.3653752352726847</c:v>
                </c:pt>
                <c:pt idx="40">
                  <c:v>3.3653752352726847</c:v>
                </c:pt>
                <c:pt idx="41">
                  <c:v>3.3653752352726847</c:v>
                </c:pt>
                <c:pt idx="42">
                  <c:v>3.3653752352726847</c:v>
                </c:pt>
                <c:pt idx="43">
                  <c:v>3.3653752352726847</c:v>
                </c:pt>
                <c:pt idx="44">
                  <c:v>3.3653752352726847</c:v>
                </c:pt>
                <c:pt idx="45">
                  <c:v>3.3653752352726847</c:v>
                </c:pt>
                <c:pt idx="46">
                  <c:v>3.3653752352726847</c:v>
                </c:pt>
                <c:pt idx="47">
                  <c:v>3.3653752352726847</c:v>
                </c:pt>
                <c:pt idx="48">
                  <c:v>3.3653752352726847</c:v>
                </c:pt>
                <c:pt idx="49">
                  <c:v>3.3653752352726847</c:v>
                </c:pt>
                <c:pt idx="50">
                  <c:v>3.3653752352726847</c:v>
                </c:pt>
                <c:pt idx="51">
                  <c:v>3.3653752352726847</c:v>
                </c:pt>
                <c:pt idx="52">
                  <c:v>3.3653752352726847</c:v>
                </c:pt>
                <c:pt idx="53">
                  <c:v>3.3653752352726847</c:v>
                </c:pt>
                <c:pt idx="54">
                  <c:v>3.3653752352726847</c:v>
                </c:pt>
                <c:pt idx="55">
                  <c:v>3.3653752352726847</c:v>
                </c:pt>
                <c:pt idx="56">
                  <c:v>3.3653752352726847</c:v>
                </c:pt>
                <c:pt idx="57">
                  <c:v>3.3653752352726847</c:v>
                </c:pt>
                <c:pt idx="58">
                  <c:v>3.3653752352726847</c:v>
                </c:pt>
                <c:pt idx="59">
                  <c:v>3.3653752352726847</c:v>
                </c:pt>
                <c:pt idx="60">
                  <c:v>3.3653752352726847</c:v>
                </c:pt>
                <c:pt idx="61">
                  <c:v>3.3653752352726847</c:v>
                </c:pt>
                <c:pt idx="62">
                  <c:v>3.3653752352726847</c:v>
                </c:pt>
                <c:pt idx="63">
                  <c:v>3.3653752352726847</c:v>
                </c:pt>
                <c:pt idx="64">
                  <c:v>3.3653752352726847</c:v>
                </c:pt>
                <c:pt idx="65">
                  <c:v>3.3653752352726847</c:v>
                </c:pt>
                <c:pt idx="66">
                  <c:v>3.3653752352726847</c:v>
                </c:pt>
                <c:pt idx="67">
                  <c:v>3.3653752352726847</c:v>
                </c:pt>
                <c:pt idx="68">
                  <c:v>3.3653752352726847</c:v>
                </c:pt>
                <c:pt idx="69">
                  <c:v>3.3653752352726847</c:v>
                </c:pt>
                <c:pt idx="70">
                  <c:v>3.3653752352726847</c:v>
                </c:pt>
                <c:pt idx="71">
                  <c:v>3.3653752352726847</c:v>
                </c:pt>
                <c:pt idx="72">
                  <c:v>3.3653752352726847</c:v>
                </c:pt>
                <c:pt idx="73">
                  <c:v>3.3653752352726847</c:v>
                </c:pt>
                <c:pt idx="74">
                  <c:v>3.3653752352726847</c:v>
                </c:pt>
                <c:pt idx="75">
                  <c:v>3.3653752352726847</c:v>
                </c:pt>
                <c:pt idx="76">
                  <c:v>3.3653752352726847</c:v>
                </c:pt>
                <c:pt idx="77">
                  <c:v>3.3653752352726847</c:v>
                </c:pt>
                <c:pt idx="78">
                  <c:v>3.3653752352726847</c:v>
                </c:pt>
                <c:pt idx="79">
                  <c:v>3.3653752352726847</c:v>
                </c:pt>
                <c:pt idx="80">
                  <c:v>3.3653752352726847</c:v>
                </c:pt>
                <c:pt idx="81">
                  <c:v>3.3653752352726847</c:v>
                </c:pt>
                <c:pt idx="82">
                  <c:v>3.3653752352726847</c:v>
                </c:pt>
                <c:pt idx="83">
                  <c:v>3.3653752352726847</c:v>
                </c:pt>
                <c:pt idx="84">
                  <c:v>3.3653752352726847</c:v>
                </c:pt>
                <c:pt idx="85">
                  <c:v>3.3653752352726847</c:v>
                </c:pt>
                <c:pt idx="86">
                  <c:v>3.3653752352726847</c:v>
                </c:pt>
                <c:pt idx="87">
                  <c:v>3.3653752352726847</c:v>
                </c:pt>
                <c:pt idx="88">
                  <c:v>3.3653752352726847</c:v>
                </c:pt>
                <c:pt idx="89">
                  <c:v>3.3653752352726847</c:v>
                </c:pt>
                <c:pt idx="90">
                  <c:v>3.3653752352726847</c:v>
                </c:pt>
                <c:pt idx="91">
                  <c:v>3.3653752352726847</c:v>
                </c:pt>
                <c:pt idx="92">
                  <c:v>3.3653752352726847</c:v>
                </c:pt>
                <c:pt idx="93">
                  <c:v>3.3653752352726847</c:v>
                </c:pt>
                <c:pt idx="94">
                  <c:v>3.3653752352726847</c:v>
                </c:pt>
                <c:pt idx="95">
                  <c:v>3.3653752352726847</c:v>
                </c:pt>
                <c:pt idx="96">
                  <c:v>3.3653752352726847</c:v>
                </c:pt>
                <c:pt idx="97">
                  <c:v>3.3653752352726847</c:v>
                </c:pt>
                <c:pt idx="98">
                  <c:v>3.3653752352726847</c:v>
                </c:pt>
                <c:pt idx="99">
                  <c:v>3.3653752352726847</c:v>
                </c:pt>
                <c:pt idx="100">
                  <c:v>3.3653752352726847</c:v>
                </c:pt>
                <c:pt idx="101">
                  <c:v>3.3653752352726847</c:v>
                </c:pt>
                <c:pt idx="102">
                  <c:v>3.3653752352726847</c:v>
                </c:pt>
                <c:pt idx="103">
                  <c:v>3.3653752352726847</c:v>
                </c:pt>
                <c:pt idx="104">
                  <c:v>3.3653752352726847</c:v>
                </c:pt>
                <c:pt idx="105">
                  <c:v>3.3653752352726847</c:v>
                </c:pt>
                <c:pt idx="106">
                  <c:v>3.3653752352726847</c:v>
                </c:pt>
                <c:pt idx="107">
                  <c:v>3.3653752352726847</c:v>
                </c:pt>
                <c:pt idx="108">
                  <c:v>3.3653752352726847</c:v>
                </c:pt>
                <c:pt idx="109">
                  <c:v>3.3653752352726847</c:v>
                </c:pt>
                <c:pt idx="110">
                  <c:v>3.3653752352726847</c:v>
                </c:pt>
                <c:pt idx="111">
                  <c:v>3.3653752352726847</c:v>
                </c:pt>
                <c:pt idx="112">
                  <c:v>3.3653752352726847</c:v>
                </c:pt>
                <c:pt idx="113">
                  <c:v>3.3653752352726847</c:v>
                </c:pt>
                <c:pt idx="114">
                  <c:v>3.3653752352726847</c:v>
                </c:pt>
                <c:pt idx="115">
                  <c:v>3.3653752352726847</c:v>
                </c:pt>
                <c:pt idx="116">
                  <c:v>3.3653752352726847</c:v>
                </c:pt>
                <c:pt idx="117">
                  <c:v>3.3653752352726847</c:v>
                </c:pt>
                <c:pt idx="118">
                  <c:v>3.3653752352726847</c:v>
                </c:pt>
                <c:pt idx="119">
                  <c:v>3.3653752352726847</c:v>
                </c:pt>
                <c:pt idx="120">
                  <c:v>3.3653752352726847</c:v>
                </c:pt>
                <c:pt idx="121">
                  <c:v>3.3653752352726847</c:v>
                </c:pt>
                <c:pt idx="122">
                  <c:v>3.3653752352726847</c:v>
                </c:pt>
                <c:pt idx="123">
                  <c:v>3.3653752352726847</c:v>
                </c:pt>
                <c:pt idx="124">
                  <c:v>3.3653752352726847</c:v>
                </c:pt>
                <c:pt idx="125">
                  <c:v>3.3653752352726847</c:v>
                </c:pt>
                <c:pt idx="126">
                  <c:v>3.3653752352726847</c:v>
                </c:pt>
                <c:pt idx="127">
                  <c:v>3.3653752352726847</c:v>
                </c:pt>
                <c:pt idx="128">
                  <c:v>3.3653752352726847</c:v>
                </c:pt>
                <c:pt idx="129">
                  <c:v>3.3653752352726847</c:v>
                </c:pt>
                <c:pt idx="130">
                  <c:v>3.3653752352726847</c:v>
                </c:pt>
                <c:pt idx="131">
                  <c:v>3.3653752352726847</c:v>
                </c:pt>
                <c:pt idx="132">
                  <c:v>3.3653752352726847</c:v>
                </c:pt>
                <c:pt idx="133">
                  <c:v>3.3653752352726847</c:v>
                </c:pt>
                <c:pt idx="134">
                  <c:v>3.3653752352726847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6403-4A01-B224-AFA20763F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5256"/>
        <c:axId val="231545648"/>
      </c:lineChart>
      <c:catAx>
        <c:axId val="2315452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648"/>
        <c:crossesAt val="-35"/>
        <c:auto val="1"/>
        <c:lblAlgn val="ctr"/>
        <c:lblOffset val="100"/>
        <c:tickLblSkip val="9"/>
        <c:tickMarkSkip val="9"/>
        <c:noMultiLvlLbl val="0"/>
      </c:catAx>
      <c:valAx>
        <c:axId val="231545648"/>
        <c:scaling>
          <c:orientation val="minMax"/>
          <c:max val="35"/>
          <c:min val="-3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Error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256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2024
Sediment Mass Percent Error</a:t>
            </a:r>
            <a:r>
              <a:rPr lang="en-US" baseline="0"/>
              <a:t> (between reported and expected)</a:t>
            </a:r>
            <a:endParaRPr lang="en-US"/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622223120934166E-2"/>
          <c:y val="0.18270430324039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47-42AA-B5F0-0965DE019D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47-42AA-B5F0-0965DE019D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47-42AA-B5F0-0965DE019D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47-42AA-B5F0-0965DE019D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947-42AA-B5F0-0965DE019D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947-42AA-B5F0-0965DE019D0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947-42AA-B5F0-0965DE019D0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947-42AA-B5F0-0965DE019D0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947-42AA-B5F0-0965DE019D0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947-42AA-B5F0-0965DE019D0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947-42AA-B5F0-0965DE019D0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947-42AA-B5F0-0965DE019D0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947-42AA-B5F0-0965DE019D0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947-42AA-B5F0-0965DE019D0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947-42AA-B5F0-0965DE019D0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947-42AA-B5F0-0965DE019D0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947-42AA-B5F0-0965DE019D0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947-42AA-B5F0-0965DE019D0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947-42AA-B5F0-0965DE019D0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947-42AA-B5F0-0965DE019D0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947-42AA-B5F0-0965DE019D0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947-42AA-B5F0-0965DE019D0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947-42AA-B5F0-0965DE019D0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947-42AA-B5F0-0965DE019D0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947-42AA-B5F0-0965DE019D0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947-42AA-B5F0-0965DE019D0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947-42AA-B5F0-0965DE019D0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947-42AA-B5F0-0965DE019D0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947-42AA-B5F0-0965DE019D0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947-42AA-B5F0-0965DE019D0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947-42AA-B5F0-0965DE019D0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947-42AA-B5F0-0965DE019D0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947-42AA-B5F0-0965DE019D05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947-42AA-B5F0-0965DE019D05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947-42AA-B5F0-0965DE019D05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947-42AA-B5F0-0965DE019D05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1947-42AA-B5F0-0965DE019D05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1947-42AA-B5F0-0965DE019D05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1947-42AA-B5F0-0965DE019D05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1947-42AA-B5F0-0965DE019D05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1947-42AA-B5F0-0965DE019D05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1947-42AA-B5F0-0965DE019D05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1947-42AA-B5F0-0965DE019D05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1947-42AA-B5F0-0965DE019D05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1947-42AA-B5F0-0965DE019D05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1947-42AA-B5F0-0965DE019D05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1947-42AA-B5F0-0965DE019D05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1947-42AA-B5F0-0965DE019D05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1947-42AA-B5F0-0965DE019D05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1947-42AA-B5F0-0965DE019D05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1947-42AA-B5F0-0965DE019D05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1947-42AA-B5F0-0965DE019D05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1947-42AA-B5F0-0965DE019D05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1947-42AA-B5F0-0965DE019D05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1947-42AA-B5F0-0965DE019D05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1947-42AA-B5F0-0965DE019D05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1947-42AA-B5F0-0965DE019D05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1947-42AA-B5F0-0965DE019D05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1947-42AA-B5F0-0965DE019D05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1947-42AA-B5F0-0965DE019D05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1947-42AA-B5F0-0965DE019D05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1947-42AA-B5F0-0965DE019D05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1947-42AA-B5F0-0965DE019D05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1947-42AA-B5F0-0965DE019D05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1947-42AA-B5F0-0965DE019D05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1947-42AA-B5F0-0965DE019D05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1947-42AA-B5F0-0965DE019D05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1947-42AA-B5F0-0965DE019D05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1947-42AA-B5F0-0965DE019D05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1947-42AA-B5F0-0965DE019D05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1947-42AA-B5F0-0965DE019D05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1947-42AA-B5F0-0965DE019D05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1947-42AA-B5F0-0965DE019D05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1947-42AA-B5F0-0965DE019D05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1947-42AA-B5F0-0965DE019D05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1947-42AA-B5F0-0965DE019D05}"/>
              </c:ext>
            </c:extLst>
          </c:dPt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Results!$V$4:$V$138</c:f>
              <c:numCache>
                <c:formatCode>0.00</c:formatCode>
                <c:ptCount val="135"/>
                <c:pt idx="0">
                  <c:v>906.97906281156509</c:v>
                </c:pt>
                <c:pt idx="1">
                  <c:v>-4.5929430317366426</c:v>
                </c:pt>
                <c:pt idx="2">
                  <c:v>-4.0079168728352279</c:v>
                </c:pt>
                <c:pt idx="3">
                  <c:v>-1.2472633185165298</c:v>
                </c:pt>
                <c:pt idx="4">
                  <c:v>-1.9736711079245641</c:v>
                </c:pt>
                <c:pt idx="5">
                  <c:v>-0.99614898182490952</c:v>
                </c:pt>
                <c:pt idx="6">
                  <c:v>-3.126774186765354</c:v>
                </c:pt>
                <c:pt idx="7">
                  <c:v>-2.6635807739680559</c:v>
                </c:pt>
                <c:pt idx="8">
                  <c:v>-1.9606169256160648</c:v>
                </c:pt>
                <c:pt idx="9">
                  <c:v>-4.7766749379652493</c:v>
                </c:pt>
                <c:pt idx="10">
                  <c:v>-3.107508203049592</c:v>
                </c:pt>
                <c:pt idx="11">
                  <c:v>-6.0522151898734045</c:v>
                </c:pt>
                <c:pt idx="12">
                  <c:v>-3.5416735818368767</c:v>
                </c:pt>
                <c:pt idx="13">
                  <c:v>-3.5504612804025752</c:v>
                </c:pt>
                <c:pt idx="14">
                  <c:v>-2.0678057887161394</c:v>
                </c:pt>
                <c:pt idx="15">
                  <c:v>7.4584532638610465E-2</c:v>
                </c:pt>
                <c:pt idx="16">
                  <c:v>0.85398058111360642</c:v>
                </c:pt>
                <c:pt idx="17">
                  <c:v>1.7701388254635118</c:v>
                </c:pt>
                <c:pt idx="18">
                  <c:v>-10.893965244865708</c:v>
                </c:pt>
                <c:pt idx="19">
                  <c:v>-6.4464699074074083</c:v>
                </c:pt>
                <c:pt idx="20">
                  <c:v>-3.8407000486144813</c:v>
                </c:pt>
                <c:pt idx="21">
                  <c:v>-2.8420738381928614</c:v>
                </c:pt>
                <c:pt idx="22">
                  <c:v>-2.1599744679153603</c:v>
                </c:pt>
                <c:pt idx="23">
                  <c:v>-1.7753955155929833</c:v>
                </c:pt>
                <c:pt idx="24">
                  <c:v>-1.1838368325829876</c:v>
                </c:pt>
                <c:pt idx="25">
                  <c:v>-0.88679224750524643</c:v>
                </c:pt>
                <c:pt idx="26">
                  <c:v>-0.65505513052268771</c:v>
                </c:pt>
                <c:pt idx="27">
                  <c:v>-9.1470951792336255</c:v>
                </c:pt>
                <c:pt idx="28">
                  <c:v>-8.2885648503453524</c:v>
                </c:pt>
                <c:pt idx="29">
                  <c:v>-7.9012102725573117</c:v>
                </c:pt>
                <c:pt idx="30">
                  <c:v>-4.2165883365327419</c:v>
                </c:pt>
                <c:pt idx="31">
                  <c:v>-2.2788952745849267</c:v>
                </c:pt>
                <c:pt idx="32">
                  <c:v>-1.582824008776063</c:v>
                </c:pt>
                <c:pt idx="33">
                  <c:v>0.11826854845068649</c:v>
                </c:pt>
                <c:pt idx="34">
                  <c:v>-2.1054695727327419</c:v>
                </c:pt>
                <c:pt idx="35">
                  <c:v>-2.8197597253024758</c:v>
                </c:pt>
                <c:pt idx="36">
                  <c:v>9.7497562560943288E-2</c:v>
                </c:pt>
                <c:pt idx="37">
                  <c:v>-3.7320574162679558</c:v>
                </c:pt>
                <c:pt idx="38">
                  <c:v>-4.1430525698651364</c:v>
                </c:pt>
                <c:pt idx="39">
                  <c:v>-2.9992343796810905</c:v>
                </c:pt>
                <c:pt idx="40">
                  <c:v>-1.855235976481808</c:v>
                </c:pt>
                <c:pt idx="41">
                  <c:v>-4.0783777625882891</c:v>
                </c:pt>
                <c:pt idx="42">
                  <c:v>-0.43499275012083471</c:v>
                </c:pt>
                <c:pt idx="43">
                  <c:v>0.51538897692742525</c:v>
                </c:pt>
                <c:pt idx="44">
                  <c:v>0.56268030047698803</c:v>
                </c:pt>
                <c:pt idx="45">
                  <c:v>-11.466840901666131</c:v>
                </c:pt>
                <c:pt idx="46">
                  <c:v>-8.4720121028744302</c:v>
                </c:pt>
                <c:pt idx="47">
                  <c:v>-7.0544311259579411</c:v>
                </c:pt>
                <c:pt idx="48">
                  <c:v>-2.1515372866724167</c:v>
                </c:pt>
                <c:pt idx="49">
                  <c:v>-2.448743748630172</c:v>
                </c:pt>
                <c:pt idx="50">
                  <c:v>-1.9772882903446678</c:v>
                </c:pt>
                <c:pt idx="54">
                  <c:v>-8.1306017925736267</c:v>
                </c:pt>
                <c:pt idx="55">
                  <c:v>-5.1741493859472438</c:v>
                </c:pt>
                <c:pt idx="56">
                  <c:v>-3.651215431552004</c:v>
                </c:pt>
                <c:pt idx="57">
                  <c:v>-2.1368229252940241</c:v>
                </c:pt>
                <c:pt idx="58">
                  <c:v>-1.8587212317019657</c:v>
                </c:pt>
                <c:pt idx="59">
                  <c:v>-0.93734864241146898</c:v>
                </c:pt>
                <c:pt idx="60">
                  <c:v>-0.8670778582282952</c:v>
                </c:pt>
                <c:pt idx="61">
                  <c:v>-0.64713153493782505</c:v>
                </c:pt>
                <c:pt idx="62">
                  <c:v>-0.72150730055964662</c:v>
                </c:pt>
                <c:pt idx="63">
                  <c:v>-10.20408163265307</c:v>
                </c:pt>
                <c:pt idx="64">
                  <c:v>-9.3787099327265544</c:v>
                </c:pt>
                <c:pt idx="65">
                  <c:v>-5.6000000000000076</c:v>
                </c:pt>
                <c:pt idx="66">
                  <c:v>-10.661009083073649</c:v>
                </c:pt>
                <c:pt idx="67">
                  <c:v>-2.5515093435553453</c:v>
                </c:pt>
                <c:pt idx="68">
                  <c:v>-3.1130560804762784</c:v>
                </c:pt>
                <c:pt idx="69">
                  <c:v>-2.3438116532947451</c:v>
                </c:pt>
                <c:pt idx="70">
                  <c:v>-1.7924922361658462</c:v>
                </c:pt>
                <c:pt idx="71">
                  <c:v>-2.1258280410913635</c:v>
                </c:pt>
                <c:pt idx="72">
                  <c:v>-0.79103493737780939</c:v>
                </c:pt>
                <c:pt idx="73">
                  <c:v>-22.393975426080335</c:v>
                </c:pt>
                <c:pt idx="74">
                  <c:v>-0.82480373646018723</c:v>
                </c:pt>
                <c:pt idx="75">
                  <c:v>-2.6330681402083913</c:v>
                </c:pt>
                <c:pt idx="76">
                  <c:v>-2.4891710082439804</c:v>
                </c:pt>
                <c:pt idx="77">
                  <c:v>-1.3104421851160051</c:v>
                </c:pt>
                <c:pt idx="78">
                  <c:v>-0.3274414888863873</c:v>
                </c:pt>
                <c:pt idx="79">
                  <c:v>-0.23622619566795708</c:v>
                </c:pt>
                <c:pt idx="80">
                  <c:v>-0.18458578312764198</c:v>
                </c:pt>
                <c:pt idx="81">
                  <c:v>0.87445346658339318</c:v>
                </c:pt>
                <c:pt idx="82">
                  <c:v>-5.2179011139339559</c:v>
                </c:pt>
                <c:pt idx="83">
                  <c:v>-2.1782178217821855</c:v>
                </c:pt>
                <c:pt idx="84">
                  <c:v>-2.9328914664457235</c:v>
                </c:pt>
                <c:pt idx="85">
                  <c:v>-2.5456723569931081</c:v>
                </c:pt>
                <c:pt idx="86">
                  <c:v>-1.6669521036707073</c:v>
                </c:pt>
                <c:pt idx="87">
                  <c:v>-1.3905384526449622</c:v>
                </c:pt>
                <c:pt idx="88">
                  <c:v>-1.0717439734844223</c:v>
                </c:pt>
                <c:pt idx="89">
                  <c:v>-1.0590516219851027</c:v>
                </c:pt>
                <c:pt idx="90">
                  <c:v>-22.149837133550491</c:v>
                </c:pt>
                <c:pt idx="91">
                  <c:v>-15.953307392996107</c:v>
                </c:pt>
                <c:pt idx="92">
                  <c:v>-16.929444225463136</c:v>
                </c:pt>
                <c:pt idx="93">
                  <c:v>-14.703735651250755</c:v>
                </c:pt>
                <c:pt idx="94">
                  <c:v>-13.236024227981321</c:v>
                </c:pt>
                <c:pt idx="95">
                  <c:v>-6.6174479426478303</c:v>
                </c:pt>
                <c:pt idx="96">
                  <c:v>-1.4300064689516525</c:v>
                </c:pt>
                <c:pt idx="97">
                  <c:v>-0.56222447548127408</c:v>
                </c:pt>
                <c:pt idx="98">
                  <c:v>-1.2418281994918585</c:v>
                </c:pt>
                <c:pt idx="99">
                  <c:v>-12.112496005113451</c:v>
                </c:pt>
                <c:pt idx="100">
                  <c:v>-6.0588119202683961</c:v>
                </c:pt>
                <c:pt idx="101">
                  <c:v>-3.6048595897231612</c:v>
                </c:pt>
                <c:pt idx="102">
                  <c:v>-2.6192298731986514</c:v>
                </c:pt>
                <c:pt idx="103">
                  <c:v>-2.0909127253828057</c:v>
                </c:pt>
                <c:pt idx="104">
                  <c:v>-1.3365284493702625</c:v>
                </c:pt>
                <c:pt idx="105">
                  <c:v>-0.60828465829333722</c:v>
                </c:pt>
                <c:pt idx="106">
                  <c:v>-1.2185645919115791</c:v>
                </c:pt>
                <c:pt idx="107">
                  <c:v>-0.60357921905871159</c:v>
                </c:pt>
                <c:pt idx="108">
                  <c:v>-27.326537323243059</c:v>
                </c:pt>
                <c:pt idx="109">
                  <c:v>-5.5299539170525707</c:v>
                </c:pt>
                <c:pt idx="110">
                  <c:v>-7.0484143553048941</c:v>
                </c:pt>
                <c:pt idx="111">
                  <c:v>-3.5729659922502663</c:v>
                </c:pt>
                <c:pt idx="112">
                  <c:v>-2.7434896870267829</c:v>
                </c:pt>
                <c:pt idx="113">
                  <c:v>-2.0049303902998954</c:v>
                </c:pt>
                <c:pt idx="114">
                  <c:v>-1.0096449179103482</c:v>
                </c:pt>
                <c:pt idx="115">
                  <c:v>-1.243402483899037</c:v>
                </c:pt>
                <c:pt idx="116">
                  <c:v>-3.9285885846851261</c:v>
                </c:pt>
                <c:pt idx="117">
                  <c:v>302.3234484867013</c:v>
                </c:pt>
                <c:pt idx="118">
                  <c:v>165.53225168183619</c:v>
                </c:pt>
                <c:pt idx="119">
                  <c:v>43.44422700587085</c:v>
                </c:pt>
                <c:pt idx="120">
                  <c:v>-2.2489054000265201</c:v>
                </c:pt>
                <c:pt idx="121">
                  <c:v>-5.5702601046787033</c:v>
                </c:pt>
                <c:pt idx="122">
                  <c:v>47.87010424263223</c:v>
                </c:pt>
                <c:pt idx="123">
                  <c:v>-8.9436708594505916</c:v>
                </c:pt>
                <c:pt idx="124">
                  <c:v>-8.0803342533299887</c:v>
                </c:pt>
                <c:pt idx="125">
                  <c:v>-40.357841527323615</c:v>
                </c:pt>
                <c:pt idx="126">
                  <c:v>-17.221693625118935</c:v>
                </c:pt>
                <c:pt idx="127">
                  <c:v>-9.8753595397890734</c:v>
                </c:pt>
                <c:pt idx="128">
                  <c:v>-11.586876796511056</c:v>
                </c:pt>
                <c:pt idx="129">
                  <c:v>-4.8345380993434519</c:v>
                </c:pt>
                <c:pt idx="130">
                  <c:v>-2.624556931777466</c:v>
                </c:pt>
                <c:pt idx="131">
                  <c:v>-1.8087119864524486</c:v>
                </c:pt>
                <c:pt idx="132">
                  <c:v>-1.2490939079095345</c:v>
                </c:pt>
                <c:pt idx="133">
                  <c:v>-3.4549341424729367</c:v>
                </c:pt>
                <c:pt idx="134">
                  <c:v>-0.61544173294683668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1947-42AA-B5F0-0965DE019D05}"/>
            </c:ext>
          </c:extLst>
        </c:ser>
        <c:ser>
          <c:idx val="1"/>
          <c:order val="1"/>
          <c:tx>
            <c:v>Median (-2.47%)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Results!$AI$4:$AI$138</c:f>
              <c:numCache>
                <c:formatCode>0.00</c:formatCode>
                <c:ptCount val="135"/>
                <c:pt idx="0">
                  <c:v>-2.468957378437076</c:v>
                </c:pt>
                <c:pt idx="1">
                  <c:v>-2.468957378437076</c:v>
                </c:pt>
                <c:pt idx="2">
                  <c:v>-2.468957378437076</c:v>
                </c:pt>
                <c:pt idx="3">
                  <c:v>-2.468957378437076</c:v>
                </c:pt>
                <c:pt idx="4">
                  <c:v>-2.468957378437076</c:v>
                </c:pt>
                <c:pt idx="5">
                  <c:v>-2.468957378437076</c:v>
                </c:pt>
                <c:pt idx="6">
                  <c:v>-2.468957378437076</c:v>
                </c:pt>
                <c:pt idx="7">
                  <c:v>-2.468957378437076</c:v>
                </c:pt>
                <c:pt idx="8">
                  <c:v>-2.468957378437076</c:v>
                </c:pt>
                <c:pt idx="9">
                  <c:v>-2.468957378437076</c:v>
                </c:pt>
                <c:pt idx="10">
                  <c:v>-2.468957378437076</c:v>
                </c:pt>
                <c:pt idx="11">
                  <c:v>-2.468957378437076</c:v>
                </c:pt>
                <c:pt idx="12">
                  <c:v>-2.468957378437076</c:v>
                </c:pt>
                <c:pt idx="13">
                  <c:v>-2.468957378437076</c:v>
                </c:pt>
                <c:pt idx="14">
                  <c:v>-2.468957378437076</c:v>
                </c:pt>
                <c:pt idx="15">
                  <c:v>-2.468957378437076</c:v>
                </c:pt>
                <c:pt idx="16">
                  <c:v>-2.468957378437076</c:v>
                </c:pt>
                <c:pt idx="17">
                  <c:v>-2.468957378437076</c:v>
                </c:pt>
                <c:pt idx="18">
                  <c:v>-2.468957378437076</c:v>
                </c:pt>
                <c:pt idx="19">
                  <c:v>-2.468957378437076</c:v>
                </c:pt>
                <c:pt idx="20">
                  <c:v>-2.468957378437076</c:v>
                </c:pt>
                <c:pt idx="21">
                  <c:v>-2.468957378437076</c:v>
                </c:pt>
                <c:pt idx="22">
                  <c:v>-2.468957378437076</c:v>
                </c:pt>
                <c:pt idx="23">
                  <c:v>-2.468957378437076</c:v>
                </c:pt>
                <c:pt idx="24">
                  <c:v>-2.468957378437076</c:v>
                </c:pt>
                <c:pt idx="25">
                  <c:v>-2.468957378437076</c:v>
                </c:pt>
                <c:pt idx="26">
                  <c:v>-2.468957378437076</c:v>
                </c:pt>
                <c:pt idx="27">
                  <c:v>-2.468957378437076</c:v>
                </c:pt>
                <c:pt idx="28">
                  <c:v>-2.468957378437076</c:v>
                </c:pt>
                <c:pt idx="29">
                  <c:v>-2.468957378437076</c:v>
                </c:pt>
                <c:pt idx="30">
                  <c:v>-2.468957378437076</c:v>
                </c:pt>
                <c:pt idx="31">
                  <c:v>-2.468957378437076</c:v>
                </c:pt>
                <c:pt idx="32">
                  <c:v>-2.468957378437076</c:v>
                </c:pt>
                <c:pt idx="33">
                  <c:v>-2.468957378437076</c:v>
                </c:pt>
                <c:pt idx="34">
                  <c:v>-2.468957378437076</c:v>
                </c:pt>
                <c:pt idx="35">
                  <c:v>-2.468957378437076</c:v>
                </c:pt>
                <c:pt idx="36">
                  <c:v>-2.468957378437076</c:v>
                </c:pt>
                <c:pt idx="37">
                  <c:v>-2.468957378437076</c:v>
                </c:pt>
                <c:pt idx="38">
                  <c:v>-2.468957378437076</c:v>
                </c:pt>
                <c:pt idx="39">
                  <c:v>-2.468957378437076</c:v>
                </c:pt>
                <c:pt idx="40">
                  <c:v>-2.468957378437076</c:v>
                </c:pt>
                <c:pt idx="41">
                  <c:v>-2.468957378437076</c:v>
                </c:pt>
                <c:pt idx="42">
                  <c:v>-2.468957378437076</c:v>
                </c:pt>
                <c:pt idx="43">
                  <c:v>-2.468957378437076</c:v>
                </c:pt>
                <c:pt idx="44">
                  <c:v>-2.468957378437076</c:v>
                </c:pt>
                <c:pt idx="45">
                  <c:v>-2.468957378437076</c:v>
                </c:pt>
                <c:pt idx="46">
                  <c:v>-2.468957378437076</c:v>
                </c:pt>
                <c:pt idx="47">
                  <c:v>-2.468957378437076</c:v>
                </c:pt>
                <c:pt idx="48">
                  <c:v>-2.468957378437076</c:v>
                </c:pt>
                <c:pt idx="49">
                  <c:v>-2.468957378437076</c:v>
                </c:pt>
                <c:pt idx="50">
                  <c:v>-2.468957378437076</c:v>
                </c:pt>
                <c:pt idx="51">
                  <c:v>-2.468957378437076</c:v>
                </c:pt>
                <c:pt idx="52">
                  <c:v>-2.468957378437076</c:v>
                </c:pt>
                <c:pt idx="53">
                  <c:v>-2.468957378437076</c:v>
                </c:pt>
                <c:pt idx="54">
                  <c:v>-2.468957378437076</c:v>
                </c:pt>
                <c:pt idx="55">
                  <c:v>-2.468957378437076</c:v>
                </c:pt>
                <c:pt idx="56">
                  <c:v>-2.468957378437076</c:v>
                </c:pt>
                <c:pt idx="57">
                  <c:v>-2.468957378437076</c:v>
                </c:pt>
                <c:pt idx="58">
                  <c:v>-2.468957378437076</c:v>
                </c:pt>
                <c:pt idx="59">
                  <c:v>-2.468957378437076</c:v>
                </c:pt>
                <c:pt idx="60">
                  <c:v>-2.468957378437076</c:v>
                </c:pt>
                <c:pt idx="61">
                  <c:v>-2.468957378437076</c:v>
                </c:pt>
                <c:pt idx="62">
                  <c:v>-2.468957378437076</c:v>
                </c:pt>
                <c:pt idx="63">
                  <c:v>-2.468957378437076</c:v>
                </c:pt>
                <c:pt idx="64">
                  <c:v>-2.468957378437076</c:v>
                </c:pt>
                <c:pt idx="65">
                  <c:v>-2.468957378437076</c:v>
                </c:pt>
                <c:pt idx="66">
                  <c:v>-2.468957378437076</c:v>
                </c:pt>
                <c:pt idx="67">
                  <c:v>-2.468957378437076</c:v>
                </c:pt>
                <c:pt idx="68">
                  <c:v>-2.468957378437076</c:v>
                </c:pt>
                <c:pt idx="69">
                  <c:v>-2.468957378437076</c:v>
                </c:pt>
                <c:pt idx="70">
                  <c:v>-2.468957378437076</c:v>
                </c:pt>
                <c:pt idx="71">
                  <c:v>-2.468957378437076</c:v>
                </c:pt>
                <c:pt idx="72">
                  <c:v>-2.468957378437076</c:v>
                </c:pt>
                <c:pt idx="73">
                  <c:v>-2.468957378437076</c:v>
                </c:pt>
                <c:pt idx="74">
                  <c:v>-2.468957378437076</c:v>
                </c:pt>
                <c:pt idx="75">
                  <c:v>-2.468957378437076</c:v>
                </c:pt>
                <c:pt idx="76">
                  <c:v>-2.468957378437076</c:v>
                </c:pt>
                <c:pt idx="77">
                  <c:v>-2.468957378437076</c:v>
                </c:pt>
                <c:pt idx="78">
                  <c:v>-2.468957378437076</c:v>
                </c:pt>
                <c:pt idx="79">
                  <c:v>-2.468957378437076</c:v>
                </c:pt>
                <c:pt idx="80">
                  <c:v>-2.468957378437076</c:v>
                </c:pt>
                <c:pt idx="81">
                  <c:v>-2.468957378437076</c:v>
                </c:pt>
                <c:pt idx="82">
                  <c:v>-2.468957378437076</c:v>
                </c:pt>
                <c:pt idx="83">
                  <c:v>-2.468957378437076</c:v>
                </c:pt>
                <c:pt idx="84">
                  <c:v>-2.468957378437076</c:v>
                </c:pt>
                <c:pt idx="85">
                  <c:v>-2.468957378437076</c:v>
                </c:pt>
                <c:pt idx="86">
                  <c:v>-2.468957378437076</c:v>
                </c:pt>
                <c:pt idx="87">
                  <c:v>-2.468957378437076</c:v>
                </c:pt>
                <c:pt idx="88">
                  <c:v>-2.468957378437076</c:v>
                </c:pt>
                <c:pt idx="89">
                  <c:v>-2.468957378437076</c:v>
                </c:pt>
                <c:pt idx="90">
                  <c:v>-2.468957378437076</c:v>
                </c:pt>
                <c:pt idx="91">
                  <c:v>-2.468957378437076</c:v>
                </c:pt>
                <c:pt idx="92">
                  <c:v>-2.468957378437076</c:v>
                </c:pt>
                <c:pt idx="93">
                  <c:v>-2.468957378437076</c:v>
                </c:pt>
                <c:pt idx="94">
                  <c:v>-2.468957378437076</c:v>
                </c:pt>
                <c:pt idx="95">
                  <c:v>-2.468957378437076</c:v>
                </c:pt>
                <c:pt idx="96">
                  <c:v>-2.468957378437076</c:v>
                </c:pt>
                <c:pt idx="97">
                  <c:v>-2.468957378437076</c:v>
                </c:pt>
                <c:pt idx="98">
                  <c:v>-2.468957378437076</c:v>
                </c:pt>
                <c:pt idx="99">
                  <c:v>-2.468957378437076</c:v>
                </c:pt>
                <c:pt idx="100">
                  <c:v>-2.468957378437076</c:v>
                </c:pt>
                <c:pt idx="101">
                  <c:v>-2.468957378437076</c:v>
                </c:pt>
                <c:pt idx="102">
                  <c:v>-2.468957378437076</c:v>
                </c:pt>
                <c:pt idx="103">
                  <c:v>-2.468957378437076</c:v>
                </c:pt>
                <c:pt idx="104">
                  <c:v>-2.468957378437076</c:v>
                </c:pt>
                <c:pt idx="105">
                  <c:v>-2.468957378437076</c:v>
                </c:pt>
                <c:pt idx="106">
                  <c:v>-2.468957378437076</c:v>
                </c:pt>
                <c:pt idx="107">
                  <c:v>-2.468957378437076</c:v>
                </c:pt>
                <c:pt idx="108">
                  <c:v>-2.468957378437076</c:v>
                </c:pt>
                <c:pt idx="109">
                  <c:v>-2.468957378437076</c:v>
                </c:pt>
                <c:pt idx="110">
                  <c:v>-2.468957378437076</c:v>
                </c:pt>
                <c:pt idx="111">
                  <c:v>-2.468957378437076</c:v>
                </c:pt>
                <c:pt idx="112">
                  <c:v>-2.468957378437076</c:v>
                </c:pt>
                <c:pt idx="113">
                  <c:v>-2.468957378437076</c:v>
                </c:pt>
                <c:pt idx="114">
                  <c:v>-2.468957378437076</c:v>
                </c:pt>
                <c:pt idx="115">
                  <c:v>-2.468957378437076</c:v>
                </c:pt>
                <c:pt idx="116">
                  <c:v>-2.468957378437076</c:v>
                </c:pt>
                <c:pt idx="117">
                  <c:v>-2.468957378437076</c:v>
                </c:pt>
                <c:pt idx="118">
                  <c:v>-2.468957378437076</c:v>
                </c:pt>
                <c:pt idx="119">
                  <c:v>-2.468957378437076</c:v>
                </c:pt>
                <c:pt idx="120">
                  <c:v>-2.468957378437076</c:v>
                </c:pt>
                <c:pt idx="121">
                  <c:v>-2.468957378437076</c:v>
                </c:pt>
                <c:pt idx="122">
                  <c:v>-2.468957378437076</c:v>
                </c:pt>
                <c:pt idx="123">
                  <c:v>-2.468957378437076</c:v>
                </c:pt>
                <c:pt idx="124">
                  <c:v>-2.468957378437076</c:v>
                </c:pt>
                <c:pt idx="125">
                  <c:v>-2.468957378437076</c:v>
                </c:pt>
                <c:pt idx="126">
                  <c:v>-2.468957378437076</c:v>
                </c:pt>
                <c:pt idx="127">
                  <c:v>-2.468957378437076</c:v>
                </c:pt>
                <c:pt idx="128">
                  <c:v>-2.468957378437076</c:v>
                </c:pt>
                <c:pt idx="129">
                  <c:v>-2.468957378437076</c:v>
                </c:pt>
                <c:pt idx="130">
                  <c:v>-2.468957378437076</c:v>
                </c:pt>
                <c:pt idx="131">
                  <c:v>-2.468957378437076</c:v>
                </c:pt>
                <c:pt idx="132">
                  <c:v>-2.468957378437076</c:v>
                </c:pt>
                <c:pt idx="133">
                  <c:v>-2.468957378437076</c:v>
                </c:pt>
                <c:pt idx="134">
                  <c:v>-2.468957378437076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1947-42AA-B5F0-0965DE019D05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Results!$AJ$4:$AJ$138</c:f>
              <c:numCache>
                <c:formatCode>0.00</c:formatCode>
                <c:ptCount val="135"/>
                <c:pt idx="0">
                  <c:v>-7.468957378437076</c:v>
                </c:pt>
                <c:pt idx="1">
                  <c:v>-7.468957378437076</c:v>
                </c:pt>
                <c:pt idx="2">
                  <c:v>-7.468957378437076</c:v>
                </c:pt>
                <c:pt idx="3">
                  <c:v>-7.468957378437076</c:v>
                </c:pt>
                <c:pt idx="4">
                  <c:v>-7.468957378437076</c:v>
                </c:pt>
                <c:pt idx="5">
                  <c:v>-7.468957378437076</c:v>
                </c:pt>
                <c:pt idx="6">
                  <c:v>-7.468957378437076</c:v>
                </c:pt>
                <c:pt idx="7">
                  <c:v>-7.468957378437076</c:v>
                </c:pt>
                <c:pt idx="8">
                  <c:v>-7.468957378437076</c:v>
                </c:pt>
                <c:pt idx="9">
                  <c:v>-7.468957378437076</c:v>
                </c:pt>
                <c:pt idx="10">
                  <c:v>-7.468957378437076</c:v>
                </c:pt>
                <c:pt idx="11">
                  <c:v>-7.468957378437076</c:v>
                </c:pt>
                <c:pt idx="12">
                  <c:v>-7.468957378437076</c:v>
                </c:pt>
                <c:pt idx="13">
                  <c:v>-7.468957378437076</c:v>
                </c:pt>
                <c:pt idx="14">
                  <c:v>-7.468957378437076</c:v>
                </c:pt>
                <c:pt idx="15">
                  <c:v>-7.468957378437076</c:v>
                </c:pt>
                <c:pt idx="16">
                  <c:v>-7.468957378437076</c:v>
                </c:pt>
                <c:pt idx="17">
                  <c:v>-7.468957378437076</c:v>
                </c:pt>
                <c:pt idx="18">
                  <c:v>-7.468957378437076</c:v>
                </c:pt>
                <c:pt idx="19">
                  <c:v>-7.468957378437076</c:v>
                </c:pt>
                <c:pt idx="20">
                  <c:v>-7.468957378437076</c:v>
                </c:pt>
                <c:pt idx="21">
                  <c:v>-7.468957378437076</c:v>
                </c:pt>
                <c:pt idx="22">
                  <c:v>-7.468957378437076</c:v>
                </c:pt>
                <c:pt idx="23">
                  <c:v>-7.468957378437076</c:v>
                </c:pt>
                <c:pt idx="24">
                  <c:v>-7.468957378437076</c:v>
                </c:pt>
                <c:pt idx="25">
                  <c:v>-7.468957378437076</c:v>
                </c:pt>
                <c:pt idx="26">
                  <c:v>-7.468957378437076</c:v>
                </c:pt>
                <c:pt idx="27">
                  <c:v>-7.468957378437076</c:v>
                </c:pt>
                <c:pt idx="28">
                  <c:v>-7.468957378437076</c:v>
                </c:pt>
                <c:pt idx="29">
                  <c:v>-7.468957378437076</c:v>
                </c:pt>
                <c:pt idx="30">
                  <c:v>-7.468957378437076</c:v>
                </c:pt>
                <c:pt idx="31">
                  <c:v>-7.468957378437076</c:v>
                </c:pt>
                <c:pt idx="32">
                  <c:v>-7.468957378437076</c:v>
                </c:pt>
                <c:pt idx="33">
                  <c:v>-7.468957378437076</c:v>
                </c:pt>
                <c:pt idx="34">
                  <c:v>-7.468957378437076</c:v>
                </c:pt>
                <c:pt idx="35">
                  <c:v>-7.468957378437076</c:v>
                </c:pt>
                <c:pt idx="36">
                  <c:v>-7.468957378437076</c:v>
                </c:pt>
                <c:pt idx="37">
                  <c:v>-7.468957378437076</c:v>
                </c:pt>
                <c:pt idx="38">
                  <c:v>-7.468957378437076</c:v>
                </c:pt>
                <c:pt idx="39">
                  <c:v>-7.468957378437076</c:v>
                </c:pt>
                <c:pt idx="40">
                  <c:v>-7.468957378437076</c:v>
                </c:pt>
                <c:pt idx="41">
                  <c:v>-7.468957378437076</c:v>
                </c:pt>
                <c:pt idx="42">
                  <c:v>-7.468957378437076</c:v>
                </c:pt>
                <c:pt idx="43">
                  <c:v>-7.468957378437076</c:v>
                </c:pt>
                <c:pt idx="44">
                  <c:v>-7.468957378437076</c:v>
                </c:pt>
                <c:pt idx="45">
                  <c:v>-7.468957378437076</c:v>
                </c:pt>
                <c:pt idx="46">
                  <c:v>-7.468957378437076</c:v>
                </c:pt>
                <c:pt idx="47">
                  <c:v>-7.468957378437076</c:v>
                </c:pt>
                <c:pt idx="48">
                  <c:v>-7.468957378437076</c:v>
                </c:pt>
                <c:pt idx="49">
                  <c:v>-7.468957378437076</c:v>
                </c:pt>
                <c:pt idx="50">
                  <c:v>-7.468957378437076</c:v>
                </c:pt>
                <c:pt idx="51">
                  <c:v>-7.468957378437076</c:v>
                </c:pt>
                <c:pt idx="52">
                  <c:v>-7.468957378437076</c:v>
                </c:pt>
                <c:pt idx="53">
                  <c:v>-7.468957378437076</c:v>
                </c:pt>
                <c:pt idx="54">
                  <c:v>-7.468957378437076</c:v>
                </c:pt>
                <c:pt idx="55">
                  <c:v>-7.468957378437076</c:v>
                </c:pt>
                <c:pt idx="56">
                  <c:v>-7.468957378437076</c:v>
                </c:pt>
                <c:pt idx="57">
                  <c:v>-7.468957378437076</c:v>
                </c:pt>
                <c:pt idx="58">
                  <c:v>-7.468957378437076</c:v>
                </c:pt>
                <c:pt idx="59">
                  <c:v>-7.468957378437076</c:v>
                </c:pt>
                <c:pt idx="60">
                  <c:v>-7.468957378437076</c:v>
                </c:pt>
                <c:pt idx="61">
                  <c:v>-7.468957378437076</c:v>
                </c:pt>
                <c:pt idx="62">
                  <c:v>-7.468957378437076</c:v>
                </c:pt>
                <c:pt idx="63">
                  <c:v>-7.468957378437076</c:v>
                </c:pt>
                <c:pt idx="64">
                  <c:v>-7.468957378437076</c:v>
                </c:pt>
                <c:pt idx="65">
                  <c:v>-7.468957378437076</c:v>
                </c:pt>
                <c:pt idx="66">
                  <c:v>-7.468957378437076</c:v>
                </c:pt>
                <c:pt idx="67">
                  <c:v>-7.468957378437076</c:v>
                </c:pt>
                <c:pt idx="68">
                  <c:v>-7.468957378437076</c:v>
                </c:pt>
                <c:pt idx="69">
                  <c:v>-7.468957378437076</c:v>
                </c:pt>
                <c:pt idx="70">
                  <c:v>-7.468957378437076</c:v>
                </c:pt>
                <c:pt idx="71">
                  <c:v>-7.468957378437076</c:v>
                </c:pt>
                <c:pt idx="72">
                  <c:v>-7.468957378437076</c:v>
                </c:pt>
                <c:pt idx="73">
                  <c:v>-7.468957378437076</c:v>
                </c:pt>
                <c:pt idx="74">
                  <c:v>-7.468957378437076</c:v>
                </c:pt>
                <c:pt idx="75">
                  <c:v>-7.468957378437076</c:v>
                </c:pt>
                <c:pt idx="76">
                  <c:v>-7.468957378437076</c:v>
                </c:pt>
                <c:pt idx="77">
                  <c:v>-7.468957378437076</c:v>
                </c:pt>
                <c:pt idx="78">
                  <c:v>-7.468957378437076</c:v>
                </c:pt>
                <c:pt idx="79">
                  <c:v>-7.468957378437076</c:v>
                </c:pt>
                <c:pt idx="80">
                  <c:v>-7.468957378437076</c:v>
                </c:pt>
                <c:pt idx="81">
                  <c:v>-7.468957378437076</c:v>
                </c:pt>
                <c:pt idx="82">
                  <c:v>-7.468957378437076</c:v>
                </c:pt>
                <c:pt idx="83">
                  <c:v>-7.468957378437076</c:v>
                </c:pt>
                <c:pt idx="84">
                  <c:v>-7.468957378437076</c:v>
                </c:pt>
                <c:pt idx="85">
                  <c:v>-7.468957378437076</c:v>
                </c:pt>
                <c:pt idx="86">
                  <c:v>-7.468957378437076</c:v>
                </c:pt>
                <c:pt idx="87">
                  <c:v>-7.468957378437076</c:v>
                </c:pt>
                <c:pt idx="88">
                  <c:v>-7.468957378437076</c:v>
                </c:pt>
                <c:pt idx="89">
                  <c:v>-7.468957378437076</c:v>
                </c:pt>
                <c:pt idx="90">
                  <c:v>-7.468957378437076</c:v>
                </c:pt>
                <c:pt idx="91">
                  <c:v>-7.468957378437076</c:v>
                </c:pt>
                <c:pt idx="92">
                  <c:v>-7.468957378437076</c:v>
                </c:pt>
                <c:pt idx="93">
                  <c:v>-7.468957378437076</c:v>
                </c:pt>
                <c:pt idx="94">
                  <c:v>-7.468957378437076</c:v>
                </c:pt>
                <c:pt idx="95">
                  <c:v>-7.468957378437076</c:v>
                </c:pt>
                <c:pt idx="96">
                  <c:v>-7.468957378437076</c:v>
                </c:pt>
                <c:pt idx="97">
                  <c:v>-7.468957378437076</c:v>
                </c:pt>
                <c:pt idx="98">
                  <c:v>-7.468957378437076</c:v>
                </c:pt>
                <c:pt idx="99">
                  <c:v>-7.468957378437076</c:v>
                </c:pt>
                <c:pt idx="100">
                  <c:v>-7.468957378437076</c:v>
                </c:pt>
                <c:pt idx="101">
                  <c:v>-7.468957378437076</c:v>
                </c:pt>
                <c:pt idx="102">
                  <c:v>-7.468957378437076</c:v>
                </c:pt>
                <c:pt idx="103">
                  <c:v>-7.468957378437076</c:v>
                </c:pt>
                <c:pt idx="104">
                  <c:v>-7.468957378437076</c:v>
                </c:pt>
                <c:pt idx="105">
                  <c:v>-7.468957378437076</c:v>
                </c:pt>
                <c:pt idx="106">
                  <c:v>-7.468957378437076</c:v>
                </c:pt>
                <c:pt idx="107">
                  <c:v>-7.468957378437076</c:v>
                </c:pt>
                <c:pt idx="108">
                  <c:v>-7.468957378437076</c:v>
                </c:pt>
                <c:pt idx="109">
                  <c:v>-7.468957378437076</c:v>
                </c:pt>
                <c:pt idx="110">
                  <c:v>-7.468957378437076</c:v>
                </c:pt>
                <c:pt idx="111">
                  <c:v>-7.468957378437076</c:v>
                </c:pt>
                <c:pt idx="112">
                  <c:v>-7.468957378437076</c:v>
                </c:pt>
                <c:pt idx="113">
                  <c:v>-7.468957378437076</c:v>
                </c:pt>
                <c:pt idx="114">
                  <c:v>-7.468957378437076</c:v>
                </c:pt>
                <c:pt idx="115">
                  <c:v>-7.468957378437076</c:v>
                </c:pt>
                <c:pt idx="116">
                  <c:v>-7.468957378437076</c:v>
                </c:pt>
                <c:pt idx="117">
                  <c:v>-7.468957378437076</c:v>
                </c:pt>
                <c:pt idx="118">
                  <c:v>-7.468957378437076</c:v>
                </c:pt>
                <c:pt idx="119">
                  <c:v>-7.468957378437076</c:v>
                </c:pt>
                <c:pt idx="120">
                  <c:v>-7.468957378437076</c:v>
                </c:pt>
                <c:pt idx="121">
                  <c:v>-7.468957378437076</c:v>
                </c:pt>
                <c:pt idx="122">
                  <c:v>-7.468957378437076</c:v>
                </c:pt>
                <c:pt idx="123">
                  <c:v>-7.468957378437076</c:v>
                </c:pt>
                <c:pt idx="124">
                  <c:v>-7.468957378437076</c:v>
                </c:pt>
                <c:pt idx="125">
                  <c:v>-7.468957378437076</c:v>
                </c:pt>
                <c:pt idx="126">
                  <c:v>-7.468957378437076</c:v>
                </c:pt>
                <c:pt idx="127">
                  <c:v>-7.468957378437076</c:v>
                </c:pt>
                <c:pt idx="128">
                  <c:v>-7.468957378437076</c:v>
                </c:pt>
                <c:pt idx="129">
                  <c:v>-7.468957378437076</c:v>
                </c:pt>
                <c:pt idx="130">
                  <c:v>-7.468957378437076</c:v>
                </c:pt>
                <c:pt idx="131">
                  <c:v>-7.468957378437076</c:v>
                </c:pt>
                <c:pt idx="132">
                  <c:v>-7.468957378437076</c:v>
                </c:pt>
                <c:pt idx="133">
                  <c:v>-7.468957378437076</c:v>
                </c:pt>
                <c:pt idx="134">
                  <c:v>-7.468957378437076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1947-42AA-B5F0-0965DE019D05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Results!$AK$4:$AK$138</c:f>
              <c:numCache>
                <c:formatCode>0.00</c:formatCode>
                <c:ptCount val="135"/>
                <c:pt idx="0">
                  <c:v>2.531042621562924</c:v>
                </c:pt>
                <c:pt idx="1">
                  <c:v>2.531042621562924</c:v>
                </c:pt>
                <c:pt idx="2">
                  <c:v>2.531042621562924</c:v>
                </c:pt>
                <c:pt idx="3">
                  <c:v>2.531042621562924</c:v>
                </c:pt>
                <c:pt idx="4">
                  <c:v>2.531042621562924</c:v>
                </c:pt>
                <c:pt idx="5">
                  <c:v>2.531042621562924</c:v>
                </c:pt>
                <c:pt idx="6">
                  <c:v>2.531042621562924</c:v>
                </c:pt>
                <c:pt idx="7">
                  <c:v>2.531042621562924</c:v>
                </c:pt>
                <c:pt idx="8">
                  <c:v>2.531042621562924</c:v>
                </c:pt>
                <c:pt idx="9">
                  <c:v>2.531042621562924</c:v>
                </c:pt>
                <c:pt idx="10">
                  <c:v>2.531042621562924</c:v>
                </c:pt>
                <c:pt idx="11">
                  <c:v>2.531042621562924</c:v>
                </c:pt>
                <c:pt idx="12">
                  <c:v>2.531042621562924</c:v>
                </c:pt>
                <c:pt idx="13">
                  <c:v>2.531042621562924</c:v>
                </c:pt>
                <c:pt idx="14">
                  <c:v>2.531042621562924</c:v>
                </c:pt>
                <c:pt idx="15">
                  <c:v>2.531042621562924</c:v>
                </c:pt>
                <c:pt idx="16">
                  <c:v>2.531042621562924</c:v>
                </c:pt>
                <c:pt idx="17">
                  <c:v>2.531042621562924</c:v>
                </c:pt>
                <c:pt idx="18">
                  <c:v>2.531042621562924</c:v>
                </c:pt>
                <c:pt idx="19">
                  <c:v>2.531042621562924</c:v>
                </c:pt>
                <c:pt idx="20">
                  <c:v>2.531042621562924</c:v>
                </c:pt>
                <c:pt idx="21">
                  <c:v>2.531042621562924</c:v>
                </c:pt>
                <c:pt idx="22">
                  <c:v>2.531042621562924</c:v>
                </c:pt>
                <c:pt idx="23">
                  <c:v>2.531042621562924</c:v>
                </c:pt>
                <c:pt idx="24">
                  <c:v>2.531042621562924</c:v>
                </c:pt>
                <c:pt idx="25">
                  <c:v>2.531042621562924</c:v>
                </c:pt>
                <c:pt idx="26">
                  <c:v>2.531042621562924</c:v>
                </c:pt>
                <c:pt idx="27">
                  <c:v>2.531042621562924</c:v>
                </c:pt>
                <c:pt idx="28">
                  <c:v>2.531042621562924</c:v>
                </c:pt>
                <c:pt idx="29">
                  <c:v>2.531042621562924</c:v>
                </c:pt>
                <c:pt idx="30">
                  <c:v>2.531042621562924</c:v>
                </c:pt>
                <c:pt idx="31">
                  <c:v>2.531042621562924</c:v>
                </c:pt>
                <c:pt idx="32">
                  <c:v>2.531042621562924</c:v>
                </c:pt>
                <c:pt idx="33">
                  <c:v>2.531042621562924</c:v>
                </c:pt>
                <c:pt idx="34">
                  <c:v>2.531042621562924</c:v>
                </c:pt>
                <c:pt idx="35">
                  <c:v>2.531042621562924</c:v>
                </c:pt>
                <c:pt idx="36">
                  <c:v>2.531042621562924</c:v>
                </c:pt>
                <c:pt idx="37">
                  <c:v>2.531042621562924</c:v>
                </c:pt>
                <c:pt idx="38">
                  <c:v>2.531042621562924</c:v>
                </c:pt>
                <c:pt idx="39">
                  <c:v>2.531042621562924</c:v>
                </c:pt>
                <c:pt idx="40">
                  <c:v>2.531042621562924</c:v>
                </c:pt>
                <c:pt idx="41">
                  <c:v>2.531042621562924</c:v>
                </c:pt>
                <c:pt idx="42">
                  <c:v>2.531042621562924</c:v>
                </c:pt>
                <c:pt idx="43">
                  <c:v>2.531042621562924</c:v>
                </c:pt>
                <c:pt idx="44">
                  <c:v>2.531042621562924</c:v>
                </c:pt>
                <c:pt idx="45">
                  <c:v>2.531042621562924</c:v>
                </c:pt>
                <c:pt idx="46">
                  <c:v>2.531042621562924</c:v>
                </c:pt>
                <c:pt idx="47">
                  <c:v>2.531042621562924</c:v>
                </c:pt>
                <c:pt idx="48">
                  <c:v>2.531042621562924</c:v>
                </c:pt>
                <c:pt idx="49">
                  <c:v>2.531042621562924</c:v>
                </c:pt>
                <c:pt idx="50">
                  <c:v>2.531042621562924</c:v>
                </c:pt>
                <c:pt idx="51">
                  <c:v>2.531042621562924</c:v>
                </c:pt>
                <c:pt idx="52">
                  <c:v>2.531042621562924</c:v>
                </c:pt>
                <c:pt idx="53">
                  <c:v>2.531042621562924</c:v>
                </c:pt>
                <c:pt idx="54">
                  <c:v>2.531042621562924</c:v>
                </c:pt>
                <c:pt idx="55">
                  <c:v>2.531042621562924</c:v>
                </c:pt>
                <c:pt idx="56">
                  <c:v>2.531042621562924</c:v>
                </c:pt>
                <c:pt idx="57">
                  <c:v>2.531042621562924</c:v>
                </c:pt>
                <c:pt idx="58">
                  <c:v>2.531042621562924</c:v>
                </c:pt>
                <c:pt idx="59">
                  <c:v>2.531042621562924</c:v>
                </c:pt>
                <c:pt idx="60">
                  <c:v>2.531042621562924</c:v>
                </c:pt>
                <c:pt idx="61">
                  <c:v>2.531042621562924</c:v>
                </c:pt>
                <c:pt idx="62">
                  <c:v>2.531042621562924</c:v>
                </c:pt>
                <c:pt idx="63">
                  <c:v>2.531042621562924</c:v>
                </c:pt>
                <c:pt idx="64">
                  <c:v>2.531042621562924</c:v>
                </c:pt>
                <c:pt idx="65">
                  <c:v>2.531042621562924</c:v>
                </c:pt>
                <c:pt idx="66">
                  <c:v>2.531042621562924</c:v>
                </c:pt>
                <c:pt idx="67">
                  <c:v>2.531042621562924</c:v>
                </c:pt>
                <c:pt idx="68">
                  <c:v>2.531042621562924</c:v>
                </c:pt>
                <c:pt idx="69">
                  <c:v>2.531042621562924</c:v>
                </c:pt>
                <c:pt idx="70">
                  <c:v>2.531042621562924</c:v>
                </c:pt>
                <c:pt idx="71">
                  <c:v>2.531042621562924</c:v>
                </c:pt>
                <c:pt idx="72">
                  <c:v>2.531042621562924</c:v>
                </c:pt>
                <c:pt idx="73">
                  <c:v>2.531042621562924</c:v>
                </c:pt>
                <c:pt idx="74">
                  <c:v>2.531042621562924</c:v>
                </c:pt>
                <c:pt idx="75">
                  <c:v>2.531042621562924</c:v>
                </c:pt>
                <c:pt idx="76">
                  <c:v>2.531042621562924</c:v>
                </c:pt>
                <c:pt idx="77">
                  <c:v>2.531042621562924</c:v>
                </c:pt>
                <c:pt idx="78">
                  <c:v>2.531042621562924</c:v>
                </c:pt>
                <c:pt idx="79">
                  <c:v>2.531042621562924</c:v>
                </c:pt>
                <c:pt idx="80">
                  <c:v>2.531042621562924</c:v>
                </c:pt>
                <c:pt idx="81">
                  <c:v>2.531042621562924</c:v>
                </c:pt>
                <c:pt idx="82">
                  <c:v>2.531042621562924</c:v>
                </c:pt>
                <c:pt idx="83">
                  <c:v>2.531042621562924</c:v>
                </c:pt>
                <c:pt idx="84">
                  <c:v>2.531042621562924</c:v>
                </c:pt>
                <c:pt idx="85">
                  <c:v>2.531042621562924</c:v>
                </c:pt>
                <c:pt idx="86">
                  <c:v>2.531042621562924</c:v>
                </c:pt>
                <c:pt idx="87">
                  <c:v>2.531042621562924</c:v>
                </c:pt>
                <c:pt idx="88">
                  <c:v>2.531042621562924</c:v>
                </c:pt>
                <c:pt idx="89">
                  <c:v>2.531042621562924</c:v>
                </c:pt>
                <c:pt idx="90">
                  <c:v>2.531042621562924</c:v>
                </c:pt>
                <c:pt idx="91">
                  <c:v>2.531042621562924</c:v>
                </c:pt>
                <c:pt idx="92">
                  <c:v>2.531042621562924</c:v>
                </c:pt>
                <c:pt idx="93">
                  <c:v>2.531042621562924</c:v>
                </c:pt>
                <c:pt idx="94">
                  <c:v>2.531042621562924</c:v>
                </c:pt>
                <c:pt idx="95">
                  <c:v>2.531042621562924</c:v>
                </c:pt>
                <c:pt idx="96">
                  <c:v>2.531042621562924</c:v>
                </c:pt>
                <c:pt idx="97">
                  <c:v>2.531042621562924</c:v>
                </c:pt>
                <c:pt idx="98">
                  <c:v>2.531042621562924</c:v>
                </c:pt>
                <c:pt idx="99">
                  <c:v>2.531042621562924</c:v>
                </c:pt>
                <c:pt idx="100">
                  <c:v>2.531042621562924</c:v>
                </c:pt>
                <c:pt idx="101">
                  <c:v>2.531042621562924</c:v>
                </c:pt>
                <c:pt idx="102">
                  <c:v>2.531042621562924</c:v>
                </c:pt>
                <c:pt idx="103">
                  <c:v>2.531042621562924</c:v>
                </c:pt>
                <c:pt idx="104">
                  <c:v>2.531042621562924</c:v>
                </c:pt>
                <c:pt idx="105">
                  <c:v>2.531042621562924</c:v>
                </c:pt>
                <c:pt idx="106">
                  <c:v>2.531042621562924</c:v>
                </c:pt>
                <c:pt idx="107">
                  <c:v>2.531042621562924</c:v>
                </c:pt>
                <c:pt idx="108">
                  <c:v>2.531042621562924</c:v>
                </c:pt>
                <c:pt idx="109">
                  <c:v>2.531042621562924</c:v>
                </c:pt>
                <c:pt idx="110">
                  <c:v>2.531042621562924</c:v>
                </c:pt>
                <c:pt idx="111">
                  <c:v>2.531042621562924</c:v>
                </c:pt>
                <c:pt idx="112">
                  <c:v>2.531042621562924</c:v>
                </c:pt>
                <c:pt idx="113">
                  <c:v>2.531042621562924</c:v>
                </c:pt>
                <c:pt idx="114">
                  <c:v>2.531042621562924</c:v>
                </c:pt>
                <c:pt idx="115">
                  <c:v>2.531042621562924</c:v>
                </c:pt>
                <c:pt idx="116">
                  <c:v>2.531042621562924</c:v>
                </c:pt>
                <c:pt idx="117">
                  <c:v>2.531042621562924</c:v>
                </c:pt>
                <c:pt idx="118">
                  <c:v>2.531042621562924</c:v>
                </c:pt>
                <c:pt idx="119">
                  <c:v>2.531042621562924</c:v>
                </c:pt>
                <c:pt idx="120">
                  <c:v>2.531042621562924</c:v>
                </c:pt>
                <c:pt idx="121">
                  <c:v>2.531042621562924</c:v>
                </c:pt>
                <c:pt idx="122">
                  <c:v>2.531042621562924</c:v>
                </c:pt>
                <c:pt idx="123">
                  <c:v>2.531042621562924</c:v>
                </c:pt>
                <c:pt idx="124">
                  <c:v>2.531042621562924</c:v>
                </c:pt>
                <c:pt idx="125">
                  <c:v>2.531042621562924</c:v>
                </c:pt>
                <c:pt idx="126">
                  <c:v>2.531042621562924</c:v>
                </c:pt>
                <c:pt idx="127">
                  <c:v>2.531042621562924</c:v>
                </c:pt>
                <c:pt idx="128">
                  <c:v>2.531042621562924</c:v>
                </c:pt>
                <c:pt idx="129">
                  <c:v>2.531042621562924</c:v>
                </c:pt>
                <c:pt idx="130">
                  <c:v>2.531042621562924</c:v>
                </c:pt>
                <c:pt idx="131">
                  <c:v>2.531042621562924</c:v>
                </c:pt>
                <c:pt idx="132">
                  <c:v>2.531042621562924</c:v>
                </c:pt>
                <c:pt idx="133">
                  <c:v>2.531042621562924</c:v>
                </c:pt>
                <c:pt idx="134">
                  <c:v>2.531042621562924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1947-42AA-B5F0-0965DE019D05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Results!$AL$4:$AL$138</c:f>
              <c:numCache>
                <c:formatCode>0.00</c:formatCode>
                <c:ptCount val="135"/>
                <c:pt idx="0">
                  <c:v>-11.676001181784585</c:v>
                </c:pt>
                <c:pt idx="1">
                  <c:v>-11.676001181784585</c:v>
                </c:pt>
                <c:pt idx="2">
                  <c:v>-11.676001181784585</c:v>
                </c:pt>
                <c:pt idx="3">
                  <c:v>-11.676001181784585</c:v>
                </c:pt>
                <c:pt idx="4">
                  <c:v>-11.676001181784585</c:v>
                </c:pt>
                <c:pt idx="5">
                  <c:v>-11.676001181784585</c:v>
                </c:pt>
                <c:pt idx="6">
                  <c:v>-11.676001181784585</c:v>
                </c:pt>
                <c:pt idx="7">
                  <c:v>-11.676001181784585</c:v>
                </c:pt>
                <c:pt idx="8">
                  <c:v>-11.676001181784585</c:v>
                </c:pt>
                <c:pt idx="9">
                  <c:v>-11.676001181784585</c:v>
                </c:pt>
                <c:pt idx="10">
                  <c:v>-11.676001181784585</c:v>
                </c:pt>
                <c:pt idx="11">
                  <c:v>-11.676001181784585</c:v>
                </c:pt>
                <c:pt idx="12">
                  <c:v>-11.676001181784585</c:v>
                </c:pt>
                <c:pt idx="13">
                  <c:v>-11.676001181784585</c:v>
                </c:pt>
                <c:pt idx="14">
                  <c:v>-11.676001181784585</c:v>
                </c:pt>
                <c:pt idx="15">
                  <c:v>-11.676001181784585</c:v>
                </c:pt>
                <c:pt idx="16">
                  <c:v>-11.676001181784585</c:v>
                </c:pt>
                <c:pt idx="17">
                  <c:v>-11.676001181784585</c:v>
                </c:pt>
                <c:pt idx="18">
                  <c:v>-11.676001181784585</c:v>
                </c:pt>
                <c:pt idx="19">
                  <c:v>-11.676001181784585</c:v>
                </c:pt>
                <c:pt idx="20">
                  <c:v>-11.676001181784585</c:v>
                </c:pt>
                <c:pt idx="21">
                  <c:v>-11.676001181784585</c:v>
                </c:pt>
                <c:pt idx="22">
                  <c:v>-11.676001181784585</c:v>
                </c:pt>
                <c:pt idx="23">
                  <c:v>-11.676001181784585</c:v>
                </c:pt>
                <c:pt idx="24">
                  <c:v>-11.676001181784585</c:v>
                </c:pt>
                <c:pt idx="25">
                  <c:v>-11.676001181784585</c:v>
                </c:pt>
                <c:pt idx="26">
                  <c:v>-11.676001181784585</c:v>
                </c:pt>
                <c:pt idx="27">
                  <c:v>-11.676001181784585</c:v>
                </c:pt>
                <c:pt idx="28">
                  <c:v>-11.676001181784585</c:v>
                </c:pt>
                <c:pt idx="29">
                  <c:v>-11.676001181784585</c:v>
                </c:pt>
                <c:pt idx="30">
                  <c:v>-11.676001181784585</c:v>
                </c:pt>
                <c:pt idx="31">
                  <c:v>-11.676001181784585</c:v>
                </c:pt>
                <c:pt idx="32">
                  <c:v>-11.676001181784585</c:v>
                </c:pt>
                <c:pt idx="33">
                  <c:v>-11.676001181784585</c:v>
                </c:pt>
                <c:pt idx="34">
                  <c:v>-11.676001181784585</c:v>
                </c:pt>
                <c:pt idx="35">
                  <c:v>-11.676001181784585</c:v>
                </c:pt>
                <c:pt idx="36">
                  <c:v>-11.676001181784585</c:v>
                </c:pt>
                <c:pt idx="37">
                  <c:v>-11.676001181784585</c:v>
                </c:pt>
                <c:pt idx="38">
                  <c:v>-11.676001181784585</c:v>
                </c:pt>
                <c:pt idx="39">
                  <c:v>-11.676001181784585</c:v>
                </c:pt>
                <c:pt idx="40">
                  <c:v>-11.676001181784585</c:v>
                </c:pt>
                <c:pt idx="41">
                  <c:v>-11.676001181784585</c:v>
                </c:pt>
                <c:pt idx="42">
                  <c:v>-11.676001181784585</c:v>
                </c:pt>
                <c:pt idx="43">
                  <c:v>-11.676001181784585</c:v>
                </c:pt>
                <c:pt idx="44">
                  <c:v>-11.676001181784585</c:v>
                </c:pt>
                <c:pt idx="45">
                  <c:v>-11.676001181784585</c:v>
                </c:pt>
                <c:pt idx="46">
                  <c:v>-11.676001181784585</c:v>
                </c:pt>
                <c:pt idx="47">
                  <c:v>-11.676001181784585</c:v>
                </c:pt>
                <c:pt idx="48">
                  <c:v>-11.676001181784585</c:v>
                </c:pt>
                <c:pt idx="49">
                  <c:v>-11.676001181784585</c:v>
                </c:pt>
                <c:pt idx="50">
                  <c:v>-11.676001181784585</c:v>
                </c:pt>
                <c:pt idx="51">
                  <c:v>-11.676001181784585</c:v>
                </c:pt>
                <c:pt idx="52">
                  <c:v>-11.676001181784585</c:v>
                </c:pt>
                <c:pt idx="53">
                  <c:v>-11.676001181784585</c:v>
                </c:pt>
                <c:pt idx="54">
                  <c:v>-11.676001181784585</c:v>
                </c:pt>
                <c:pt idx="55">
                  <c:v>-11.676001181784585</c:v>
                </c:pt>
                <c:pt idx="56">
                  <c:v>-11.676001181784585</c:v>
                </c:pt>
                <c:pt idx="57">
                  <c:v>-11.676001181784585</c:v>
                </c:pt>
                <c:pt idx="58">
                  <c:v>-11.676001181784585</c:v>
                </c:pt>
                <c:pt idx="59">
                  <c:v>-11.676001181784585</c:v>
                </c:pt>
                <c:pt idx="60">
                  <c:v>-11.676001181784585</c:v>
                </c:pt>
                <c:pt idx="61">
                  <c:v>-11.676001181784585</c:v>
                </c:pt>
                <c:pt idx="62">
                  <c:v>-11.676001181784585</c:v>
                </c:pt>
                <c:pt idx="63">
                  <c:v>-11.676001181784585</c:v>
                </c:pt>
                <c:pt idx="64">
                  <c:v>-11.676001181784585</c:v>
                </c:pt>
                <c:pt idx="65">
                  <c:v>-11.676001181784585</c:v>
                </c:pt>
                <c:pt idx="66">
                  <c:v>-11.676001181784585</c:v>
                </c:pt>
                <c:pt idx="67">
                  <c:v>-11.676001181784585</c:v>
                </c:pt>
                <c:pt idx="68">
                  <c:v>-11.676001181784585</c:v>
                </c:pt>
                <c:pt idx="69">
                  <c:v>-11.676001181784585</c:v>
                </c:pt>
                <c:pt idx="70">
                  <c:v>-11.676001181784585</c:v>
                </c:pt>
                <c:pt idx="71">
                  <c:v>-11.676001181784585</c:v>
                </c:pt>
                <c:pt idx="72">
                  <c:v>-11.676001181784585</c:v>
                </c:pt>
                <c:pt idx="73">
                  <c:v>-11.676001181784585</c:v>
                </c:pt>
                <c:pt idx="74">
                  <c:v>-11.676001181784585</c:v>
                </c:pt>
                <c:pt idx="75">
                  <c:v>-11.676001181784585</c:v>
                </c:pt>
                <c:pt idx="76">
                  <c:v>-11.676001181784585</c:v>
                </c:pt>
                <c:pt idx="77">
                  <c:v>-11.676001181784585</c:v>
                </c:pt>
                <c:pt idx="78">
                  <c:v>-11.676001181784585</c:v>
                </c:pt>
                <c:pt idx="79">
                  <c:v>-11.676001181784585</c:v>
                </c:pt>
                <c:pt idx="80">
                  <c:v>-11.676001181784585</c:v>
                </c:pt>
                <c:pt idx="81">
                  <c:v>-11.676001181784585</c:v>
                </c:pt>
                <c:pt idx="82">
                  <c:v>-11.676001181784585</c:v>
                </c:pt>
                <c:pt idx="83">
                  <c:v>-11.676001181784585</c:v>
                </c:pt>
                <c:pt idx="84">
                  <c:v>-11.676001181784585</c:v>
                </c:pt>
                <c:pt idx="85">
                  <c:v>-11.676001181784585</c:v>
                </c:pt>
                <c:pt idx="86">
                  <c:v>-11.676001181784585</c:v>
                </c:pt>
                <c:pt idx="87">
                  <c:v>-11.676001181784585</c:v>
                </c:pt>
                <c:pt idx="88">
                  <c:v>-11.676001181784585</c:v>
                </c:pt>
                <c:pt idx="89">
                  <c:v>-11.676001181784585</c:v>
                </c:pt>
                <c:pt idx="90">
                  <c:v>-11.676001181784585</c:v>
                </c:pt>
                <c:pt idx="91">
                  <c:v>-11.676001181784585</c:v>
                </c:pt>
                <c:pt idx="92">
                  <c:v>-11.676001181784585</c:v>
                </c:pt>
                <c:pt idx="93">
                  <c:v>-11.676001181784585</c:v>
                </c:pt>
                <c:pt idx="94">
                  <c:v>-11.676001181784585</c:v>
                </c:pt>
                <c:pt idx="95">
                  <c:v>-11.676001181784585</c:v>
                </c:pt>
                <c:pt idx="96">
                  <c:v>-11.676001181784585</c:v>
                </c:pt>
                <c:pt idx="97">
                  <c:v>-11.676001181784585</c:v>
                </c:pt>
                <c:pt idx="98">
                  <c:v>-11.676001181784585</c:v>
                </c:pt>
                <c:pt idx="99">
                  <c:v>-11.676001181784585</c:v>
                </c:pt>
                <c:pt idx="100">
                  <c:v>-11.676001181784585</c:v>
                </c:pt>
                <c:pt idx="101">
                  <c:v>-11.676001181784585</c:v>
                </c:pt>
                <c:pt idx="102">
                  <c:v>-11.676001181784585</c:v>
                </c:pt>
                <c:pt idx="103">
                  <c:v>-11.676001181784585</c:v>
                </c:pt>
                <c:pt idx="104">
                  <c:v>-11.676001181784585</c:v>
                </c:pt>
                <c:pt idx="105">
                  <c:v>-11.676001181784585</c:v>
                </c:pt>
                <c:pt idx="106">
                  <c:v>-11.676001181784585</c:v>
                </c:pt>
                <c:pt idx="107">
                  <c:v>-11.676001181784585</c:v>
                </c:pt>
                <c:pt idx="108">
                  <c:v>-11.676001181784585</c:v>
                </c:pt>
                <c:pt idx="109">
                  <c:v>-11.676001181784585</c:v>
                </c:pt>
                <c:pt idx="110">
                  <c:v>-11.676001181784585</c:v>
                </c:pt>
                <c:pt idx="111">
                  <c:v>-11.676001181784585</c:v>
                </c:pt>
                <c:pt idx="112">
                  <c:v>-11.676001181784585</c:v>
                </c:pt>
                <c:pt idx="113">
                  <c:v>-11.676001181784585</c:v>
                </c:pt>
                <c:pt idx="114">
                  <c:v>-11.676001181784585</c:v>
                </c:pt>
                <c:pt idx="115">
                  <c:v>-11.676001181784585</c:v>
                </c:pt>
                <c:pt idx="116">
                  <c:v>-11.676001181784585</c:v>
                </c:pt>
                <c:pt idx="117">
                  <c:v>-11.676001181784585</c:v>
                </c:pt>
                <c:pt idx="118">
                  <c:v>-11.676001181784585</c:v>
                </c:pt>
                <c:pt idx="119">
                  <c:v>-11.676001181784585</c:v>
                </c:pt>
                <c:pt idx="120">
                  <c:v>-11.676001181784585</c:v>
                </c:pt>
                <c:pt idx="121">
                  <c:v>-11.676001181784585</c:v>
                </c:pt>
                <c:pt idx="122">
                  <c:v>-11.676001181784585</c:v>
                </c:pt>
                <c:pt idx="123">
                  <c:v>-11.676001181784585</c:v>
                </c:pt>
                <c:pt idx="124">
                  <c:v>-11.676001181784585</c:v>
                </c:pt>
                <c:pt idx="125">
                  <c:v>-11.676001181784585</c:v>
                </c:pt>
                <c:pt idx="126">
                  <c:v>-11.676001181784585</c:v>
                </c:pt>
                <c:pt idx="127">
                  <c:v>-11.676001181784585</c:v>
                </c:pt>
                <c:pt idx="128">
                  <c:v>-11.676001181784585</c:v>
                </c:pt>
                <c:pt idx="129">
                  <c:v>-11.676001181784585</c:v>
                </c:pt>
                <c:pt idx="130">
                  <c:v>-11.676001181784585</c:v>
                </c:pt>
                <c:pt idx="131">
                  <c:v>-11.676001181784585</c:v>
                </c:pt>
                <c:pt idx="132">
                  <c:v>-11.676001181784585</c:v>
                </c:pt>
                <c:pt idx="133">
                  <c:v>-11.676001181784585</c:v>
                </c:pt>
                <c:pt idx="134">
                  <c:v>-11.676001181784585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1947-42AA-B5F0-0965DE019D05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54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55-1947-42AA-B5F0-0965DE019D05}"/>
              </c:ext>
            </c:extLst>
          </c:dPt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Results!$AM$4:$AM$138</c:f>
              <c:numCache>
                <c:formatCode>0.00</c:formatCode>
                <c:ptCount val="135"/>
                <c:pt idx="0">
                  <c:v>6.738086424910434</c:v>
                </c:pt>
                <c:pt idx="1">
                  <c:v>6.738086424910434</c:v>
                </c:pt>
                <c:pt idx="2">
                  <c:v>6.738086424910434</c:v>
                </c:pt>
                <c:pt idx="3">
                  <c:v>6.738086424910434</c:v>
                </c:pt>
                <c:pt idx="4">
                  <c:v>6.738086424910434</c:v>
                </c:pt>
                <c:pt idx="5">
                  <c:v>6.738086424910434</c:v>
                </c:pt>
                <c:pt idx="6">
                  <c:v>6.738086424910434</c:v>
                </c:pt>
                <c:pt idx="7">
                  <c:v>6.738086424910434</c:v>
                </c:pt>
                <c:pt idx="8">
                  <c:v>6.738086424910434</c:v>
                </c:pt>
                <c:pt idx="9">
                  <c:v>6.738086424910434</c:v>
                </c:pt>
                <c:pt idx="10">
                  <c:v>6.738086424910434</c:v>
                </c:pt>
                <c:pt idx="11">
                  <c:v>6.738086424910434</c:v>
                </c:pt>
                <c:pt idx="12">
                  <c:v>6.738086424910434</c:v>
                </c:pt>
                <c:pt idx="13">
                  <c:v>6.738086424910434</c:v>
                </c:pt>
                <c:pt idx="14">
                  <c:v>6.738086424910434</c:v>
                </c:pt>
                <c:pt idx="15">
                  <c:v>6.738086424910434</c:v>
                </c:pt>
                <c:pt idx="16">
                  <c:v>6.738086424910434</c:v>
                </c:pt>
                <c:pt idx="17">
                  <c:v>6.738086424910434</c:v>
                </c:pt>
                <c:pt idx="18">
                  <c:v>6.738086424910434</c:v>
                </c:pt>
                <c:pt idx="19">
                  <c:v>6.738086424910434</c:v>
                </c:pt>
                <c:pt idx="20">
                  <c:v>6.738086424910434</c:v>
                </c:pt>
                <c:pt idx="21">
                  <c:v>6.738086424910434</c:v>
                </c:pt>
                <c:pt idx="22">
                  <c:v>6.738086424910434</c:v>
                </c:pt>
                <c:pt idx="23">
                  <c:v>6.738086424910434</c:v>
                </c:pt>
                <c:pt idx="24">
                  <c:v>6.738086424910434</c:v>
                </c:pt>
                <c:pt idx="25">
                  <c:v>6.738086424910434</c:v>
                </c:pt>
                <c:pt idx="26">
                  <c:v>6.738086424910434</c:v>
                </c:pt>
                <c:pt idx="27">
                  <c:v>6.738086424910434</c:v>
                </c:pt>
                <c:pt idx="28">
                  <c:v>6.738086424910434</c:v>
                </c:pt>
                <c:pt idx="29">
                  <c:v>6.738086424910434</c:v>
                </c:pt>
                <c:pt idx="30">
                  <c:v>6.738086424910434</c:v>
                </c:pt>
                <c:pt idx="31">
                  <c:v>6.738086424910434</c:v>
                </c:pt>
                <c:pt idx="32">
                  <c:v>6.738086424910434</c:v>
                </c:pt>
                <c:pt idx="33">
                  <c:v>6.738086424910434</c:v>
                </c:pt>
                <c:pt idx="34">
                  <c:v>6.738086424910434</c:v>
                </c:pt>
                <c:pt idx="35">
                  <c:v>6.738086424910434</c:v>
                </c:pt>
                <c:pt idx="36">
                  <c:v>6.738086424910434</c:v>
                </c:pt>
                <c:pt idx="37">
                  <c:v>6.738086424910434</c:v>
                </c:pt>
                <c:pt idx="38">
                  <c:v>6.738086424910434</c:v>
                </c:pt>
                <c:pt idx="39">
                  <c:v>6.738086424910434</c:v>
                </c:pt>
                <c:pt idx="40">
                  <c:v>6.738086424910434</c:v>
                </c:pt>
                <c:pt idx="41">
                  <c:v>6.738086424910434</c:v>
                </c:pt>
                <c:pt idx="42">
                  <c:v>6.738086424910434</c:v>
                </c:pt>
                <c:pt idx="43">
                  <c:v>6.738086424910434</c:v>
                </c:pt>
                <c:pt idx="44">
                  <c:v>6.738086424910434</c:v>
                </c:pt>
                <c:pt idx="45">
                  <c:v>6.738086424910434</c:v>
                </c:pt>
                <c:pt idx="46">
                  <c:v>6.738086424910434</c:v>
                </c:pt>
                <c:pt idx="47">
                  <c:v>6.738086424910434</c:v>
                </c:pt>
                <c:pt idx="48">
                  <c:v>6.738086424910434</c:v>
                </c:pt>
                <c:pt idx="49">
                  <c:v>6.738086424910434</c:v>
                </c:pt>
                <c:pt idx="50">
                  <c:v>6.738086424910434</c:v>
                </c:pt>
                <c:pt idx="51">
                  <c:v>6.738086424910434</c:v>
                </c:pt>
                <c:pt idx="52">
                  <c:v>6.738086424910434</c:v>
                </c:pt>
                <c:pt idx="53">
                  <c:v>6.738086424910434</c:v>
                </c:pt>
                <c:pt idx="54">
                  <c:v>6.738086424910434</c:v>
                </c:pt>
                <c:pt idx="55">
                  <c:v>6.738086424910434</c:v>
                </c:pt>
                <c:pt idx="56">
                  <c:v>6.738086424910434</c:v>
                </c:pt>
                <c:pt idx="57">
                  <c:v>6.738086424910434</c:v>
                </c:pt>
                <c:pt idx="58">
                  <c:v>6.738086424910434</c:v>
                </c:pt>
                <c:pt idx="59">
                  <c:v>6.738086424910434</c:v>
                </c:pt>
                <c:pt idx="60">
                  <c:v>6.738086424910434</c:v>
                </c:pt>
                <c:pt idx="61">
                  <c:v>6.738086424910434</c:v>
                </c:pt>
                <c:pt idx="62">
                  <c:v>6.738086424910434</c:v>
                </c:pt>
                <c:pt idx="63">
                  <c:v>6.738086424910434</c:v>
                </c:pt>
                <c:pt idx="64">
                  <c:v>6.738086424910434</c:v>
                </c:pt>
                <c:pt idx="65">
                  <c:v>6.738086424910434</c:v>
                </c:pt>
                <c:pt idx="66">
                  <c:v>6.738086424910434</c:v>
                </c:pt>
                <c:pt idx="67">
                  <c:v>6.738086424910434</c:v>
                </c:pt>
                <c:pt idx="68">
                  <c:v>6.738086424910434</c:v>
                </c:pt>
                <c:pt idx="69">
                  <c:v>6.738086424910434</c:v>
                </c:pt>
                <c:pt idx="70">
                  <c:v>6.738086424910434</c:v>
                </c:pt>
                <c:pt idx="71">
                  <c:v>6.738086424910434</c:v>
                </c:pt>
                <c:pt idx="72">
                  <c:v>6.738086424910434</c:v>
                </c:pt>
                <c:pt idx="73">
                  <c:v>6.738086424910434</c:v>
                </c:pt>
                <c:pt idx="74">
                  <c:v>6.738086424910434</c:v>
                </c:pt>
                <c:pt idx="75">
                  <c:v>6.738086424910434</c:v>
                </c:pt>
                <c:pt idx="76">
                  <c:v>6.738086424910434</c:v>
                </c:pt>
                <c:pt idx="77">
                  <c:v>6.738086424910434</c:v>
                </c:pt>
                <c:pt idx="78">
                  <c:v>6.738086424910434</c:v>
                </c:pt>
                <c:pt idx="79">
                  <c:v>6.738086424910434</c:v>
                </c:pt>
                <c:pt idx="80">
                  <c:v>6.738086424910434</c:v>
                </c:pt>
                <c:pt idx="81">
                  <c:v>6.738086424910434</c:v>
                </c:pt>
                <c:pt idx="82">
                  <c:v>6.738086424910434</c:v>
                </c:pt>
                <c:pt idx="83">
                  <c:v>6.738086424910434</c:v>
                </c:pt>
                <c:pt idx="84">
                  <c:v>6.738086424910434</c:v>
                </c:pt>
                <c:pt idx="85">
                  <c:v>6.738086424910434</c:v>
                </c:pt>
                <c:pt idx="86">
                  <c:v>6.738086424910434</c:v>
                </c:pt>
                <c:pt idx="87">
                  <c:v>6.738086424910434</c:v>
                </c:pt>
                <c:pt idx="88">
                  <c:v>6.738086424910434</c:v>
                </c:pt>
                <c:pt idx="89">
                  <c:v>6.738086424910434</c:v>
                </c:pt>
                <c:pt idx="90">
                  <c:v>6.738086424910434</c:v>
                </c:pt>
                <c:pt idx="91">
                  <c:v>6.738086424910434</c:v>
                </c:pt>
                <c:pt idx="92">
                  <c:v>6.738086424910434</c:v>
                </c:pt>
                <c:pt idx="93">
                  <c:v>6.738086424910434</c:v>
                </c:pt>
                <c:pt idx="94">
                  <c:v>6.738086424910434</c:v>
                </c:pt>
                <c:pt idx="95">
                  <c:v>6.738086424910434</c:v>
                </c:pt>
                <c:pt idx="96">
                  <c:v>6.738086424910434</c:v>
                </c:pt>
                <c:pt idx="97">
                  <c:v>6.738086424910434</c:v>
                </c:pt>
                <c:pt idx="98">
                  <c:v>6.738086424910434</c:v>
                </c:pt>
                <c:pt idx="99">
                  <c:v>6.738086424910434</c:v>
                </c:pt>
                <c:pt idx="100">
                  <c:v>6.738086424910434</c:v>
                </c:pt>
                <c:pt idx="101">
                  <c:v>6.738086424910434</c:v>
                </c:pt>
                <c:pt idx="102">
                  <c:v>6.738086424910434</c:v>
                </c:pt>
                <c:pt idx="103">
                  <c:v>6.738086424910434</c:v>
                </c:pt>
                <c:pt idx="104">
                  <c:v>6.738086424910434</c:v>
                </c:pt>
                <c:pt idx="105">
                  <c:v>6.738086424910434</c:v>
                </c:pt>
                <c:pt idx="106">
                  <c:v>6.738086424910434</c:v>
                </c:pt>
                <c:pt idx="107">
                  <c:v>6.738086424910434</c:v>
                </c:pt>
                <c:pt idx="108">
                  <c:v>6.738086424910434</c:v>
                </c:pt>
                <c:pt idx="109">
                  <c:v>6.738086424910434</c:v>
                </c:pt>
                <c:pt idx="110">
                  <c:v>6.738086424910434</c:v>
                </c:pt>
                <c:pt idx="111">
                  <c:v>6.738086424910434</c:v>
                </c:pt>
                <c:pt idx="112">
                  <c:v>6.738086424910434</c:v>
                </c:pt>
                <c:pt idx="113">
                  <c:v>6.738086424910434</c:v>
                </c:pt>
                <c:pt idx="114">
                  <c:v>6.738086424910434</c:v>
                </c:pt>
                <c:pt idx="115">
                  <c:v>6.738086424910434</c:v>
                </c:pt>
                <c:pt idx="116">
                  <c:v>6.738086424910434</c:v>
                </c:pt>
                <c:pt idx="117">
                  <c:v>6.738086424910434</c:v>
                </c:pt>
                <c:pt idx="118">
                  <c:v>6.738086424910434</c:v>
                </c:pt>
                <c:pt idx="119">
                  <c:v>6.738086424910434</c:v>
                </c:pt>
                <c:pt idx="120">
                  <c:v>6.738086424910434</c:v>
                </c:pt>
                <c:pt idx="121">
                  <c:v>6.738086424910434</c:v>
                </c:pt>
                <c:pt idx="122">
                  <c:v>6.738086424910434</c:v>
                </c:pt>
                <c:pt idx="123">
                  <c:v>6.738086424910434</c:v>
                </c:pt>
                <c:pt idx="124">
                  <c:v>6.738086424910434</c:v>
                </c:pt>
                <c:pt idx="125">
                  <c:v>6.738086424910434</c:v>
                </c:pt>
                <c:pt idx="126">
                  <c:v>6.738086424910434</c:v>
                </c:pt>
                <c:pt idx="127">
                  <c:v>6.738086424910434</c:v>
                </c:pt>
                <c:pt idx="128">
                  <c:v>6.738086424910434</c:v>
                </c:pt>
                <c:pt idx="129">
                  <c:v>6.738086424910434</c:v>
                </c:pt>
                <c:pt idx="130">
                  <c:v>6.738086424910434</c:v>
                </c:pt>
                <c:pt idx="131">
                  <c:v>6.738086424910434</c:v>
                </c:pt>
                <c:pt idx="132">
                  <c:v>6.738086424910434</c:v>
                </c:pt>
                <c:pt idx="133">
                  <c:v>6.738086424910434</c:v>
                </c:pt>
                <c:pt idx="134">
                  <c:v>6.738086424910434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6-1947-42AA-B5F0-0965DE01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89208"/>
        <c:axId val="232289600"/>
      </c:lineChart>
      <c:catAx>
        <c:axId val="2322892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600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2289600"/>
        <c:scaling>
          <c:orientation val="minMax"/>
          <c:max val="35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Error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208"/>
        <c:crosses val="autoZero"/>
        <c:crossBetween val="between"/>
        <c:minorUnit val="5"/>
      </c:valAx>
      <c:spPr>
        <a:solidFill>
          <a:srgbClr val="FFFFFF">
            <a:alpha val="91000"/>
          </a:srgb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2024
Suspended Sediment Concentration Percent Error</a:t>
            </a:r>
            <a:r>
              <a:rPr lang="en-US" baseline="0"/>
              <a:t> (between reported and expected)</a:t>
            </a:r>
            <a:endParaRPr lang="en-US"/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DB-4E3F-A64B-E66476BB28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DB-4E3F-A64B-E66476BB28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DB-4E3F-A64B-E66476BB28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DB-4E3F-A64B-E66476BB280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DB-4E3F-A64B-E66476BB280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DB-4E3F-A64B-E66476BB280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DB-4E3F-A64B-E66476BB280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DB-4E3F-A64B-E66476BB280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DB-4E3F-A64B-E66476BB280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DB-4E3F-A64B-E66476BB280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DB-4E3F-A64B-E66476BB280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DB-4E3F-A64B-E66476BB280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DB-4E3F-A64B-E66476BB280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3DB-4E3F-A64B-E66476BB280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3DB-4E3F-A64B-E66476BB28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3DB-4E3F-A64B-E66476BB280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3DB-4E3F-A64B-E66476BB280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3DB-4E3F-A64B-E66476BB280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3DB-4E3F-A64B-E66476BB280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3DB-4E3F-A64B-E66476BB280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3DB-4E3F-A64B-E66476BB280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3DB-4E3F-A64B-E66476BB280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3DB-4E3F-A64B-E66476BB280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3DB-4E3F-A64B-E66476BB280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3DB-4E3F-A64B-E66476BB280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3DB-4E3F-A64B-E66476BB280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3DB-4E3F-A64B-E66476BB280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3DB-4E3F-A64B-E66476BB280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3DB-4E3F-A64B-E66476BB280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3DB-4E3F-A64B-E66476BB280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B3DB-4E3F-A64B-E66476BB280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B3DB-4E3F-A64B-E66476BB280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B3DB-4E3F-A64B-E66476BB280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B3DB-4E3F-A64B-E66476BB280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B3DB-4E3F-A64B-E66476BB2808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B3DB-4E3F-A64B-E66476BB2808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B3DB-4E3F-A64B-E66476BB2808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B3DB-4E3F-A64B-E66476BB2808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B3DB-4E3F-A64B-E66476BB2808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B3DB-4E3F-A64B-E66476BB2808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B3DB-4E3F-A64B-E66476BB2808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B3DB-4E3F-A64B-E66476BB2808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B3DB-4E3F-A64B-E66476BB2808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B3DB-4E3F-A64B-E66476BB2808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B3DB-4E3F-A64B-E66476BB2808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B3DB-4E3F-A64B-E66476BB2808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B3DB-4E3F-A64B-E66476BB280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B3DB-4E3F-A64B-E66476BB2808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B3DB-4E3F-A64B-E66476BB2808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B3DB-4E3F-A64B-E66476BB2808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B3DB-4E3F-A64B-E66476BB2808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B3DB-4E3F-A64B-E66476BB2808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B3DB-4E3F-A64B-E66476BB2808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B3DB-4E3F-A64B-E66476BB2808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B3DB-4E3F-A64B-E66476BB2808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B3DB-4E3F-A64B-E66476BB2808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B3DB-4E3F-A64B-E66476BB2808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B3DB-4E3F-A64B-E66476BB2808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B3DB-4E3F-A64B-E66476BB2808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B3DB-4E3F-A64B-E66476BB2808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B3DB-4E3F-A64B-E66476BB2808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B3DB-4E3F-A64B-E66476BB2808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B3DB-4E3F-A64B-E66476BB2808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B3DB-4E3F-A64B-E66476BB2808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B3DB-4E3F-A64B-E66476BB2808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B3DB-4E3F-A64B-E66476BB2808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B3DB-4E3F-A64B-E66476BB2808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B3DB-4E3F-A64B-E66476BB2808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B3DB-4E3F-A64B-E66476BB2808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B3DB-4E3F-A64B-E66476BB2808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B3DB-4E3F-A64B-E66476BB2808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B3DB-4E3F-A64B-E66476BB2808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B3DB-4E3F-A64B-E66476BB2808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B3DB-4E3F-A64B-E66476BB2808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B3DB-4E3F-A64B-E66476BB2808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B3DB-4E3F-A64B-E66476BB2808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B3DB-4E3F-A64B-E66476BB2808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B3DB-4E3F-A64B-E66476BB2808}"/>
              </c:ext>
            </c:extLst>
          </c:dPt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Results!$W$4:$W$138</c:f>
              <c:numCache>
                <c:formatCode>0.00</c:formatCode>
                <c:ptCount val="135"/>
                <c:pt idx="0">
                  <c:v>0.96751755401458772</c:v>
                </c:pt>
                <c:pt idx="1">
                  <c:v>-4.801520342075503</c:v>
                </c:pt>
                <c:pt idx="2">
                  <c:v>-3.9365194010304814</c:v>
                </c:pt>
                <c:pt idx="3">
                  <c:v>-1.2377491017678033</c:v>
                </c:pt>
                <c:pt idx="4">
                  <c:v>-1.9199208937933656</c:v>
                </c:pt>
                <c:pt idx="5">
                  <c:v>-0.97429294993677407</c:v>
                </c:pt>
                <c:pt idx="6">
                  <c:v>-3.097744122249972</c:v>
                </c:pt>
                <c:pt idx="7">
                  <c:v>-1.4883393891306198</c:v>
                </c:pt>
                <c:pt idx="8">
                  <c:v>-1.9430470232061121</c:v>
                </c:pt>
                <c:pt idx="9">
                  <c:v>-4.4230306123536645</c:v>
                </c:pt>
                <c:pt idx="10">
                  <c:v>-2.5360841227292803</c:v>
                </c:pt>
                <c:pt idx="11">
                  <c:v>-5.7725578249340135</c:v>
                </c:pt>
                <c:pt idx="12">
                  <c:v>-3.490864040317839</c:v>
                </c:pt>
                <c:pt idx="13">
                  <c:v>-3.4469137080840144</c:v>
                </c:pt>
                <c:pt idx="14">
                  <c:v>-1.9017001323559324</c:v>
                </c:pt>
                <c:pt idx="15">
                  <c:v>0.18112568819694436</c:v>
                </c:pt>
                <c:pt idx="16">
                  <c:v>0.99839693335272961</c:v>
                </c:pt>
                <c:pt idx="17">
                  <c:v>1.8718600769125051</c:v>
                </c:pt>
                <c:pt idx="18">
                  <c:v>-10.98780880122022</c:v>
                </c:pt>
                <c:pt idx="19">
                  <c:v>-6.1456755148773095</c:v>
                </c:pt>
                <c:pt idx="20">
                  <c:v>-3.8997104530712257</c:v>
                </c:pt>
                <c:pt idx="21">
                  <c:v>-2.8564850735846004</c:v>
                </c:pt>
                <c:pt idx="22">
                  <c:v>-2.078479881830773</c:v>
                </c:pt>
                <c:pt idx="23">
                  <c:v>-1.6896452232329031</c:v>
                </c:pt>
                <c:pt idx="24">
                  <c:v>-1.150521853105533</c:v>
                </c:pt>
                <c:pt idx="25">
                  <c:v>-0.79850269292887965</c:v>
                </c:pt>
                <c:pt idx="26">
                  <c:v>-0.58606368613625615</c:v>
                </c:pt>
                <c:pt idx="27">
                  <c:v>-8.8767916570239009</c:v>
                </c:pt>
                <c:pt idx="28">
                  <c:v>-8.2806452166273434</c:v>
                </c:pt>
                <c:pt idx="29">
                  <c:v>-7.6486158377919384</c:v>
                </c:pt>
                <c:pt idx="30">
                  <c:v>-4.1936525944330949</c:v>
                </c:pt>
                <c:pt idx="31">
                  <c:v>-2.2410104274090585</c:v>
                </c:pt>
                <c:pt idx="32">
                  <c:v>-1.5536528390108728</c:v>
                </c:pt>
                <c:pt idx="33">
                  <c:v>0.13322591872997253</c:v>
                </c:pt>
                <c:pt idx="34">
                  <c:v>-2.0727080040279255</c:v>
                </c:pt>
                <c:pt idx="35">
                  <c:v>-2.8295422096430838</c:v>
                </c:pt>
                <c:pt idx="36">
                  <c:v>0.1216985573991046</c:v>
                </c:pt>
                <c:pt idx="37">
                  <c:v>-3.7192078864878035</c:v>
                </c:pt>
                <c:pt idx="38">
                  <c:v>-4.1391596885783404</c:v>
                </c:pt>
                <c:pt idx="39">
                  <c:v>-2.9939441287244293</c:v>
                </c:pt>
                <c:pt idx="40">
                  <c:v>-1.8411978761539443</c:v>
                </c:pt>
                <c:pt idx="41">
                  <c:v>-4.0630154230195386</c:v>
                </c:pt>
                <c:pt idx="42">
                  <c:v>-0.42528193728329333</c:v>
                </c:pt>
                <c:pt idx="43">
                  <c:v>0.53268273621131068</c:v>
                </c:pt>
                <c:pt idx="44">
                  <c:v>0.57837960680439471</c:v>
                </c:pt>
                <c:pt idx="45">
                  <c:v>-11.044634348045966</c:v>
                </c:pt>
                <c:pt idx="46">
                  <c:v>-8.7540768595825096</c:v>
                </c:pt>
                <c:pt idx="47">
                  <c:v>-6.84401123056724</c:v>
                </c:pt>
                <c:pt idx="48">
                  <c:v>-2.1472134184748386</c:v>
                </c:pt>
                <c:pt idx="49">
                  <c:v>-2.3893062047514033</c:v>
                </c:pt>
                <c:pt idx="50">
                  <c:v>-1.9302155190662824</c:v>
                </c:pt>
                <c:pt idx="54">
                  <c:v>-8.3471346158583408</c:v>
                </c:pt>
                <c:pt idx="55">
                  <c:v>-5.5128794317446888</c:v>
                </c:pt>
                <c:pt idx="56">
                  <c:v>-3.60708104161563</c:v>
                </c:pt>
                <c:pt idx="57">
                  <c:v>-2.0900871828341065</c:v>
                </c:pt>
                <c:pt idx="58">
                  <c:v>-1.8314819857188125</c:v>
                </c:pt>
                <c:pt idx="59">
                  <c:v>-0.90182706963279569</c:v>
                </c:pt>
                <c:pt idx="60">
                  <c:v>-0.81972497127902233</c:v>
                </c:pt>
                <c:pt idx="61">
                  <c:v>-0.58927675930021106</c:v>
                </c:pt>
                <c:pt idx="62">
                  <c:v>-0.67539691134564317</c:v>
                </c:pt>
                <c:pt idx="63">
                  <c:v>-10.220969460525184</c:v>
                </c:pt>
                <c:pt idx="64">
                  <c:v>-9.0399176213992671</c:v>
                </c:pt>
                <c:pt idx="65">
                  <c:v>-5.637235664641052</c:v>
                </c:pt>
                <c:pt idx="66">
                  <c:v>-10.667014813241259</c:v>
                </c:pt>
                <c:pt idx="67">
                  <c:v>-2.5998954174007802</c:v>
                </c:pt>
                <c:pt idx="68">
                  <c:v>-3.1867422902514901</c:v>
                </c:pt>
                <c:pt idx="69">
                  <c:v>-2.5904352465773286</c:v>
                </c:pt>
                <c:pt idx="70">
                  <c:v>-2.1323990471225702</c:v>
                </c:pt>
                <c:pt idx="71">
                  <c:v>-2.5571369501510022</c:v>
                </c:pt>
                <c:pt idx="72">
                  <c:v>-0.72197465308583308</c:v>
                </c:pt>
                <c:pt idx="73">
                  <c:v>-22.340518066324812</c:v>
                </c:pt>
                <c:pt idx="74">
                  <c:v>-0.7499181404039853</c:v>
                </c:pt>
                <c:pt idx="75">
                  <c:v>-2.522871193522692</c:v>
                </c:pt>
                <c:pt idx="76">
                  <c:v>-2.3850464294249316</c:v>
                </c:pt>
                <c:pt idx="77">
                  <c:v>-1.1877816807640293</c:v>
                </c:pt>
                <c:pt idx="78">
                  <c:v>-0.10148326708389684</c:v>
                </c:pt>
                <c:pt idx="79">
                  <c:v>8.3595475479534498E-2</c:v>
                </c:pt>
                <c:pt idx="80">
                  <c:v>0.17254242632282971</c:v>
                </c:pt>
                <c:pt idx="81">
                  <c:v>0.80943343306890214</c:v>
                </c:pt>
                <c:pt idx="82">
                  <c:v>-5.6201697415159435</c:v>
                </c:pt>
                <c:pt idx="83">
                  <c:v>-2.0735620200461025</c:v>
                </c:pt>
                <c:pt idx="84">
                  <c:v>-2.9249576606420451</c:v>
                </c:pt>
                <c:pt idx="85">
                  <c:v>-2.5913762928281958</c:v>
                </c:pt>
                <c:pt idx="86">
                  <c:v>-1.6315355223765822</c:v>
                </c:pt>
                <c:pt idx="87">
                  <c:v>-1.2832887682619694</c:v>
                </c:pt>
                <c:pt idx="88">
                  <c:v>-1.1080574366663563</c:v>
                </c:pt>
                <c:pt idx="89">
                  <c:v>-1.0694363557524849</c:v>
                </c:pt>
                <c:pt idx="90">
                  <c:v>-22.902974186159579</c:v>
                </c:pt>
                <c:pt idx="91">
                  <c:v>-16.482241803319418</c:v>
                </c:pt>
                <c:pt idx="92">
                  <c:v>-17.108670292460296</c:v>
                </c:pt>
                <c:pt idx="93">
                  <c:v>-14.965840374323347</c:v>
                </c:pt>
                <c:pt idx="94">
                  <c:v>-13.521551351879458</c:v>
                </c:pt>
                <c:pt idx="95">
                  <c:v>-6.8679796674335254</c:v>
                </c:pt>
                <c:pt idx="96">
                  <c:v>-1.9024779262553626</c:v>
                </c:pt>
                <c:pt idx="97">
                  <c:v>-1.1667541089764148</c:v>
                </c:pt>
                <c:pt idx="98">
                  <c:v>-1.9340993015955474</c:v>
                </c:pt>
                <c:pt idx="99">
                  <c:v>-12.164542544524362</c:v>
                </c:pt>
                <c:pt idx="100">
                  <c:v>-6.1075153331387462</c:v>
                </c:pt>
                <c:pt idx="101">
                  <c:v>-3.6687461145227354</c:v>
                </c:pt>
                <c:pt idx="102">
                  <c:v>-2.7075319001248386</c:v>
                </c:pt>
                <c:pt idx="103">
                  <c:v>-2.2132421362795562</c:v>
                </c:pt>
                <c:pt idx="104">
                  <c:v>-1.4679779595925062</c:v>
                </c:pt>
                <c:pt idx="105">
                  <c:v>-0.91051474033223367</c:v>
                </c:pt>
                <c:pt idx="106">
                  <c:v>-1.634431354948175</c:v>
                </c:pt>
                <c:pt idx="107">
                  <c:v>-1.1461113521342512</c:v>
                </c:pt>
                <c:pt idx="108">
                  <c:v>-27.33123922751976</c:v>
                </c:pt>
                <c:pt idx="109">
                  <c:v>-5.5473682598737719</c:v>
                </c:pt>
                <c:pt idx="110">
                  <c:v>-7.061437968996934</c:v>
                </c:pt>
                <c:pt idx="111">
                  <c:v>-3.6091739464716071</c:v>
                </c:pt>
                <c:pt idx="112">
                  <c:v>-2.8092115259009995</c:v>
                </c:pt>
                <c:pt idx="113">
                  <c:v>-2.1092465431772847</c:v>
                </c:pt>
                <c:pt idx="114">
                  <c:v>-1.2687781293837033</c:v>
                </c:pt>
                <c:pt idx="115">
                  <c:v>-1.6178786164469712</c:v>
                </c:pt>
                <c:pt idx="116">
                  <c:v>-4.3917033453364196</c:v>
                </c:pt>
                <c:pt idx="117">
                  <c:v>-17.153513255628834</c:v>
                </c:pt>
                <c:pt idx="118">
                  <c:v>-10.528593920235915</c:v>
                </c:pt>
                <c:pt idx="119">
                  <c:v>-5.432701528334186</c:v>
                </c:pt>
                <c:pt idx="120">
                  <c:v>-5.8789311356298661</c:v>
                </c:pt>
                <c:pt idx="121">
                  <c:v>-2.3466248228892037</c:v>
                </c:pt>
                <c:pt idx="122">
                  <c:v>-2.5729979405613008</c:v>
                </c:pt>
                <c:pt idx="123">
                  <c:v>-1.3059495869821525</c:v>
                </c:pt>
                <c:pt idx="124">
                  <c:v>8.0840219287882533</c:v>
                </c:pt>
                <c:pt idx="125">
                  <c:v>-1.1505826203924032</c:v>
                </c:pt>
                <c:pt idx="126">
                  <c:v>-17.173062080772677</c:v>
                </c:pt>
                <c:pt idx="127">
                  <c:v>-9.8351214565896292</c:v>
                </c:pt>
                <c:pt idx="128">
                  <c:v>-11.578291431772463</c:v>
                </c:pt>
                <c:pt idx="129">
                  <c:v>-4.8508540004895915</c:v>
                </c:pt>
                <c:pt idx="130">
                  <c:v>-2.8712435349648513</c:v>
                </c:pt>
                <c:pt idx="131">
                  <c:v>-2.0255567093582885</c:v>
                </c:pt>
                <c:pt idx="132">
                  <c:v>-1.0294488958363814</c:v>
                </c:pt>
                <c:pt idx="133">
                  <c:v>-3.3529373395044013</c:v>
                </c:pt>
                <c:pt idx="134">
                  <c:v>-0.41123561554443017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B3DB-4E3F-A64B-E66476BB2808}"/>
            </c:ext>
          </c:extLst>
        </c:ser>
        <c:ser>
          <c:idx val="1"/>
          <c:order val="1"/>
          <c:tx>
            <c:v>Median (-2.53%)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Results!$AN$4:$AN$138</c:f>
              <c:numCache>
                <c:formatCode>0.00</c:formatCode>
                <c:ptCount val="135"/>
                <c:pt idx="0">
                  <c:v>-2.5294776581259861</c:v>
                </c:pt>
                <c:pt idx="1">
                  <c:v>-2.5294776581259861</c:v>
                </c:pt>
                <c:pt idx="2">
                  <c:v>-2.5294776581259861</c:v>
                </c:pt>
                <c:pt idx="3">
                  <c:v>-2.5294776581259861</c:v>
                </c:pt>
                <c:pt idx="4">
                  <c:v>-2.5294776581259861</c:v>
                </c:pt>
                <c:pt idx="5">
                  <c:v>-2.5294776581259861</c:v>
                </c:pt>
                <c:pt idx="6">
                  <c:v>-2.5294776581259861</c:v>
                </c:pt>
                <c:pt idx="7">
                  <c:v>-2.5294776581259861</c:v>
                </c:pt>
                <c:pt idx="8">
                  <c:v>-2.5294776581259861</c:v>
                </c:pt>
                <c:pt idx="9">
                  <c:v>-2.5294776581259861</c:v>
                </c:pt>
                <c:pt idx="10">
                  <c:v>-2.5294776581259861</c:v>
                </c:pt>
                <c:pt idx="11">
                  <c:v>-2.5294776581259861</c:v>
                </c:pt>
                <c:pt idx="12">
                  <c:v>-2.5294776581259861</c:v>
                </c:pt>
                <c:pt idx="13">
                  <c:v>-2.5294776581259861</c:v>
                </c:pt>
                <c:pt idx="14">
                  <c:v>-2.5294776581259861</c:v>
                </c:pt>
                <c:pt idx="15">
                  <c:v>-2.5294776581259861</c:v>
                </c:pt>
                <c:pt idx="16">
                  <c:v>-2.5294776581259861</c:v>
                </c:pt>
                <c:pt idx="17">
                  <c:v>-2.5294776581259861</c:v>
                </c:pt>
                <c:pt idx="18">
                  <c:v>-2.5294776581259861</c:v>
                </c:pt>
                <c:pt idx="19">
                  <c:v>-2.5294776581259861</c:v>
                </c:pt>
                <c:pt idx="20">
                  <c:v>-2.5294776581259861</c:v>
                </c:pt>
                <c:pt idx="21">
                  <c:v>-2.5294776581259861</c:v>
                </c:pt>
                <c:pt idx="22">
                  <c:v>-2.5294776581259861</c:v>
                </c:pt>
                <c:pt idx="23">
                  <c:v>-2.5294776581259861</c:v>
                </c:pt>
                <c:pt idx="24">
                  <c:v>-2.5294776581259861</c:v>
                </c:pt>
                <c:pt idx="25">
                  <c:v>-2.5294776581259861</c:v>
                </c:pt>
                <c:pt idx="26">
                  <c:v>-2.5294776581259861</c:v>
                </c:pt>
                <c:pt idx="27">
                  <c:v>-2.5294776581259861</c:v>
                </c:pt>
                <c:pt idx="28">
                  <c:v>-2.5294776581259861</c:v>
                </c:pt>
                <c:pt idx="29">
                  <c:v>-2.5294776581259861</c:v>
                </c:pt>
                <c:pt idx="30">
                  <c:v>-2.5294776581259861</c:v>
                </c:pt>
                <c:pt idx="31">
                  <c:v>-2.5294776581259861</c:v>
                </c:pt>
                <c:pt idx="32">
                  <c:v>-2.5294776581259861</c:v>
                </c:pt>
                <c:pt idx="33">
                  <c:v>-2.5294776581259861</c:v>
                </c:pt>
                <c:pt idx="34">
                  <c:v>-2.5294776581259861</c:v>
                </c:pt>
                <c:pt idx="35">
                  <c:v>-2.5294776581259861</c:v>
                </c:pt>
                <c:pt idx="36">
                  <c:v>-2.5294776581259861</c:v>
                </c:pt>
                <c:pt idx="37">
                  <c:v>-2.5294776581259861</c:v>
                </c:pt>
                <c:pt idx="38">
                  <c:v>-2.5294776581259861</c:v>
                </c:pt>
                <c:pt idx="39">
                  <c:v>-2.5294776581259861</c:v>
                </c:pt>
                <c:pt idx="40">
                  <c:v>-2.5294776581259861</c:v>
                </c:pt>
                <c:pt idx="41">
                  <c:v>-2.5294776581259861</c:v>
                </c:pt>
                <c:pt idx="42">
                  <c:v>-2.5294776581259861</c:v>
                </c:pt>
                <c:pt idx="43">
                  <c:v>-2.5294776581259861</c:v>
                </c:pt>
                <c:pt idx="44">
                  <c:v>-2.5294776581259861</c:v>
                </c:pt>
                <c:pt idx="45">
                  <c:v>-2.5294776581259861</c:v>
                </c:pt>
                <c:pt idx="46">
                  <c:v>-2.5294776581259861</c:v>
                </c:pt>
                <c:pt idx="47">
                  <c:v>-2.5294776581259861</c:v>
                </c:pt>
                <c:pt idx="48">
                  <c:v>-2.5294776581259861</c:v>
                </c:pt>
                <c:pt idx="49">
                  <c:v>-2.5294776581259861</c:v>
                </c:pt>
                <c:pt idx="50">
                  <c:v>-2.5294776581259861</c:v>
                </c:pt>
                <c:pt idx="51">
                  <c:v>-2.5294776581259861</c:v>
                </c:pt>
                <c:pt idx="52">
                  <c:v>-2.5294776581259861</c:v>
                </c:pt>
                <c:pt idx="53">
                  <c:v>-2.5294776581259861</c:v>
                </c:pt>
                <c:pt idx="54">
                  <c:v>-2.5294776581259861</c:v>
                </c:pt>
                <c:pt idx="55">
                  <c:v>-2.5294776581259861</c:v>
                </c:pt>
                <c:pt idx="56">
                  <c:v>-2.5294776581259861</c:v>
                </c:pt>
                <c:pt idx="57">
                  <c:v>-2.5294776581259861</c:v>
                </c:pt>
                <c:pt idx="58">
                  <c:v>-2.5294776581259861</c:v>
                </c:pt>
                <c:pt idx="59">
                  <c:v>-2.5294776581259861</c:v>
                </c:pt>
                <c:pt idx="60">
                  <c:v>-2.5294776581259861</c:v>
                </c:pt>
                <c:pt idx="61">
                  <c:v>-2.5294776581259861</c:v>
                </c:pt>
                <c:pt idx="62">
                  <c:v>-2.5294776581259861</c:v>
                </c:pt>
                <c:pt idx="63">
                  <c:v>-2.5294776581259861</c:v>
                </c:pt>
                <c:pt idx="64">
                  <c:v>-2.5294776581259861</c:v>
                </c:pt>
                <c:pt idx="65">
                  <c:v>-2.5294776581259861</c:v>
                </c:pt>
                <c:pt idx="66">
                  <c:v>-2.5294776581259861</c:v>
                </c:pt>
                <c:pt idx="67">
                  <c:v>-2.5294776581259861</c:v>
                </c:pt>
                <c:pt idx="68">
                  <c:v>-2.5294776581259861</c:v>
                </c:pt>
                <c:pt idx="69">
                  <c:v>-2.5294776581259861</c:v>
                </c:pt>
                <c:pt idx="70">
                  <c:v>-2.5294776581259861</c:v>
                </c:pt>
                <c:pt idx="71">
                  <c:v>-2.5294776581259861</c:v>
                </c:pt>
                <c:pt idx="72">
                  <c:v>-2.5294776581259861</c:v>
                </c:pt>
                <c:pt idx="73">
                  <c:v>-2.5294776581259861</c:v>
                </c:pt>
                <c:pt idx="74">
                  <c:v>-2.5294776581259861</c:v>
                </c:pt>
                <c:pt idx="75">
                  <c:v>-2.5294776581259861</c:v>
                </c:pt>
                <c:pt idx="76">
                  <c:v>-2.5294776581259861</c:v>
                </c:pt>
                <c:pt idx="77">
                  <c:v>-2.5294776581259861</c:v>
                </c:pt>
                <c:pt idx="78">
                  <c:v>-2.5294776581259861</c:v>
                </c:pt>
                <c:pt idx="79">
                  <c:v>-2.5294776581259861</c:v>
                </c:pt>
                <c:pt idx="80">
                  <c:v>-2.5294776581259861</c:v>
                </c:pt>
                <c:pt idx="81">
                  <c:v>-2.5294776581259861</c:v>
                </c:pt>
                <c:pt idx="82">
                  <c:v>-2.5294776581259861</c:v>
                </c:pt>
                <c:pt idx="83">
                  <c:v>-2.5294776581259861</c:v>
                </c:pt>
                <c:pt idx="84">
                  <c:v>-2.5294776581259861</c:v>
                </c:pt>
                <c:pt idx="85">
                  <c:v>-2.5294776581259861</c:v>
                </c:pt>
                <c:pt idx="86">
                  <c:v>-2.5294776581259861</c:v>
                </c:pt>
                <c:pt idx="87">
                  <c:v>-2.5294776581259861</c:v>
                </c:pt>
                <c:pt idx="88">
                  <c:v>-2.5294776581259861</c:v>
                </c:pt>
                <c:pt idx="89">
                  <c:v>-2.5294776581259861</c:v>
                </c:pt>
                <c:pt idx="90">
                  <c:v>-2.5294776581259861</c:v>
                </c:pt>
                <c:pt idx="91">
                  <c:v>-2.5294776581259861</c:v>
                </c:pt>
                <c:pt idx="92">
                  <c:v>-2.5294776581259861</c:v>
                </c:pt>
                <c:pt idx="93">
                  <c:v>-2.5294776581259861</c:v>
                </c:pt>
                <c:pt idx="94">
                  <c:v>-2.5294776581259861</c:v>
                </c:pt>
                <c:pt idx="95">
                  <c:v>-2.5294776581259861</c:v>
                </c:pt>
                <c:pt idx="96">
                  <c:v>-2.5294776581259861</c:v>
                </c:pt>
                <c:pt idx="97">
                  <c:v>-2.5294776581259861</c:v>
                </c:pt>
                <c:pt idx="98">
                  <c:v>-2.5294776581259861</c:v>
                </c:pt>
                <c:pt idx="99">
                  <c:v>-2.5294776581259861</c:v>
                </c:pt>
                <c:pt idx="100">
                  <c:v>-2.5294776581259861</c:v>
                </c:pt>
                <c:pt idx="101">
                  <c:v>-2.5294776581259861</c:v>
                </c:pt>
                <c:pt idx="102">
                  <c:v>-2.5294776581259861</c:v>
                </c:pt>
                <c:pt idx="103">
                  <c:v>-2.5294776581259861</c:v>
                </c:pt>
                <c:pt idx="104">
                  <c:v>-2.5294776581259861</c:v>
                </c:pt>
                <c:pt idx="105">
                  <c:v>-2.5294776581259861</c:v>
                </c:pt>
                <c:pt idx="106">
                  <c:v>-2.5294776581259861</c:v>
                </c:pt>
                <c:pt idx="107">
                  <c:v>-2.5294776581259861</c:v>
                </c:pt>
                <c:pt idx="108">
                  <c:v>-2.5294776581259861</c:v>
                </c:pt>
                <c:pt idx="109">
                  <c:v>-2.5294776581259861</c:v>
                </c:pt>
                <c:pt idx="110">
                  <c:v>-2.5294776581259861</c:v>
                </c:pt>
                <c:pt idx="111">
                  <c:v>-2.5294776581259861</c:v>
                </c:pt>
                <c:pt idx="112">
                  <c:v>-2.5294776581259861</c:v>
                </c:pt>
                <c:pt idx="113">
                  <c:v>-2.5294776581259861</c:v>
                </c:pt>
                <c:pt idx="114">
                  <c:v>-2.5294776581259861</c:v>
                </c:pt>
                <c:pt idx="115">
                  <c:v>-2.5294776581259861</c:v>
                </c:pt>
                <c:pt idx="116">
                  <c:v>-2.5294776581259861</c:v>
                </c:pt>
                <c:pt idx="117">
                  <c:v>-2.5294776581259861</c:v>
                </c:pt>
                <c:pt idx="118">
                  <c:v>-2.5294776581259861</c:v>
                </c:pt>
                <c:pt idx="119">
                  <c:v>-2.5294776581259861</c:v>
                </c:pt>
                <c:pt idx="120">
                  <c:v>-2.5294776581259861</c:v>
                </c:pt>
                <c:pt idx="121">
                  <c:v>-2.5294776581259861</c:v>
                </c:pt>
                <c:pt idx="122">
                  <c:v>-2.5294776581259861</c:v>
                </c:pt>
                <c:pt idx="123">
                  <c:v>-2.5294776581259861</c:v>
                </c:pt>
                <c:pt idx="124">
                  <c:v>-2.5294776581259861</c:v>
                </c:pt>
                <c:pt idx="125">
                  <c:v>-2.5294776581259861</c:v>
                </c:pt>
                <c:pt idx="126">
                  <c:v>-2.5294776581259861</c:v>
                </c:pt>
                <c:pt idx="127">
                  <c:v>-2.5294776581259861</c:v>
                </c:pt>
                <c:pt idx="128">
                  <c:v>-2.5294776581259861</c:v>
                </c:pt>
                <c:pt idx="129">
                  <c:v>-2.5294776581259861</c:v>
                </c:pt>
                <c:pt idx="130">
                  <c:v>-2.5294776581259861</c:v>
                </c:pt>
                <c:pt idx="131">
                  <c:v>-2.5294776581259861</c:v>
                </c:pt>
                <c:pt idx="132">
                  <c:v>-2.5294776581259861</c:v>
                </c:pt>
                <c:pt idx="133">
                  <c:v>-2.5294776581259861</c:v>
                </c:pt>
                <c:pt idx="134">
                  <c:v>-2.5294776581259861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B3DB-4E3F-A64B-E66476BB2808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Results!$AO$4:$AO$138</c:f>
              <c:numCache>
                <c:formatCode>0.00</c:formatCode>
                <c:ptCount val="135"/>
                <c:pt idx="0">
                  <c:v>-7.5294776581259857</c:v>
                </c:pt>
                <c:pt idx="1">
                  <c:v>-7.5294776581259857</c:v>
                </c:pt>
                <c:pt idx="2">
                  <c:v>-7.5294776581259857</c:v>
                </c:pt>
                <c:pt idx="3">
                  <c:v>-7.5294776581259857</c:v>
                </c:pt>
                <c:pt idx="4">
                  <c:v>-7.5294776581259857</c:v>
                </c:pt>
                <c:pt idx="5">
                  <c:v>-7.5294776581259857</c:v>
                </c:pt>
                <c:pt idx="6">
                  <c:v>-7.5294776581259857</c:v>
                </c:pt>
                <c:pt idx="7">
                  <c:v>-7.5294776581259857</c:v>
                </c:pt>
                <c:pt idx="8">
                  <c:v>-7.5294776581259857</c:v>
                </c:pt>
                <c:pt idx="9">
                  <c:v>-7.5294776581259857</c:v>
                </c:pt>
                <c:pt idx="10">
                  <c:v>-7.5294776581259857</c:v>
                </c:pt>
                <c:pt idx="11">
                  <c:v>-7.5294776581259857</c:v>
                </c:pt>
                <c:pt idx="12">
                  <c:v>-7.5294776581259857</c:v>
                </c:pt>
                <c:pt idx="13">
                  <c:v>-7.5294776581259857</c:v>
                </c:pt>
                <c:pt idx="14">
                  <c:v>-7.5294776581259857</c:v>
                </c:pt>
                <c:pt idx="15">
                  <c:v>-7.5294776581259857</c:v>
                </c:pt>
                <c:pt idx="16">
                  <c:v>-7.5294776581259857</c:v>
                </c:pt>
                <c:pt idx="17">
                  <c:v>-7.5294776581259857</c:v>
                </c:pt>
                <c:pt idx="18">
                  <c:v>-7.5294776581259857</c:v>
                </c:pt>
                <c:pt idx="19">
                  <c:v>-7.5294776581259857</c:v>
                </c:pt>
                <c:pt idx="20">
                  <c:v>-7.5294776581259857</c:v>
                </c:pt>
                <c:pt idx="21">
                  <c:v>-7.5294776581259857</c:v>
                </c:pt>
                <c:pt idx="22">
                  <c:v>-7.5294776581259857</c:v>
                </c:pt>
                <c:pt idx="23">
                  <c:v>-7.5294776581259857</c:v>
                </c:pt>
                <c:pt idx="24">
                  <c:v>-7.5294776581259857</c:v>
                </c:pt>
                <c:pt idx="25">
                  <c:v>-7.5294776581259857</c:v>
                </c:pt>
                <c:pt idx="26">
                  <c:v>-7.5294776581259857</c:v>
                </c:pt>
                <c:pt idx="27">
                  <c:v>-7.5294776581259857</c:v>
                </c:pt>
                <c:pt idx="28">
                  <c:v>-7.5294776581259857</c:v>
                </c:pt>
                <c:pt idx="29">
                  <c:v>-7.5294776581259857</c:v>
                </c:pt>
                <c:pt idx="30">
                  <c:v>-7.5294776581259857</c:v>
                </c:pt>
                <c:pt idx="31">
                  <c:v>-7.5294776581259857</c:v>
                </c:pt>
                <c:pt idx="32">
                  <c:v>-7.5294776581259857</c:v>
                </c:pt>
                <c:pt idx="33">
                  <c:v>-7.5294776581259857</c:v>
                </c:pt>
                <c:pt idx="34">
                  <c:v>-7.5294776581259857</c:v>
                </c:pt>
                <c:pt idx="35">
                  <c:v>-7.5294776581259857</c:v>
                </c:pt>
                <c:pt idx="36">
                  <c:v>-7.5294776581259857</c:v>
                </c:pt>
                <c:pt idx="37">
                  <c:v>-7.5294776581259857</c:v>
                </c:pt>
                <c:pt idx="38">
                  <c:v>-7.5294776581259857</c:v>
                </c:pt>
                <c:pt idx="39">
                  <c:v>-7.5294776581259857</c:v>
                </c:pt>
                <c:pt idx="40">
                  <c:v>-7.5294776581259857</c:v>
                </c:pt>
                <c:pt idx="41">
                  <c:v>-7.5294776581259857</c:v>
                </c:pt>
                <c:pt idx="42">
                  <c:v>-7.5294776581259857</c:v>
                </c:pt>
                <c:pt idx="43">
                  <c:v>-7.5294776581259857</c:v>
                </c:pt>
                <c:pt idx="44">
                  <c:v>-7.5294776581259857</c:v>
                </c:pt>
                <c:pt idx="45">
                  <c:v>-7.5294776581259857</c:v>
                </c:pt>
                <c:pt idx="46">
                  <c:v>-7.5294776581259857</c:v>
                </c:pt>
                <c:pt idx="47">
                  <c:v>-7.5294776581259857</c:v>
                </c:pt>
                <c:pt idx="48">
                  <c:v>-7.5294776581259857</c:v>
                </c:pt>
                <c:pt idx="49">
                  <c:v>-7.5294776581259857</c:v>
                </c:pt>
                <c:pt idx="50">
                  <c:v>-7.5294776581259857</c:v>
                </c:pt>
                <c:pt idx="51">
                  <c:v>-7.5294776581259857</c:v>
                </c:pt>
                <c:pt idx="52">
                  <c:v>-7.5294776581259857</c:v>
                </c:pt>
                <c:pt idx="53">
                  <c:v>-7.5294776581259857</c:v>
                </c:pt>
                <c:pt idx="54">
                  <c:v>-7.5294776581259857</c:v>
                </c:pt>
                <c:pt idx="55">
                  <c:v>-7.5294776581259857</c:v>
                </c:pt>
                <c:pt idx="56">
                  <c:v>-7.5294776581259857</c:v>
                </c:pt>
                <c:pt idx="57">
                  <c:v>-7.5294776581259857</c:v>
                </c:pt>
                <c:pt idx="58">
                  <c:v>-7.5294776581259857</c:v>
                </c:pt>
                <c:pt idx="59">
                  <c:v>-7.5294776581259857</c:v>
                </c:pt>
                <c:pt idx="60">
                  <c:v>-7.5294776581259857</c:v>
                </c:pt>
                <c:pt idx="61">
                  <c:v>-7.5294776581259857</c:v>
                </c:pt>
                <c:pt idx="62">
                  <c:v>-7.5294776581259857</c:v>
                </c:pt>
                <c:pt idx="63">
                  <c:v>-7.5294776581259857</c:v>
                </c:pt>
                <c:pt idx="64">
                  <c:v>-7.5294776581259857</c:v>
                </c:pt>
                <c:pt idx="65">
                  <c:v>-7.5294776581259857</c:v>
                </c:pt>
                <c:pt idx="66">
                  <c:v>-7.5294776581259857</c:v>
                </c:pt>
                <c:pt idx="67">
                  <c:v>-7.5294776581259857</c:v>
                </c:pt>
                <c:pt idx="68">
                  <c:v>-7.5294776581259857</c:v>
                </c:pt>
                <c:pt idx="69">
                  <c:v>-7.5294776581259857</c:v>
                </c:pt>
                <c:pt idx="70">
                  <c:v>-7.5294776581259857</c:v>
                </c:pt>
                <c:pt idx="71">
                  <c:v>-7.5294776581259857</c:v>
                </c:pt>
                <c:pt idx="72">
                  <c:v>-7.5294776581259857</c:v>
                </c:pt>
                <c:pt idx="73">
                  <c:v>-7.5294776581259857</c:v>
                </c:pt>
                <c:pt idx="74">
                  <c:v>-7.5294776581259857</c:v>
                </c:pt>
                <c:pt idx="75">
                  <c:v>-7.5294776581259857</c:v>
                </c:pt>
                <c:pt idx="76">
                  <c:v>-7.5294776581259857</c:v>
                </c:pt>
                <c:pt idx="77">
                  <c:v>-7.5294776581259857</c:v>
                </c:pt>
                <c:pt idx="78">
                  <c:v>-7.5294776581259857</c:v>
                </c:pt>
                <c:pt idx="79">
                  <c:v>-7.5294776581259857</c:v>
                </c:pt>
                <c:pt idx="80">
                  <c:v>-7.5294776581259857</c:v>
                </c:pt>
                <c:pt idx="81">
                  <c:v>-7.5294776581259857</c:v>
                </c:pt>
                <c:pt idx="82">
                  <c:v>-7.5294776581259857</c:v>
                </c:pt>
                <c:pt idx="83">
                  <c:v>-7.5294776581259857</c:v>
                </c:pt>
                <c:pt idx="84">
                  <c:v>-7.5294776581259857</c:v>
                </c:pt>
                <c:pt idx="85">
                  <c:v>-7.5294776581259857</c:v>
                </c:pt>
                <c:pt idx="86">
                  <c:v>-7.5294776581259857</c:v>
                </c:pt>
                <c:pt idx="87">
                  <c:v>-7.5294776581259857</c:v>
                </c:pt>
                <c:pt idx="88">
                  <c:v>-7.5294776581259857</c:v>
                </c:pt>
                <c:pt idx="89">
                  <c:v>-7.5294776581259857</c:v>
                </c:pt>
                <c:pt idx="90">
                  <c:v>-7.5294776581259857</c:v>
                </c:pt>
                <c:pt idx="91">
                  <c:v>-7.5294776581259857</c:v>
                </c:pt>
                <c:pt idx="92">
                  <c:v>-7.5294776581259857</c:v>
                </c:pt>
                <c:pt idx="93">
                  <c:v>-7.5294776581259857</c:v>
                </c:pt>
                <c:pt idx="94">
                  <c:v>-7.5294776581259857</c:v>
                </c:pt>
                <c:pt idx="95">
                  <c:v>-7.5294776581259857</c:v>
                </c:pt>
                <c:pt idx="96">
                  <c:v>-7.5294776581259857</c:v>
                </c:pt>
                <c:pt idx="97">
                  <c:v>-7.5294776581259857</c:v>
                </c:pt>
                <c:pt idx="98">
                  <c:v>-7.5294776581259857</c:v>
                </c:pt>
                <c:pt idx="99">
                  <c:v>-7.5294776581259857</c:v>
                </c:pt>
                <c:pt idx="100">
                  <c:v>-7.5294776581259857</c:v>
                </c:pt>
                <c:pt idx="101">
                  <c:v>-7.5294776581259857</c:v>
                </c:pt>
                <c:pt idx="102">
                  <c:v>-7.5294776581259857</c:v>
                </c:pt>
                <c:pt idx="103">
                  <c:v>-7.5294776581259857</c:v>
                </c:pt>
                <c:pt idx="104">
                  <c:v>-7.5294776581259857</c:v>
                </c:pt>
                <c:pt idx="105">
                  <c:v>-7.5294776581259857</c:v>
                </c:pt>
                <c:pt idx="106">
                  <c:v>-7.5294776581259857</c:v>
                </c:pt>
                <c:pt idx="107">
                  <c:v>-7.5294776581259857</c:v>
                </c:pt>
                <c:pt idx="108">
                  <c:v>-7.5294776581259857</c:v>
                </c:pt>
                <c:pt idx="109">
                  <c:v>-7.5294776581259857</c:v>
                </c:pt>
                <c:pt idx="110">
                  <c:v>-7.5294776581259857</c:v>
                </c:pt>
                <c:pt idx="111">
                  <c:v>-7.5294776581259857</c:v>
                </c:pt>
                <c:pt idx="112">
                  <c:v>-7.5294776581259857</c:v>
                </c:pt>
                <c:pt idx="113">
                  <c:v>-7.5294776581259857</c:v>
                </c:pt>
                <c:pt idx="114">
                  <c:v>-7.5294776581259857</c:v>
                </c:pt>
                <c:pt idx="115">
                  <c:v>-7.5294776581259857</c:v>
                </c:pt>
                <c:pt idx="116">
                  <c:v>-7.5294776581259857</c:v>
                </c:pt>
                <c:pt idx="117">
                  <c:v>-7.5294776581259857</c:v>
                </c:pt>
                <c:pt idx="118">
                  <c:v>-7.5294776581259857</c:v>
                </c:pt>
                <c:pt idx="119">
                  <c:v>-7.5294776581259857</c:v>
                </c:pt>
                <c:pt idx="120">
                  <c:v>-7.5294776581259857</c:v>
                </c:pt>
                <c:pt idx="121">
                  <c:v>-7.5294776581259857</c:v>
                </c:pt>
                <c:pt idx="122">
                  <c:v>-7.5294776581259857</c:v>
                </c:pt>
                <c:pt idx="123">
                  <c:v>-7.5294776581259857</c:v>
                </c:pt>
                <c:pt idx="124">
                  <c:v>-7.5294776581259857</c:v>
                </c:pt>
                <c:pt idx="125">
                  <c:v>-7.5294776581259857</c:v>
                </c:pt>
                <c:pt idx="126">
                  <c:v>-7.5294776581259857</c:v>
                </c:pt>
                <c:pt idx="127">
                  <c:v>-7.5294776581259857</c:v>
                </c:pt>
                <c:pt idx="128">
                  <c:v>-7.5294776581259857</c:v>
                </c:pt>
                <c:pt idx="129">
                  <c:v>-7.5294776581259857</c:v>
                </c:pt>
                <c:pt idx="130">
                  <c:v>-7.5294776581259857</c:v>
                </c:pt>
                <c:pt idx="131">
                  <c:v>-7.5294776581259857</c:v>
                </c:pt>
                <c:pt idx="132">
                  <c:v>-7.5294776581259857</c:v>
                </c:pt>
                <c:pt idx="133">
                  <c:v>-7.5294776581259857</c:v>
                </c:pt>
                <c:pt idx="134">
                  <c:v>-7.5294776581259857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B3DB-4E3F-A64B-E66476BB2808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Results!$AP$4:$AP$138</c:f>
              <c:numCache>
                <c:formatCode>0.00</c:formatCode>
                <c:ptCount val="135"/>
                <c:pt idx="0">
                  <c:v>2.4705223418740139</c:v>
                </c:pt>
                <c:pt idx="1">
                  <c:v>2.4705223418740139</c:v>
                </c:pt>
                <c:pt idx="2">
                  <c:v>2.4705223418740139</c:v>
                </c:pt>
                <c:pt idx="3">
                  <c:v>2.4705223418740139</c:v>
                </c:pt>
                <c:pt idx="4">
                  <c:v>2.4705223418740139</c:v>
                </c:pt>
                <c:pt idx="5">
                  <c:v>2.4705223418740139</c:v>
                </c:pt>
                <c:pt idx="6">
                  <c:v>2.4705223418740139</c:v>
                </c:pt>
                <c:pt idx="7">
                  <c:v>2.4705223418740139</c:v>
                </c:pt>
                <c:pt idx="8">
                  <c:v>2.4705223418740139</c:v>
                </c:pt>
                <c:pt idx="9">
                  <c:v>2.4705223418740139</c:v>
                </c:pt>
                <c:pt idx="10">
                  <c:v>2.4705223418740139</c:v>
                </c:pt>
                <c:pt idx="11">
                  <c:v>2.4705223418740139</c:v>
                </c:pt>
                <c:pt idx="12">
                  <c:v>2.4705223418740139</c:v>
                </c:pt>
                <c:pt idx="13">
                  <c:v>2.4705223418740139</c:v>
                </c:pt>
                <c:pt idx="14">
                  <c:v>2.4705223418740139</c:v>
                </c:pt>
                <c:pt idx="15">
                  <c:v>2.4705223418740139</c:v>
                </c:pt>
                <c:pt idx="16">
                  <c:v>2.4705223418740139</c:v>
                </c:pt>
                <c:pt idx="17">
                  <c:v>2.4705223418740139</c:v>
                </c:pt>
                <c:pt idx="18">
                  <c:v>2.4705223418740139</c:v>
                </c:pt>
                <c:pt idx="19">
                  <c:v>2.4705223418740139</c:v>
                </c:pt>
                <c:pt idx="20">
                  <c:v>2.4705223418740139</c:v>
                </c:pt>
                <c:pt idx="21">
                  <c:v>2.4705223418740139</c:v>
                </c:pt>
                <c:pt idx="22">
                  <c:v>2.4705223418740139</c:v>
                </c:pt>
                <c:pt idx="23">
                  <c:v>2.4705223418740139</c:v>
                </c:pt>
                <c:pt idx="24">
                  <c:v>2.4705223418740139</c:v>
                </c:pt>
                <c:pt idx="25">
                  <c:v>2.4705223418740139</c:v>
                </c:pt>
                <c:pt idx="26">
                  <c:v>2.4705223418740139</c:v>
                </c:pt>
                <c:pt idx="27">
                  <c:v>2.4705223418740139</c:v>
                </c:pt>
                <c:pt idx="28">
                  <c:v>2.4705223418740139</c:v>
                </c:pt>
                <c:pt idx="29">
                  <c:v>2.4705223418740139</c:v>
                </c:pt>
                <c:pt idx="30">
                  <c:v>2.4705223418740139</c:v>
                </c:pt>
                <c:pt idx="31">
                  <c:v>2.4705223418740139</c:v>
                </c:pt>
                <c:pt idx="32">
                  <c:v>2.4705223418740139</c:v>
                </c:pt>
                <c:pt idx="33">
                  <c:v>2.4705223418740139</c:v>
                </c:pt>
                <c:pt idx="34">
                  <c:v>2.4705223418740139</c:v>
                </c:pt>
                <c:pt idx="35">
                  <c:v>2.4705223418740139</c:v>
                </c:pt>
                <c:pt idx="36">
                  <c:v>2.4705223418740139</c:v>
                </c:pt>
                <c:pt idx="37">
                  <c:v>2.4705223418740139</c:v>
                </c:pt>
                <c:pt idx="38">
                  <c:v>2.4705223418740139</c:v>
                </c:pt>
                <c:pt idx="39">
                  <c:v>2.4705223418740139</c:v>
                </c:pt>
                <c:pt idx="40">
                  <c:v>2.4705223418740139</c:v>
                </c:pt>
                <c:pt idx="41">
                  <c:v>2.4705223418740139</c:v>
                </c:pt>
                <c:pt idx="42">
                  <c:v>2.4705223418740139</c:v>
                </c:pt>
                <c:pt idx="43">
                  <c:v>2.4705223418740139</c:v>
                </c:pt>
                <c:pt idx="44">
                  <c:v>2.4705223418740139</c:v>
                </c:pt>
                <c:pt idx="45">
                  <c:v>2.4705223418740139</c:v>
                </c:pt>
                <c:pt idx="46">
                  <c:v>2.4705223418740139</c:v>
                </c:pt>
                <c:pt idx="47">
                  <c:v>2.4705223418740139</c:v>
                </c:pt>
                <c:pt idx="48">
                  <c:v>2.4705223418740139</c:v>
                </c:pt>
                <c:pt idx="49">
                  <c:v>2.4705223418740139</c:v>
                </c:pt>
                <c:pt idx="50">
                  <c:v>2.4705223418740139</c:v>
                </c:pt>
                <c:pt idx="51">
                  <c:v>2.4705223418740139</c:v>
                </c:pt>
                <c:pt idx="52">
                  <c:v>2.4705223418740139</c:v>
                </c:pt>
                <c:pt idx="53">
                  <c:v>2.4705223418740139</c:v>
                </c:pt>
                <c:pt idx="54">
                  <c:v>2.4705223418740139</c:v>
                </c:pt>
                <c:pt idx="55">
                  <c:v>2.4705223418740139</c:v>
                </c:pt>
                <c:pt idx="56">
                  <c:v>2.4705223418740139</c:v>
                </c:pt>
                <c:pt idx="57">
                  <c:v>2.4705223418740139</c:v>
                </c:pt>
                <c:pt idx="58">
                  <c:v>2.4705223418740139</c:v>
                </c:pt>
                <c:pt idx="59">
                  <c:v>2.4705223418740139</c:v>
                </c:pt>
                <c:pt idx="60">
                  <c:v>2.4705223418740139</c:v>
                </c:pt>
                <c:pt idx="61">
                  <c:v>2.4705223418740139</c:v>
                </c:pt>
                <c:pt idx="62">
                  <c:v>2.4705223418740139</c:v>
                </c:pt>
                <c:pt idx="63">
                  <c:v>2.4705223418740139</c:v>
                </c:pt>
                <c:pt idx="64">
                  <c:v>2.4705223418740139</c:v>
                </c:pt>
                <c:pt idx="65">
                  <c:v>2.4705223418740139</c:v>
                </c:pt>
                <c:pt idx="66">
                  <c:v>2.4705223418740139</c:v>
                </c:pt>
                <c:pt idx="67">
                  <c:v>2.4705223418740139</c:v>
                </c:pt>
                <c:pt idx="68">
                  <c:v>2.4705223418740139</c:v>
                </c:pt>
                <c:pt idx="69">
                  <c:v>2.4705223418740139</c:v>
                </c:pt>
                <c:pt idx="70">
                  <c:v>2.4705223418740139</c:v>
                </c:pt>
                <c:pt idx="71">
                  <c:v>2.4705223418740139</c:v>
                </c:pt>
                <c:pt idx="72">
                  <c:v>2.4705223418740139</c:v>
                </c:pt>
                <c:pt idx="73">
                  <c:v>2.4705223418740139</c:v>
                </c:pt>
                <c:pt idx="74">
                  <c:v>2.4705223418740139</c:v>
                </c:pt>
                <c:pt idx="75">
                  <c:v>2.4705223418740139</c:v>
                </c:pt>
                <c:pt idx="76">
                  <c:v>2.4705223418740139</c:v>
                </c:pt>
                <c:pt idx="77">
                  <c:v>2.4705223418740139</c:v>
                </c:pt>
                <c:pt idx="78">
                  <c:v>2.4705223418740139</c:v>
                </c:pt>
                <c:pt idx="79">
                  <c:v>2.4705223418740139</c:v>
                </c:pt>
                <c:pt idx="80">
                  <c:v>2.4705223418740139</c:v>
                </c:pt>
                <c:pt idx="81">
                  <c:v>2.4705223418740139</c:v>
                </c:pt>
                <c:pt idx="82">
                  <c:v>2.4705223418740139</c:v>
                </c:pt>
                <c:pt idx="83">
                  <c:v>2.4705223418740139</c:v>
                </c:pt>
                <c:pt idx="84">
                  <c:v>2.4705223418740139</c:v>
                </c:pt>
                <c:pt idx="85">
                  <c:v>2.4705223418740139</c:v>
                </c:pt>
                <c:pt idx="86">
                  <c:v>2.4705223418740139</c:v>
                </c:pt>
                <c:pt idx="87">
                  <c:v>2.4705223418740139</c:v>
                </c:pt>
                <c:pt idx="88">
                  <c:v>2.4705223418740139</c:v>
                </c:pt>
                <c:pt idx="89">
                  <c:v>2.4705223418740139</c:v>
                </c:pt>
                <c:pt idx="90">
                  <c:v>2.4705223418740139</c:v>
                </c:pt>
                <c:pt idx="91">
                  <c:v>2.4705223418740139</c:v>
                </c:pt>
                <c:pt idx="92">
                  <c:v>2.4705223418740139</c:v>
                </c:pt>
                <c:pt idx="93">
                  <c:v>2.4705223418740139</c:v>
                </c:pt>
                <c:pt idx="94">
                  <c:v>2.4705223418740139</c:v>
                </c:pt>
                <c:pt idx="95">
                  <c:v>2.4705223418740139</c:v>
                </c:pt>
                <c:pt idx="96">
                  <c:v>2.4705223418740139</c:v>
                </c:pt>
                <c:pt idx="97">
                  <c:v>2.4705223418740139</c:v>
                </c:pt>
                <c:pt idx="98">
                  <c:v>2.4705223418740139</c:v>
                </c:pt>
                <c:pt idx="99">
                  <c:v>2.4705223418740139</c:v>
                </c:pt>
                <c:pt idx="100">
                  <c:v>2.4705223418740139</c:v>
                </c:pt>
                <c:pt idx="101">
                  <c:v>2.4705223418740139</c:v>
                </c:pt>
                <c:pt idx="102">
                  <c:v>2.4705223418740139</c:v>
                </c:pt>
                <c:pt idx="103">
                  <c:v>2.4705223418740139</c:v>
                </c:pt>
                <c:pt idx="104">
                  <c:v>2.4705223418740139</c:v>
                </c:pt>
                <c:pt idx="105">
                  <c:v>2.4705223418740139</c:v>
                </c:pt>
                <c:pt idx="106">
                  <c:v>2.4705223418740139</c:v>
                </c:pt>
                <c:pt idx="107">
                  <c:v>2.4705223418740139</c:v>
                </c:pt>
                <c:pt idx="108">
                  <c:v>2.4705223418740139</c:v>
                </c:pt>
                <c:pt idx="109">
                  <c:v>2.4705223418740139</c:v>
                </c:pt>
                <c:pt idx="110">
                  <c:v>2.4705223418740139</c:v>
                </c:pt>
                <c:pt idx="111">
                  <c:v>2.4705223418740139</c:v>
                </c:pt>
                <c:pt idx="112">
                  <c:v>2.4705223418740139</c:v>
                </c:pt>
                <c:pt idx="113">
                  <c:v>2.4705223418740139</c:v>
                </c:pt>
                <c:pt idx="114">
                  <c:v>2.4705223418740139</c:v>
                </c:pt>
                <c:pt idx="115">
                  <c:v>2.4705223418740139</c:v>
                </c:pt>
                <c:pt idx="116">
                  <c:v>2.4705223418740139</c:v>
                </c:pt>
                <c:pt idx="117">
                  <c:v>2.4705223418740139</c:v>
                </c:pt>
                <c:pt idx="118">
                  <c:v>2.4705223418740139</c:v>
                </c:pt>
                <c:pt idx="119">
                  <c:v>2.4705223418740139</c:v>
                </c:pt>
                <c:pt idx="120">
                  <c:v>2.4705223418740139</c:v>
                </c:pt>
                <c:pt idx="121">
                  <c:v>2.4705223418740139</c:v>
                </c:pt>
                <c:pt idx="122">
                  <c:v>2.4705223418740139</c:v>
                </c:pt>
                <c:pt idx="123">
                  <c:v>2.4705223418740139</c:v>
                </c:pt>
                <c:pt idx="124">
                  <c:v>2.4705223418740139</c:v>
                </c:pt>
                <c:pt idx="125">
                  <c:v>2.4705223418740139</c:v>
                </c:pt>
                <c:pt idx="126">
                  <c:v>2.4705223418740139</c:v>
                </c:pt>
                <c:pt idx="127">
                  <c:v>2.4705223418740139</c:v>
                </c:pt>
                <c:pt idx="128">
                  <c:v>2.4705223418740139</c:v>
                </c:pt>
                <c:pt idx="129">
                  <c:v>2.4705223418740139</c:v>
                </c:pt>
                <c:pt idx="130">
                  <c:v>2.4705223418740139</c:v>
                </c:pt>
                <c:pt idx="131">
                  <c:v>2.4705223418740139</c:v>
                </c:pt>
                <c:pt idx="132">
                  <c:v>2.4705223418740139</c:v>
                </c:pt>
                <c:pt idx="133">
                  <c:v>2.4705223418740139</c:v>
                </c:pt>
                <c:pt idx="134">
                  <c:v>2.4705223418740139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B3DB-4E3F-A64B-E66476BB2808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Results!$AQ$4:$AQ$138</c:f>
              <c:numCache>
                <c:formatCode>0.00</c:formatCode>
                <c:ptCount val="135"/>
                <c:pt idx="0">
                  <c:v>-12.083764668341182</c:v>
                </c:pt>
                <c:pt idx="1">
                  <c:v>-12.083764668341182</c:v>
                </c:pt>
                <c:pt idx="2">
                  <c:v>-12.083764668341182</c:v>
                </c:pt>
                <c:pt idx="3">
                  <c:v>-12.083764668341182</c:v>
                </c:pt>
                <c:pt idx="4">
                  <c:v>-12.083764668341182</c:v>
                </c:pt>
                <c:pt idx="5">
                  <c:v>-12.083764668341182</c:v>
                </c:pt>
                <c:pt idx="6">
                  <c:v>-12.083764668341182</c:v>
                </c:pt>
                <c:pt idx="7">
                  <c:v>-12.083764668341182</c:v>
                </c:pt>
                <c:pt idx="8">
                  <c:v>-12.083764668341182</c:v>
                </c:pt>
                <c:pt idx="9">
                  <c:v>-12.083764668341182</c:v>
                </c:pt>
                <c:pt idx="10">
                  <c:v>-12.083764668341182</c:v>
                </c:pt>
                <c:pt idx="11">
                  <c:v>-12.083764668341182</c:v>
                </c:pt>
                <c:pt idx="12">
                  <c:v>-12.083764668341182</c:v>
                </c:pt>
                <c:pt idx="13">
                  <c:v>-12.083764668341182</c:v>
                </c:pt>
                <c:pt idx="14">
                  <c:v>-12.083764668341182</c:v>
                </c:pt>
                <c:pt idx="15">
                  <c:v>-12.083764668341182</c:v>
                </c:pt>
                <c:pt idx="16">
                  <c:v>-12.083764668341182</c:v>
                </c:pt>
                <c:pt idx="17">
                  <c:v>-12.083764668341182</c:v>
                </c:pt>
                <c:pt idx="18">
                  <c:v>-12.083764668341182</c:v>
                </c:pt>
                <c:pt idx="19">
                  <c:v>-12.083764668341182</c:v>
                </c:pt>
                <c:pt idx="20">
                  <c:v>-12.083764668341182</c:v>
                </c:pt>
                <c:pt idx="21">
                  <c:v>-12.083764668341182</c:v>
                </c:pt>
                <c:pt idx="22">
                  <c:v>-12.083764668341182</c:v>
                </c:pt>
                <c:pt idx="23">
                  <c:v>-12.083764668341182</c:v>
                </c:pt>
                <c:pt idx="24">
                  <c:v>-12.083764668341182</c:v>
                </c:pt>
                <c:pt idx="25">
                  <c:v>-12.083764668341182</c:v>
                </c:pt>
                <c:pt idx="26">
                  <c:v>-12.083764668341182</c:v>
                </c:pt>
                <c:pt idx="27">
                  <c:v>-12.083764668341182</c:v>
                </c:pt>
                <c:pt idx="28">
                  <c:v>-12.083764668341182</c:v>
                </c:pt>
                <c:pt idx="29">
                  <c:v>-12.083764668341182</c:v>
                </c:pt>
                <c:pt idx="30">
                  <c:v>-12.083764668341182</c:v>
                </c:pt>
                <c:pt idx="31">
                  <c:v>-12.083764668341182</c:v>
                </c:pt>
                <c:pt idx="32">
                  <c:v>-12.083764668341182</c:v>
                </c:pt>
                <c:pt idx="33">
                  <c:v>-12.083764668341182</c:v>
                </c:pt>
                <c:pt idx="34">
                  <c:v>-12.083764668341182</c:v>
                </c:pt>
                <c:pt idx="35">
                  <c:v>-12.083764668341182</c:v>
                </c:pt>
                <c:pt idx="36">
                  <c:v>-12.083764668341182</c:v>
                </c:pt>
                <c:pt idx="37">
                  <c:v>-12.083764668341182</c:v>
                </c:pt>
                <c:pt idx="38">
                  <c:v>-12.083764668341182</c:v>
                </c:pt>
                <c:pt idx="39">
                  <c:v>-12.083764668341182</c:v>
                </c:pt>
                <c:pt idx="40">
                  <c:v>-12.083764668341182</c:v>
                </c:pt>
                <c:pt idx="41">
                  <c:v>-12.083764668341182</c:v>
                </c:pt>
                <c:pt idx="42">
                  <c:v>-12.083764668341182</c:v>
                </c:pt>
                <c:pt idx="43">
                  <c:v>-12.083764668341182</c:v>
                </c:pt>
                <c:pt idx="44">
                  <c:v>-12.083764668341182</c:v>
                </c:pt>
                <c:pt idx="45">
                  <c:v>-12.083764668341182</c:v>
                </c:pt>
                <c:pt idx="46">
                  <c:v>-12.083764668341182</c:v>
                </c:pt>
                <c:pt idx="47">
                  <c:v>-12.083764668341182</c:v>
                </c:pt>
                <c:pt idx="48">
                  <c:v>-12.083764668341182</c:v>
                </c:pt>
                <c:pt idx="49">
                  <c:v>-12.083764668341182</c:v>
                </c:pt>
                <c:pt idx="50">
                  <c:v>-12.083764668341182</c:v>
                </c:pt>
                <c:pt idx="51">
                  <c:v>-12.083764668341182</c:v>
                </c:pt>
                <c:pt idx="52">
                  <c:v>-12.083764668341182</c:v>
                </c:pt>
                <c:pt idx="53">
                  <c:v>-12.083764668341182</c:v>
                </c:pt>
                <c:pt idx="54">
                  <c:v>-12.083764668341182</c:v>
                </c:pt>
                <c:pt idx="55">
                  <c:v>-12.083764668341182</c:v>
                </c:pt>
                <c:pt idx="56">
                  <c:v>-12.083764668341182</c:v>
                </c:pt>
                <c:pt idx="57">
                  <c:v>-12.083764668341182</c:v>
                </c:pt>
                <c:pt idx="58">
                  <c:v>-12.083764668341182</c:v>
                </c:pt>
                <c:pt idx="59">
                  <c:v>-12.083764668341182</c:v>
                </c:pt>
                <c:pt idx="60">
                  <c:v>-12.083764668341182</c:v>
                </c:pt>
                <c:pt idx="61">
                  <c:v>-12.083764668341182</c:v>
                </c:pt>
                <c:pt idx="62">
                  <c:v>-12.083764668341182</c:v>
                </c:pt>
                <c:pt idx="63">
                  <c:v>-12.083764668341182</c:v>
                </c:pt>
                <c:pt idx="64">
                  <c:v>-12.083764668341182</c:v>
                </c:pt>
                <c:pt idx="65">
                  <c:v>-12.083764668341182</c:v>
                </c:pt>
                <c:pt idx="66">
                  <c:v>-12.083764668341182</c:v>
                </c:pt>
                <c:pt idx="67">
                  <c:v>-12.083764668341182</c:v>
                </c:pt>
                <c:pt idx="68">
                  <c:v>-12.083764668341182</c:v>
                </c:pt>
                <c:pt idx="69">
                  <c:v>-12.083764668341182</c:v>
                </c:pt>
                <c:pt idx="70">
                  <c:v>-12.083764668341182</c:v>
                </c:pt>
                <c:pt idx="71">
                  <c:v>-12.083764668341182</c:v>
                </c:pt>
                <c:pt idx="72">
                  <c:v>-12.083764668341182</c:v>
                </c:pt>
                <c:pt idx="73">
                  <c:v>-12.083764668341182</c:v>
                </c:pt>
                <c:pt idx="74">
                  <c:v>-12.083764668341182</c:v>
                </c:pt>
                <c:pt idx="75">
                  <c:v>-12.083764668341182</c:v>
                </c:pt>
                <c:pt idx="76">
                  <c:v>-12.083764668341182</c:v>
                </c:pt>
                <c:pt idx="77">
                  <c:v>-12.083764668341182</c:v>
                </c:pt>
                <c:pt idx="78">
                  <c:v>-12.083764668341182</c:v>
                </c:pt>
                <c:pt idx="79">
                  <c:v>-12.083764668341182</c:v>
                </c:pt>
                <c:pt idx="80">
                  <c:v>-12.083764668341182</c:v>
                </c:pt>
                <c:pt idx="81">
                  <c:v>-12.083764668341182</c:v>
                </c:pt>
                <c:pt idx="82">
                  <c:v>-12.083764668341182</c:v>
                </c:pt>
                <c:pt idx="83">
                  <c:v>-12.083764668341182</c:v>
                </c:pt>
                <c:pt idx="84">
                  <c:v>-12.083764668341182</c:v>
                </c:pt>
                <c:pt idx="85">
                  <c:v>-12.083764668341182</c:v>
                </c:pt>
                <c:pt idx="86">
                  <c:v>-12.083764668341182</c:v>
                </c:pt>
                <c:pt idx="87">
                  <c:v>-12.083764668341182</c:v>
                </c:pt>
                <c:pt idx="88">
                  <c:v>-12.083764668341182</c:v>
                </c:pt>
                <c:pt idx="89">
                  <c:v>-12.083764668341182</c:v>
                </c:pt>
                <c:pt idx="90">
                  <c:v>-12.083764668341182</c:v>
                </c:pt>
                <c:pt idx="91">
                  <c:v>-12.083764668341182</c:v>
                </c:pt>
                <c:pt idx="92">
                  <c:v>-12.083764668341182</c:v>
                </c:pt>
                <c:pt idx="93">
                  <c:v>-12.083764668341182</c:v>
                </c:pt>
                <c:pt idx="94">
                  <c:v>-12.083764668341182</c:v>
                </c:pt>
                <c:pt idx="95">
                  <c:v>-12.083764668341182</c:v>
                </c:pt>
                <c:pt idx="96">
                  <c:v>-12.083764668341182</c:v>
                </c:pt>
                <c:pt idx="97">
                  <c:v>-12.083764668341182</c:v>
                </c:pt>
                <c:pt idx="98">
                  <c:v>-12.083764668341182</c:v>
                </c:pt>
                <c:pt idx="99">
                  <c:v>-12.083764668341182</c:v>
                </c:pt>
                <c:pt idx="100">
                  <c:v>-12.083764668341182</c:v>
                </c:pt>
                <c:pt idx="101">
                  <c:v>-12.083764668341182</c:v>
                </c:pt>
                <c:pt idx="102">
                  <c:v>-12.083764668341182</c:v>
                </c:pt>
                <c:pt idx="103">
                  <c:v>-12.083764668341182</c:v>
                </c:pt>
                <c:pt idx="104">
                  <c:v>-12.083764668341182</c:v>
                </c:pt>
                <c:pt idx="105">
                  <c:v>-12.083764668341182</c:v>
                </c:pt>
                <c:pt idx="106">
                  <c:v>-12.083764668341182</c:v>
                </c:pt>
                <c:pt idx="107">
                  <c:v>-12.083764668341182</c:v>
                </c:pt>
                <c:pt idx="108">
                  <c:v>-12.083764668341182</c:v>
                </c:pt>
                <c:pt idx="109">
                  <c:v>-12.083764668341182</c:v>
                </c:pt>
                <c:pt idx="110">
                  <c:v>-12.083764668341182</c:v>
                </c:pt>
                <c:pt idx="111">
                  <c:v>-12.083764668341182</c:v>
                </c:pt>
                <c:pt idx="112">
                  <c:v>-12.083764668341182</c:v>
                </c:pt>
                <c:pt idx="113">
                  <c:v>-12.083764668341182</c:v>
                </c:pt>
                <c:pt idx="114">
                  <c:v>-12.083764668341182</c:v>
                </c:pt>
                <c:pt idx="115">
                  <c:v>-12.083764668341182</c:v>
                </c:pt>
                <c:pt idx="116">
                  <c:v>-12.083764668341182</c:v>
                </c:pt>
                <c:pt idx="117">
                  <c:v>-12.083764668341182</c:v>
                </c:pt>
                <c:pt idx="118">
                  <c:v>-12.083764668341182</c:v>
                </c:pt>
                <c:pt idx="119">
                  <c:v>-12.083764668341182</c:v>
                </c:pt>
                <c:pt idx="120">
                  <c:v>-12.083764668341182</c:v>
                </c:pt>
                <c:pt idx="121">
                  <c:v>-12.083764668341182</c:v>
                </c:pt>
                <c:pt idx="122">
                  <c:v>-12.083764668341182</c:v>
                </c:pt>
                <c:pt idx="123">
                  <c:v>-12.083764668341182</c:v>
                </c:pt>
                <c:pt idx="124">
                  <c:v>-12.083764668341182</c:v>
                </c:pt>
                <c:pt idx="125">
                  <c:v>-12.083764668341182</c:v>
                </c:pt>
                <c:pt idx="126">
                  <c:v>-12.083764668341182</c:v>
                </c:pt>
                <c:pt idx="127">
                  <c:v>-12.083764668341182</c:v>
                </c:pt>
                <c:pt idx="128">
                  <c:v>-12.083764668341182</c:v>
                </c:pt>
                <c:pt idx="129">
                  <c:v>-12.083764668341182</c:v>
                </c:pt>
                <c:pt idx="130">
                  <c:v>-12.083764668341182</c:v>
                </c:pt>
                <c:pt idx="131">
                  <c:v>-12.083764668341182</c:v>
                </c:pt>
                <c:pt idx="132">
                  <c:v>-12.083764668341182</c:v>
                </c:pt>
                <c:pt idx="133">
                  <c:v>-12.083764668341182</c:v>
                </c:pt>
                <c:pt idx="134">
                  <c:v>-12.083764668341182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B3DB-4E3F-A64B-E66476BB2808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Results!$D$4:$D$138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Results!$AR$4:$AR$138</c:f>
              <c:numCache>
                <c:formatCode>0.00</c:formatCode>
                <c:ptCount val="135"/>
                <c:pt idx="0">
                  <c:v>7.0248093520892105</c:v>
                </c:pt>
                <c:pt idx="1">
                  <c:v>7.0248093520892105</c:v>
                </c:pt>
                <c:pt idx="2">
                  <c:v>7.0248093520892105</c:v>
                </c:pt>
                <c:pt idx="3">
                  <c:v>7.0248093520892105</c:v>
                </c:pt>
                <c:pt idx="4">
                  <c:v>7.0248093520892105</c:v>
                </c:pt>
                <c:pt idx="5">
                  <c:v>7.0248093520892105</c:v>
                </c:pt>
                <c:pt idx="6">
                  <c:v>7.0248093520892105</c:v>
                </c:pt>
                <c:pt idx="7">
                  <c:v>7.0248093520892105</c:v>
                </c:pt>
                <c:pt idx="8">
                  <c:v>7.0248093520892105</c:v>
                </c:pt>
                <c:pt idx="9">
                  <c:v>7.0248093520892105</c:v>
                </c:pt>
                <c:pt idx="10">
                  <c:v>7.0248093520892105</c:v>
                </c:pt>
                <c:pt idx="11">
                  <c:v>7.0248093520892105</c:v>
                </c:pt>
                <c:pt idx="12">
                  <c:v>7.0248093520892105</c:v>
                </c:pt>
                <c:pt idx="13">
                  <c:v>7.0248093520892105</c:v>
                </c:pt>
                <c:pt idx="14">
                  <c:v>7.0248093520892105</c:v>
                </c:pt>
                <c:pt idx="15">
                  <c:v>7.0248093520892105</c:v>
                </c:pt>
                <c:pt idx="16">
                  <c:v>7.0248093520892105</c:v>
                </c:pt>
                <c:pt idx="17">
                  <c:v>7.0248093520892105</c:v>
                </c:pt>
                <c:pt idx="18">
                  <c:v>7.0248093520892105</c:v>
                </c:pt>
                <c:pt idx="19">
                  <c:v>7.0248093520892105</c:v>
                </c:pt>
                <c:pt idx="20">
                  <c:v>7.0248093520892105</c:v>
                </c:pt>
                <c:pt idx="21">
                  <c:v>7.0248093520892105</c:v>
                </c:pt>
                <c:pt idx="22">
                  <c:v>7.0248093520892105</c:v>
                </c:pt>
                <c:pt idx="23">
                  <c:v>7.0248093520892105</c:v>
                </c:pt>
                <c:pt idx="24">
                  <c:v>7.0248093520892105</c:v>
                </c:pt>
                <c:pt idx="25">
                  <c:v>7.0248093520892105</c:v>
                </c:pt>
                <c:pt idx="26">
                  <c:v>7.0248093520892105</c:v>
                </c:pt>
                <c:pt idx="27">
                  <c:v>7.0248093520892105</c:v>
                </c:pt>
                <c:pt idx="28">
                  <c:v>7.0248093520892105</c:v>
                </c:pt>
                <c:pt idx="29">
                  <c:v>7.0248093520892105</c:v>
                </c:pt>
                <c:pt idx="30">
                  <c:v>7.0248093520892105</c:v>
                </c:pt>
                <c:pt idx="31">
                  <c:v>7.0248093520892105</c:v>
                </c:pt>
                <c:pt idx="32">
                  <c:v>7.0248093520892105</c:v>
                </c:pt>
                <c:pt idx="33">
                  <c:v>7.0248093520892105</c:v>
                </c:pt>
                <c:pt idx="34">
                  <c:v>7.0248093520892105</c:v>
                </c:pt>
                <c:pt idx="35">
                  <c:v>7.0248093520892105</c:v>
                </c:pt>
                <c:pt idx="36">
                  <c:v>7.0248093520892105</c:v>
                </c:pt>
                <c:pt idx="37">
                  <c:v>7.0248093520892105</c:v>
                </c:pt>
                <c:pt idx="38">
                  <c:v>7.0248093520892105</c:v>
                </c:pt>
                <c:pt idx="39">
                  <c:v>7.0248093520892105</c:v>
                </c:pt>
                <c:pt idx="40">
                  <c:v>7.0248093520892105</c:v>
                </c:pt>
                <c:pt idx="41">
                  <c:v>7.0248093520892105</c:v>
                </c:pt>
                <c:pt idx="42">
                  <c:v>7.0248093520892105</c:v>
                </c:pt>
                <c:pt idx="43">
                  <c:v>7.0248093520892105</c:v>
                </c:pt>
                <c:pt idx="44">
                  <c:v>7.0248093520892105</c:v>
                </c:pt>
                <c:pt idx="45">
                  <c:v>7.0248093520892105</c:v>
                </c:pt>
                <c:pt idx="46">
                  <c:v>7.0248093520892105</c:v>
                </c:pt>
                <c:pt idx="47">
                  <c:v>7.0248093520892105</c:v>
                </c:pt>
                <c:pt idx="48">
                  <c:v>7.0248093520892105</c:v>
                </c:pt>
                <c:pt idx="49">
                  <c:v>7.0248093520892105</c:v>
                </c:pt>
                <c:pt idx="50">
                  <c:v>7.0248093520892105</c:v>
                </c:pt>
                <c:pt idx="51">
                  <c:v>7.0248093520892105</c:v>
                </c:pt>
                <c:pt idx="52">
                  <c:v>7.0248093520892105</c:v>
                </c:pt>
                <c:pt idx="53">
                  <c:v>7.0248093520892105</c:v>
                </c:pt>
                <c:pt idx="54">
                  <c:v>7.0248093520892105</c:v>
                </c:pt>
                <c:pt idx="55">
                  <c:v>7.0248093520892105</c:v>
                </c:pt>
                <c:pt idx="56">
                  <c:v>7.0248093520892105</c:v>
                </c:pt>
                <c:pt idx="57">
                  <c:v>7.0248093520892105</c:v>
                </c:pt>
                <c:pt idx="58">
                  <c:v>7.0248093520892105</c:v>
                </c:pt>
                <c:pt idx="59">
                  <c:v>7.0248093520892105</c:v>
                </c:pt>
                <c:pt idx="60">
                  <c:v>7.0248093520892105</c:v>
                </c:pt>
                <c:pt idx="61">
                  <c:v>7.0248093520892105</c:v>
                </c:pt>
                <c:pt idx="62">
                  <c:v>7.0248093520892105</c:v>
                </c:pt>
                <c:pt idx="63">
                  <c:v>7.0248093520892105</c:v>
                </c:pt>
                <c:pt idx="64">
                  <c:v>7.0248093520892105</c:v>
                </c:pt>
                <c:pt idx="65">
                  <c:v>7.0248093520892105</c:v>
                </c:pt>
                <c:pt idx="66">
                  <c:v>7.0248093520892105</c:v>
                </c:pt>
                <c:pt idx="67">
                  <c:v>7.0248093520892105</c:v>
                </c:pt>
                <c:pt idx="68">
                  <c:v>7.0248093520892105</c:v>
                </c:pt>
                <c:pt idx="69">
                  <c:v>7.0248093520892105</c:v>
                </c:pt>
                <c:pt idx="70">
                  <c:v>7.0248093520892105</c:v>
                </c:pt>
                <c:pt idx="71">
                  <c:v>7.0248093520892105</c:v>
                </c:pt>
                <c:pt idx="72">
                  <c:v>7.0248093520892105</c:v>
                </c:pt>
                <c:pt idx="73">
                  <c:v>7.0248093520892105</c:v>
                </c:pt>
                <c:pt idx="74">
                  <c:v>7.0248093520892105</c:v>
                </c:pt>
                <c:pt idx="75">
                  <c:v>7.0248093520892105</c:v>
                </c:pt>
                <c:pt idx="76">
                  <c:v>7.0248093520892105</c:v>
                </c:pt>
                <c:pt idx="77">
                  <c:v>7.0248093520892105</c:v>
                </c:pt>
                <c:pt idx="78">
                  <c:v>7.0248093520892105</c:v>
                </c:pt>
                <c:pt idx="79">
                  <c:v>7.0248093520892105</c:v>
                </c:pt>
                <c:pt idx="80">
                  <c:v>7.0248093520892105</c:v>
                </c:pt>
                <c:pt idx="81">
                  <c:v>7.0248093520892105</c:v>
                </c:pt>
                <c:pt idx="82">
                  <c:v>7.0248093520892105</c:v>
                </c:pt>
                <c:pt idx="83">
                  <c:v>7.0248093520892105</c:v>
                </c:pt>
                <c:pt idx="84">
                  <c:v>7.0248093520892105</c:v>
                </c:pt>
                <c:pt idx="85">
                  <c:v>7.0248093520892105</c:v>
                </c:pt>
                <c:pt idx="86">
                  <c:v>7.0248093520892105</c:v>
                </c:pt>
                <c:pt idx="87">
                  <c:v>7.0248093520892105</c:v>
                </c:pt>
                <c:pt idx="88">
                  <c:v>7.0248093520892105</c:v>
                </c:pt>
                <c:pt idx="89">
                  <c:v>7.0248093520892105</c:v>
                </c:pt>
                <c:pt idx="90">
                  <c:v>7.0248093520892105</c:v>
                </c:pt>
                <c:pt idx="91">
                  <c:v>7.0248093520892105</c:v>
                </c:pt>
                <c:pt idx="92">
                  <c:v>7.0248093520892105</c:v>
                </c:pt>
                <c:pt idx="93">
                  <c:v>7.0248093520892105</c:v>
                </c:pt>
                <c:pt idx="94">
                  <c:v>7.0248093520892105</c:v>
                </c:pt>
                <c:pt idx="95">
                  <c:v>7.0248093520892105</c:v>
                </c:pt>
                <c:pt idx="96">
                  <c:v>7.0248093520892105</c:v>
                </c:pt>
                <c:pt idx="97">
                  <c:v>7.0248093520892105</c:v>
                </c:pt>
                <c:pt idx="98">
                  <c:v>7.0248093520892105</c:v>
                </c:pt>
                <c:pt idx="99">
                  <c:v>7.0248093520892105</c:v>
                </c:pt>
                <c:pt idx="100">
                  <c:v>7.0248093520892105</c:v>
                </c:pt>
                <c:pt idx="101">
                  <c:v>7.0248093520892105</c:v>
                </c:pt>
                <c:pt idx="102">
                  <c:v>7.0248093520892105</c:v>
                </c:pt>
                <c:pt idx="103">
                  <c:v>7.0248093520892105</c:v>
                </c:pt>
                <c:pt idx="104">
                  <c:v>7.0248093520892105</c:v>
                </c:pt>
                <c:pt idx="105">
                  <c:v>7.0248093520892105</c:v>
                </c:pt>
                <c:pt idx="106">
                  <c:v>7.0248093520892105</c:v>
                </c:pt>
                <c:pt idx="107">
                  <c:v>7.0248093520892105</c:v>
                </c:pt>
                <c:pt idx="108">
                  <c:v>7.0248093520892105</c:v>
                </c:pt>
                <c:pt idx="109">
                  <c:v>7.0248093520892105</c:v>
                </c:pt>
                <c:pt idx="110">
                  <c:v>7.0248093520892105</c:v>
                </c:pt>
                <c:pt idx="111">
                  <c:v>7.0248093520892105</c:v>
                </c:pt>
                <c:pt idx="112">
                  <c:v>7.0248093520892105</c:v>
                </c:pt>
                <c:pt idx="113">
                  <c:v>7.0248093520892105</c:v>
                </c:pt>
                <c:pt idx="114">
                  <c:v>7.0248093520892105</c:v>
                </c:pt>
                <c:pt idx="115">
                  <c:v>7.0248093520892105</c:v>
                </c:pt>
                <c:pt idx="116">
                  <c:v>7.0248093520892105</c:v>
                </c:pt>
                <c:pt idx="117">
                  <c:v>7.0248093520892105</c:v>
                </c:pt>
                <c:pt idx="118">
                  <c:v>7.0248093520892105</c:v>
                </c:pt>
                <c:pt idx="119">
                  <c:v>7.0248093520892105</c:v>
                </c:pt>
                <c:pt idx="120">
                  <c:v>7.0248093520892105</c:v>
                </c:pt>
                <c:pt idx="121">
                  <c:v>7.0248093520892105</c:v>
                </c:pt>
                <c:pt idx="122">
                  <c:v>7.0248093520892105</c:v>
                </c:pt>
                <c:pt idx="123">
                  <c:v>7.0248093520892105</c:v>
                </c:pt>
                <c:pt idx="124">
                  <c:v>7.0248093520892105</c:v>
                </c:pt>
                <c:pt idx="125">
                  <c:v>7.0248093520892105</c:v>
                </c:pt>
                <c:pt idx="126">
                  <c:v>7.0248093520892105</c:v>
                </c:pt>
                <c:pt idx="127">
                  <c:v>7.0248093520892105</c:v>
                </c:pt>
                <c:pt idx="128">
                  <c:v>7.0248093520892105</c:v>
                </c:pt>
                <c:pt idx="129">
                  <c:v>7.0248093520892105</c:v>
                </c:pt>
                <c:pt idx="130">
                  <c:v>7.0248093520892105</c:v>
                </c:pt>
                <c:pt idx="131">
                  <c:v>7.0248093520892105</c:v>
                </c:pt>
                <c:pt idx="132">
                  <c:v>7.0248093520892105</c:v>
                </c:pt>
                <c:pt idx="133">
                  <c:v>7.0248093520892105</c:v>
                </c:pt>
                <c:pt idx="134">
                  <c:v>7.0248093520892105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B3DB-4E3F-A64B-E66476BB2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12384"/>
        <c:axId val="232290384"/>
      </c:lineChart>
      <c:catAx>
        <c:axId val="2273123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90384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2290384"/>
        <c:scaling>
          <c:orientation val="minMax"/>
          <c:max val="35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Error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312384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USGS Sediment Laboratory Quality Assurance Project - Study 1, 2024</a:t>
            </a:r>
          </a:p>
          <a:p>
            <a:pPr>
              <a:defRPr b="1"/>
            </a:pPr>
            <a:r>
              <a:rPr lang="en-US" b="1"/>
              <a:t>Suspended</a:t>
            </a:r>
            <a:r>
              <a:rPr lang="en-US" b="1" baseline="0"/>
              <a:t> Sediment Concentration</a:t>
            </a:r>
            <a:r>
              <a:rPr lang="en-US" b="1"/>
              <a:t> vs Percent</a:t>
            </a:r>
            <a:r>
              <a:rPr lang="en-US" b="1" baseline="0"/>
              <a:t> Error (between reported and expected)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87167063053203E-2"/>
          <c:y val="0.10969777735122863"/>
          <c:w val="0.91332450556482303"/>
          <c:h val="0.800399230872366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noFill/>
              <a:ln w="15875">
                <a:solidFill>
                  <a:srgbClr val="7030A0"/>
                </a:solidFill>
              </a:ln>
              <a:effectLst/>
            </c:spPr>
          </c:marker>
          <c:xVal>
            <c:numRef>
              <c:f>Results!$M$4:$M$138</c:f>
              <c:numCache>
                <c:formatCode>0.0</c:formatCode>
                <c:ptCount val="135"/>
                <c:pt idx="0">
                  <c:v>67.348392480405437</c:v>
                </c:pt>
                <c:pt idx="1">
                  <c:v>113.44718990058985</c:v>
                </c:pt>
                <c:pt idx="2">
                  <c:v>225.89229397787173</c:v>
                </c:pt>
                <c:pt idx="3">
                  <c:v>673.33418786215941</c:v>
                </c:pt>
                <c:pt idx="4">
                  <c:v>1123.5716875867242</c:v>
                </c:pt>
                <c:pt idx="5">
                  <c:v>1572.318993100293</c:v>
                </c:pt>
                <c:pt idx="6">
                  <c:v>4251.7070038056809</c:v>
                </c:pt>
                <c:pt idx="7">
                  <c:v>6146.4804901805865</c:v>
                </c:pt>
                <c:pt idx="8">
                  <c:v>7835.242445090309</c:v>
                </c:pt>
                <c:pt idx="9">
                  <c:v>72.193123973355966</c:v>
                </c:pt>
                <c:pt idx="10">
                  <c:v>115.94034467309189</c:v>
                </c:pt>
                <c:pt idx="11">
                  <c:v>226.04879755121172</c:v>
                </c:pt>
                <c:pt idx="12">
                  <c:v>673.51136608615502</c:v>
                </c:pt>
                <c:pt idx="13">
                  <c:v>1119.5913476361945</c:v>
                </c:pt>
                <c:pt idx="14">
                  <c:v>1566.7957569843179</c:v>
                </c:pt>
                <c:pt idx="15">
                  <c:v>4255.2925720440917</c:v>
                </c:pt>
                <c:pt idx="16">
                  <c:v>6146.6322124860681</c:v>
                </c:pt>
                <c:pt idx="17">
                  <c:v>7818.6458890477543</c:v>
                </c:pt>
                <c:pt idx="18">
                  <c:v>70.776821861749241</c:v>
                </c:pt>
                <c:pt idx="19">
                  <c:v>116.1374295728676</c:v>
                </c:pt>
                <c:pt idx="20">
                  <c:v>229.96808963003051</c:v>
                </c:pt>
                <c:pt idx="21">
                  <c:v>674.26014026376504</c:v>
                </c:pt>
                <c:pt idx="22">
                  <c:v>1122.3273481393614</c:v>
                </c:pt>
                <c:pt idx="23">
                  <c:v>1572.5708685626205</c:v>
                </c:pt>
                <c:pt idx="24">
                  <c:v>4245.8494254902207</c:v>
                </c:pt>
                <c:pt idx="25">
                  <c:v>6155.1490307644399</c:v>
                </c:pt>
                <c:pt idx="26">
                  <c:v>7803.7348561542776</c:v>
                </c:pt>
                <c:pt idx="27">
                  <c:v>72.429407612146889</c:v>
                </c:pt>
                <c:pt idx="28">
                  <c:v>116.66021883027626</c:v>
                </c:pt>
                <c:pt idx="29">
                  <c:v>227.39236872849816</c:v>
                </c:pt>
                <c:pt idx="30">
                  <c:v>676.36437203569608</c:v>
                </c:pt>
                <c:pt idx="31">
                  <c:v>1120.1015935080914</c:v>
                </c:pt>
                <c:pt idx="32">
                  <c:v>1570.3985415241757</c:v>
                </c:pt>
                <c:pt idx="33">
                  <c:v>4247.3414403445022</c:v>
                </c:pt>
                <c:pt idx="34">
                  <c:v>6152.5238543794503</c:v>
                </c:pt>
                <c:pt idx="35">
                  <c:v>7818.2198301363951</c:v>
                </c:pt>
                <c:pt idx="36">
                  <c:v>68.824241890478419</c:v>
                </c:pt>
                <c:pt idx="37">
                  <c:v>116.87274016953992</c:v>
                </c:pt>
                <c:pt idx="38">
                  <c:v>228.72530564900106</c:v>
                </c:pt>
                <c:pt idx="39">
                  <c:v>671.58796855373419</c:v>
                </c:pt>
                <c:pt idx="40">
                  <c:v>1125.5424639412979</c:v>
                </c:pt>
                <c:pt idx="41">
                  <c:v>1570.0837447015465</c:v>
                </c:pt>
                <c:pt idx="42">
                  <c:v>4254.3961784875783</c:v>
                </c:pt>
                <c:pt idx="43">
                  <c:v>6140.1474943198464</c:v>
                </c:pt>
                <c:pt idx="44">
                  <c:v>7798.937535745833</c:v>
                </c:pt>
                <c:pt idx="45">
                  <c:v>68.573716214790295</c:v>
                </c:pt>
                <c:pt idx="46">
                  <c:v>118.36145252626774</c:v>
                </c:pt>
                <c:pt idx="47">
                  <c:v>227.57527755377492</c:v>
                </c:pt>
                <c:pt idx="48">
                  <c:v>673.46063716944855</c:v>
                </c:pt>
                <c:pt idx="49">
                  <c:v>1122.8277941544045</c:v>
                </c:pt>
                <c:pt idx="50">
                  <c:v>1568.271010424226</c:v>
                </c:pt>
                <c:pt idx="51">
                  <c:v>4246.4552379622291</c:v>
                </c:pt>
                <c:pt idx="52">
                  <c:v>6152.8127220817778</c:v>
                </c:pt>
                <c:pt idx="53">
                  <c:v>7816.4883809963458</c:v>
                </c:pt>
                <c:pt idx="54">
                  <c:v>69.828695187825161</c:v>
                </c:pt>
                <c:pt idx="55">
                  <c:v>111.12625654006509</c:v>
                </c:pt>
                <c:pt idx="56">
                  <c:v>227.19511180541039</c:v>
                </c:pt>
                <c:pt idx="57">
                  <c:v>675.11039585371918</c:v>
                </c:pt>
                <c:pt idx="58">
                  <c:v>1120.5221615344913</c:v>
                </c:pt>
                <c:pt idx="59">
                  <c:v>1569.1510287406043</c:v>
                </c:pt>
                <c:pt idx="60">
                  <c:v>4246.8121799221408</c:v>
                </c:pt>
                <c:pt idx="61">
                  <c:v>6137.1648863552246</c:v>
                </c:pt>
                <c:pt idx="62">
                  <c:v>7820.8215874434463</c:v>
                </c:pt>
                <c:pt idx="63">
                  <c:v>71.208164775059259</c:v>
                </c:pt>
                <c:pt idx="64">
                  <c:v>112.71977478345073</c:v>
                </c:pt>
                <c:pt idx="65">
                  <c:v>223.54474403730131</c:v>
                </c:pt>
                <c:pt idx="66">
                  <c:v>673.48023660265778</c:v>
                </c:pt>
                <c:pt idx="67">
                  <c:v>1119.064506830854</c:v>
                </c:pt>
                <c:pt idx="68">
                  <c:v>1572.8940808554842</c:v>
                </c:pt>
                <c:pt idx="69">
                  <c:v>4243.5360536345661</c:v>
                </c:pt>
                <c:pt idx="70">
                  <c:v>6149.7369317328157</c:v>
                </c:pt>
                <c:pt idx="71">
                  <c:v>7823.7233198905005</c:v>
                </c:pt>
                <c:pt idx="72">
                  <c:v>67.816900075542208</c:v>
                </c:pt>
                <c:pt idx="73">
                  <c:v>112.86858884749438</c:v>
                </c:pt>
                <c:pt idx="74">
                  <c:v>225.2049903585997</c:v>
                </c:pt>
                <c:pt idx="75">
                  <c:v>671.88837942676366</c:v>
                </c:pt>
                <c:pt idx="76">
                  <c:v>1121.269834930247</c:v>
                </c:pt>
                <c:pt idx="77">
                  <c:v>1567.2568194983264</c:v>
                </c:pt>
                <c:pt idx="78">
                  <c:v>4253.4420151117183</c:v>
                </c:pt>
                <c:pt idx="79">
                  <c:v>6140.774762197977</c:v>
                </c:pt>
                <c:pt idx="80">
                  <c:v>7709.0577556055259</c:v>
                </c:pt>
                <c:pt idx="81">
                  <c:v>71.620281496707591</c:v>
                </c:pt>
                <c:pt idx="82">
                  <c:v>114.43122932539031</c:v>
                </c:pt>
                <c:pt idx="83">
                  <c:v>225.6796066096471</c:v>
                </c:pt>
                <c:pt idx="84">
                  <c:v>674.73573455701478</c:v>
                </c:pt>
                <c:pt idx="85">
                  <c:v>1118.9974342279386</c:v>
                </c:pt>
                <c:pt idx="86">
                  <c:v>1565.5423800483486</c:v>
                </c:pt>
                <c:pt idx="87">
                  <c:v>4244.4687912707623</c:v>
                </c:pt>
                <c:pt idx="88">
                  <c:v>6138.0127062551865</c:v>
                </c:pt>
                <c:pt idx="89">
                  <c:v>7813.5610626832549</c:v>
                </c:pt>
                <c:pt idx="90">
                  <c:v>68.744545513304956</c:v>
                </c:pt>
                <c:pt idx="91">
                  <c:v>114.94561405003748</c:v>
                </c:pt>
                <c:pt idx="92">
                  <c:v>226.80297283601149</c:v>
                </c:pt>
                <c:pt idx="93">
                  <c:v>673.84684287157779</c:v>
                </c:pt>
                <c:pt idx="94">
                  <c:v>1126.2921747858716</c:v>
                </c:pt>
                <c:pt idx="95">
                  <c:v>1567.6670545602522</c:v>
                </c:pt>
                <c:pt idx="96">
                  <c:v>4247.813718339863</c:v>
                </c:pt>
                <c:pt idx="97">
                  <c:v>6136.5990212316265</c:v>
                </c:pt>
                <c:pt idx="98">
                  <c:v>7815.1528160335292</c:v>
                </c:pt>
                <c:pt idx="99">
                  <c:v>69.971742369708124</c:v>
                </c:pt>
                <c:pt idx="100">
                  <c:v>113.36370570835187</c:v>
                </c:pt>
                <c:pt idx="101">
                  <c:v>224.73495492685336</c:v>
                </c:pt>
                <c:pt idx="102">
                  <c:v>672.32336970680603</c:v>
                </c:pt>
                <c:pt idx="103">
                  <c:v>1118.1779863525571</c:v>
                </c:pt>
                <c:pt idx="104">
                  <c:v>1567.114901353357</c:v>
                </c:pt>
                <c:pt idx="105">
                  <c:v>4252.1867874865247</c:v>
                </c:pt>
                <c:pt idx="106">
                  <c:v>6144.9144078160734</c:v>
                </c:pt>
                <c:pt idx="107">
                  <c:v>7812.3785575194324</c:v>
                </c:pt>
                <c:pt idx="108">
                  <c:v>68.003773675749031</c:v>
                </c:pt>
                <c:pt idx="109">
                  <c:v>116.49245678377092</c:v>
                </c:pt>
                <c:pt idx="110">
                  <c:v>225.06509132135079</c:v>
                </c:pt>
                <c:pt idx="111">
                  <c:v>675.12165593378529</c:v>
                </c:pt>
                <c:pt idx="112">
                  <c:v>1121.9439030209735</c:v>
                </c:pt>
                <c:pt idx="113">
                  <c:v>1567.9801649631072</c:v>
                </c:pt>
                <c:pt idx="114">
                  <c:v>4251.2721888898386</c:v>
                </c:pt>
                <c:pt idx="115">
                  <c:v>6149.2436341979874</c:v>
                </c:pt>
                <c:pt idx="116">
                  <c:v>7887.1340721166271</c:v>
                </c:pt>
                <c:pt idx="117">
                  <c:v>73.147338386219914</c:v>
                </c:pt>
                <c:pt idx="118">
                  <c:v>112.99699471568489</c:v>
                </c:pt>
                <c:pt idx="119">
                  <c:v>228.51451135060998</c:v>
                </c:pt>
                <c:pt idx="120">
                  <c:v>674.13174080537055</c:v>
                </c:pt>
                <c:pt idx="121">
                  <c:v>1123.6682787562254</c:v>
                </c:pt>
                <c:pt idx="122">
                  <c:v>1563.2216611477395</c:v>
                </c:pt>
                <c:pt idx="123">
                  <c:v>4240.8838045296479</c:v>
                </c:pt>
                <c:pt idx="124">
                  <c:v>6127.64022083079</c:v>
                </c:pt>
                <c:pt idx="125">
                  <c:v>7799.9448093768897</c:v>
                </c:pt>
                <c:pt idx="126">
                  <c:v>70.508461941393477</c:v>
                </c:pt>
                <c:pt idx="127">
                  <c:v>116.67514191720548</c:v>
                </c:pt>
                <c:pt idx="128">
                  <c:v>225.73642065057541</c:v>
                </c:pt>
                <c:pt idx="129">
                  <c:v>674.20468493043631</c:v>
                </c:pt>
                <c:pt idx="130">
                  <c:v>1122.2217185415971</c:v>
                </c:pt>
                <c:pt idx="131">
                  <c:v>1571.8384797876133</c:v>
                </c:pt>
                <c:pt idx="132">
                  <c:v>4243.6865846888359</c:v>
                </c:pt>
                <c:pt idx="133">
                  <c:v>6146.0740104085644</c:v>
                </c:pt>
                <c:pt idx="134">
                  <c:v>7812.126245452595</c:v>
                </c:pt>
              </c:numCache>
            </c:numRef>
          </c:xVal>
          <c:yVal>
            <c:numRef>
              <c:f>Results!$W$4:$W$138</c:f>
              <c:numCache>
                <c:formatCode>0.00</c:formatCode>
                <c:ptCount val="135"/>
                <c:pt idx="0">
                  <c:v>0.96751755401458772</c:v>
                </c:pt>
                <c:pt idx="1">
                  <c:v>-4.801520342075503</c:v>
                </c:pt>
                <c:pt idx="2">
                  <c:v>-3.9365194010304814</c:v>
                </c:pt>
                <c:pt idx="3">
                  <c:v>-1.2377491017678033</c:v>
                </c:pt>
                <c:pt idx="4">
                  <c:v>-1.9199208937933656</c:v>
                </c:pt>
                <c:pt idx="5">
                  <c:v>-0.97429294993677407</c:v>
                </c:pt>
                <c:pt idx="6">
                  <c:v>-3.097744122249972</c:v>
                </c:pt>
                <c:pt idx="7">
                  <c:v>-1.4883393891306198</c:v>
                </c:pt>
                <c:pt idx="8">
                  <c:v>-1.9430470232061121</c:v>
                </c:pt>
                <c:pt idx="9">
                  <c:v>-4.4230306123536645</c:v>
                </c:pt>
                <c:pt idx="10">
                  <c:v>-2.5360841227292803</c:v>
                </c:pt>
                <c:pt idx="11">
                  <c:v>-5.7725578249340135</c:v>
                </c:pt>
                <c:pt idx="12">
                  <c:v>-3.490864040317839</c:v>
                </c:pt>
                <c:pt idx="13">
                  <c:v>-3.4469137080840144</c:v>
                </c:pt>
                <c:pt idx="14">
                  <c:v>-1.9017001323559324</c:v>
                </c:pt>
                <c:pt idx="15">
                  <c:v>0.18112568819694436</c:v>
                </c:pt>
                <c:pt idx="16">
                  <c:v>0.99839693335272961</c:v>
                </c:pt>
                <c:pt idx="17">
                  <c:v>1.8718600769125051</c:v>
                </c:pt>
                <c:pt idx="18">
                  <c:v>-10.98780880122022</c:v>
                </c:pt>
                <c:pt idx="19">
                  <c:v>-6.1456755148773095</c:v>
                </c:pt>
                <c:pt idx="20">
                  <c:v>-3.8997104530712257</c:v>
                </c:pt>
                <c:pt idx="21">
                  <c:v>-2.8564850735846004</c:v>
                </c:pt>
                <c:pt idx="22">
                  <c:v>-2.078479881830773</c:v>
                </c:pt>
                <c:pt idx="23">
                  <c:v>-1.6896452232329031</c:v>
                </c:pt>
                <c:pt idx="24">
                  <c:v>-1.150521853105533</c:v>
                </c:pt>
                <c:pt idx="25">
                  <c:v>-0.79850269292887965</c:v>
                </c:pt>
                <c:pt idx="26">
                  <c:v>-0.58606368613625615</c:v>
                </c:pt>
                <c:pt idx="27">
                  <c:v>-8.8767916570239009</c:v>
                </c:pt>
                <c:pt idx="28">
                  <c:v>-8.2806452166273434</c:v>
                </c:pt>
                <c:pt idx="29">
                  <c:v>-7.6486158377919384</c:v>
                </c:pt>
                <c:pt idx="30">
                  <c:v>-4.1936525944330949</c:v>
                </c:pt>
                <c:pt idx="31">
                  <c:v>-2.2410104274090585</c:v>
                </c:pt>
                <c:pt idx="32">
                  <c:v>-1.5536528390108728</c:v>
                </c:pt>
                <c:pt idx="33">
                  <c:v>0.13322591872997253</c:v>
                </c:pt>
                <c:pt idx="34">
                  <c:v>-2.0727080040279255</c:v>
                </c:pt>
                <c:pt idx="35">
                  <c:v>-2.8295422096430838</c:v>
                </c:pt>
                <c:pt idx="36">
                  <c:v>0.1216985573991046</c:v>
                </c:pt>
                <c:pt idx="37">
                  <c:v>-3.7192078864878035</c:v>
                </c:pt>
                <c:pt idx="38">
                  <c:v>-4.1391596885783404</c:v>
                </c:pt>
                <c:pt idx="39">
                  <c:v>-2.9939441287244293</c:v>
                </c:pt>
                <c:pt idx="40">
                  <c:v>-1.8411978761539443</c:v>
                </c:pt>
                <c:pt idx="41">
                  <c:v>-4.0630154230195386</c:v>
                </c:pt>
                <c:pt idx="42">
                  <c:v>-0.42528193728329333</c:v>
                </c:pt>
                <c:pt idx="43">
                  <c:v>0.53268273621131068</c:v>
                </c:pt>
                <c:pt idx="44">
                  <c:v>0.57837960680439471</c:v>
                </c:pt>
                <c:pt idx="45">
                  <c:v>-11.044634348045966</c:v>
                </c:pt>
                <c:pt idx="46">
                  <c:v>-8.7540768595825096</c:v>
                </c:pt>
                <c:pt idx="47">
                  <c:v>-6.84401123056724</c:v>
                </c:pt>
                <c:pt idx="48">
                  <c:v>-2.1472134184748386</c:v>
                </c:pt>
                <c:pt idx="49">
                  <c:v>-2.3893062047514033</c:v>
                </c:pt>
                <c:pt idx="50">
                  <c:v>-1.9302155190662824</c:v>
                </c:pt>
                <c:pt idx="54">
                  <c:v>-8.3471346158583408</c:v>
                </c:pt>
                <c:pt idx="55">
                  <c:v>-5.5128794317446888</c:v>
                </c:pt>
                <c:pt idx="56">
                  <c:v>-3.60708104161563</c:v>
                </c:pt>
                <c:pt idx="57">
                  <c:v>-2.0900871828341065</c:v>
                </c:pt>
                <c:pt idx="58">
                  <c:v>-1.8314819857188125</c:v>
                </c:pt>
                <c:pt idx="59">
                  <c:v>-0.90182706963279569</c:v>
                </c:pt>
                <c:pt idx="60">
                  <c:v>-0.81972497127902233</c:v>
                </c:pt>
                <c:pt idx="61">
                  <c:v>-0.58927675930021106</c:v>
                </c:pt>
                <c:pt idx="62">
                  <c:v>-0.67539691134564317</c:v>
                </c:pt>
                <c:pt idx="63">
                  <c:v>-10.220969460525184</c:v>
                </c:pt>
                <c:pt idx="64">
                  <c:v>-9.0399176213992671</c:v>
                </c:pt>
                <c:pt idx="65">
                  <c:v>-5.637235664641052</c:v>
                </c:pt>
                <c:pt idx="66">
                  <c:v>-10.667014813241259</c:v>
                </c:pt>
                <c:pt idx="67">
                  <c:v>-2.5998954174007802</c:v>
                </c:pt>
                <c:pt idx="68">
                  <c:v>-3.1867422902514901</c:v>
                </c:pt>
                <c:pt idx="69">
                  <c:v>-2.5904352465773286</c:v>
                </c:pt>
                <c:pt idx="70">
                  <c:v>-2.1323990471225702</c:v>
                </c:pt>
                <c:pt idx="71">
                  <c:v>-2.5571369501510022</c:v>
                </c:pt>
                <c:pt idx="72">
                  <c:v>-0.72197465308583308</c:v>
                </c:pt>
                <c:pt idx="73">
                  <c:v>-22.340518066324812</c:v>
                </c:pt>
                <c:pt idx="74">
                  <c:v>-0.7499181404039853</c:v>
                </c:pt>
                <c:pt idx="75">
                  <c:v>-2.522871193522692</c:v>
                </c:pt>
                <c:pt idx="76">
                  <c:v>-2.3850464294249316</c:v>
                </c:pt>
                <c:pt idx="77">
                  <c:v>-1.1877816807640293</c:v>
                </c:pt>
                <c:pt idx="78">
                  <c:v>-0.10148326708389684</c:v>
                </c:pt>
                <c:pt idx="79">
                  <c:v>8.3595475479534498E-2</c:v>
                </c:pt>
                <c:pt idx="80">
                  <c:v>0.17254242632282971</c:v>
                </c:pt>
                <c:pt idx="81">
                  <c:v>0.80943343306890214</c:v>
                </c:pt>
                <c:pt idx="82">
                  <c:v>-5.6201697415159435</c:v>
                </c:pt>
                <c:pt idx="83">
                  <c:v>-2.0735620200461025</c:v>
                </c:pt>
                <c:pt idx="84">
                  <c:v>-2.9249576606420451</c:v>
                </c:pt>
                <c:pt idx="85">
                  <c:v>-2.5913762928281958</c:v>
                </c:pt>
                <c:pt idx="86">
                  <c:v>-1.6315355223765822</c:v>
                </c:pt>
                <c:pt idx="87">
                  <c:v>-1.2832887682619694</c:v>
                </c:pt>
                <c:pt idx="88">
                  <c:v>-1.1080574366663563</c:v>
                </c:pt>
                <c:pt idx="89">
                  <c:v>-1.0694363557524849</c:v>
                </c:pt>
                <c:pt idx="90">
                  <c:v>-22.902974186159579</c:v>
                </c:pt>
                <c:pt idx="91">
                  <c:v>-16.482241803319418</c:v>
                </c:pt>
                <c:pt idx="92">
                  <c:v>-17.108670292460296</c:v>
                </c:pt>
                <c:pt idx="93">
                  <c:v>-14.965840374323347</c:v>
                </c:pt>
                <c:pt idx="94">
                  <c:v>-13.521551351879458</c:v>
                </c:pt>
                <c:pt idx="95">
                  <c:v>-6.8679796674335254</c:v>
                </c:pt>
                <c:pt idx="96">
                  <c:v>-1.9024779262553626</c:v>
                </c:pt>
                <c:pt idx="97">
                  <c:v>-1.1667541089764148</c:v>
                </c:pt>
                <c:pt idx="98">
                  <c:v>-1.9340993015955474</c:v>
                </c:pt>
                <c:pt idx="99">
                  <c:v>-12.164542544524362</c:v>
                </c:pt>
                <c:pt idx="100">
                  <c:v>-6.1075153331387462</c:v>
                </c:pt>
                <c:pt idx="101">
                  <c:v>-3.6687461145227354</c:v>
                </c:pt>
                <c:pt idx="102">
                  <c:v>-2.7075319001248386</c:v>
                </c:pt>
                <c:pt idx="103">
                  <c:v>-2.2132421362795562</c:v>
                </c:pt>
                <c:pt idx="104">
                  <c:v>-1.4679779595925062</c:v>
                </c:pt>
                <c:pt idx="105">
                  <c:v>-0.91051474033223367</c:v>
                </c:pt>
                <c:pt idx="106">
                  <c:v>-1.634431354948175</c:v>
                </c:pt>
                <c:pt idx="107">
                  <c:v>-1.1461113521342512</c:v>
                </c:pt>
                <c:pt idx="108">
                  <c:v>-27.33123922751976</c:v>
                </c:pt>
                <c:pt idx="109">
                  <c:v>-5.5473682598737719</c:v>
                </c:pt>
                <c:pt idx="110">
                  <c:v>-7.061437968996934</c:v>
                </c:pt>
                <c:pt idx="111">
                  <c:v>-3.6091739464716071</c:v>
                </c:pt>
                <c:pt idx="112">
                  <c:v>-2.8092115259009995</c:v>
                </c:pt>
                <c:pt idx="113">
                  <c:v>-2.1092465431772847</c:v>
                </c:pt>
                <c:pt idx="114">
                  <c:v>-1.2687781293837033</c:v>
                </c:pt>
                <c:pt idx="115">
                  <c:v>-1.6178786164469712</c:v>
                </c:pt>
                <c:pt idx="116">
                  <c:v>-4.3917033453364196</c:v>
                </c:pt>
                <c:pt idx="117">
                  <c:v>-17.153513255628834</c:v>
                </c:pt>
                <c:pt idx="118">
                  <c:v>-10.528593920235915</c:v>
                </c:pt>
                <c:pt idx="119">
                  <c:v>-5.432701528334186</c:v>
                </c:pt>
                <c:pt idx="120">
                  <c:v>-5.8789311356298661</c:v>
                </c:pt>
                <c:pt idx="121">
                  <c:v>-2.3466248228892037</c:v>
                </c:pt>
                <c:pt idx="122">
                  <c:v>-2.5729979405613008</c:v>
                </c:pt>
                <c:pt idx="123">
                  <c:v>-1.3059495869821525</c:v>
                </c:pt>
                <c:pt idx="124">
                  <c:v>8.0840219287882533</c:v>
                </c:pt>
                <c:pt idx="125">
                  <c:v>-1.1505826203924032</c:v>
                </c:pt>
                <c:pt idx="126">
                  <c:v>-17.173062080772677</c:v>
                </c:pt>
                <c:pt idx="127">
                  <c:v>-9.8351214565896292</c:v>
                </c:pt>
                <c:pt idx="128">
                  <c:v>-11.578291431772463</c:v>
                </c:pt>
                <c:pt idx="129">
                  <c:v>-4.8508540004895915</c:v>
                </c:pt>
                <c:pt idx="130">
                  <c:v>-2.8712435349648513</c:v>
                </c:pt>
                <c:pt idx="131">
                  <c:v>-2.0255567093582885</c:v>
                </c:pt>
                <c:pt idx="132">
                  <c:v>-1.0294488958363814</c:v>
                </c:pt>
                <c:pt idx="133">
                  <c:v>-3.3529373395044013</c:v>
                </c:pt>
                <c:pt idx="134">
                  <c:v>-0.41123561554443017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4A-4F2F-B1D5-869A9880D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546040"/>
        <c:axId val="233004424"/>
      </c:scatterChart>
      <c:valAx>
        <c:axId val="231546040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Suspended Sediment 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4424"/>
        <c:crossesAt val="-30"/>
        <c:crossBetween val="midCat"/>
      </c:valAx>
      <c:valAx>
        <c:axId val="233004424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Percent Error</a:t>
                </a:r>
              </a:p>
            </c:rich>
          </c:tx>
          <c:layout>
            <c:manualLayout>
              <c:xMode val="edge"/>
              <c:yMode val="edge"/>
              <c:x val="1.0275688991304155E-2"/>
              <c:y val="0.42737089364296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546040"/>
        <c:crosses val="autoZero"/>
        <c:crossBetween val="midCat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2024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41867843442649E-2"/>
          <c:y val="0.10018305200503493"/>
          <c:w val="0.90196065753284205"/>
          <c:h val="0.76940561394905149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9'!$D$4,'PSD for Samples 7, 8, 9'!$D$7,'PSD for Samples 7, 8, 9'!$D$10,'PSD for Samples 7, 8, 9'!$D$13,'PSD for Samples 7, 8, 9'!$D$16,'PSD for Samples 7, 8, 9'!$D$19,'PSD for Samples 7, 8, 9'!$D$22)</c:f>
              <c:numCache>
                <c:formatCode>0.0</c:formatCode>
                <c:ptCount val="7"/>
                <c:pt idx="0">
                  <c:v>13</c:v>
                </c:pt>
                <c:pt idx="1">
                  <c:v>16.5</c:v>
                </c:pt>
                <c:pt idx="2" formatCode="General">
                  <c:v>8.1</c:v>
                </c:pt>
                <c:pt idx="3" formatCode="General">
                  <c:v>11.6</c:v>
                </c:pt>
                <c:pt idx="4" formatCode="General">
                  <c:v>10.82</c:v>
                </c:pt>
                <c:pt idx="5" formatCode="0.00">
                  <c:v>17.413540000000001</c:v>
                </c:pt>
                <c:pt idx="6" formatCode="General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5-4AEF-AA45-EAD681A9CB1F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9'!$E$4,'PSD for Samples 7, 8, 9'!$E$7,'PSD for Samples 7, 8, 9'!$E$10,'PSD for Samples 7, 8, 9'!$E$13,'PSD for Samples 7, 8, 9'!$E$16,'PSD for Samples 7, 8, 9'!$E$19,'PSD for Samples 7, 8, 9'!$E$22)</c:f>
              <c:numCache>
                <c:formatCode>0.0</c:formatCode>
                <c:ptCount val="7"/>
                <c:pt idx="0">
                  <c:v>24.3</c:v>
                </c:pt>
                <c:pt idx="1">
                  <c:v>24.1</c:v>
                </c:pt>
                <c:pt idx="2" formatCode="General">
                  <c:v>18.3</c:v>
                </c:pt>
                <c:pt idx="3" formatCode="General">
                  <c:v>17.5</c:v>
                </c:pt>
                <c:pt idx="4" formatCode="General">
                  <c:v>18.760000000000002</c:v>
                </c:pt>
                <c:pt idx="5" formatCode="0.00">
                  <c:v>32.852699999999999</c:v>
                </c:pt>
                <c:pt idx="6" formatCode="General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65-4AEF-AA45-EAD681A9CB1F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9'!$F$4,'PSD for Samples 7, 8, 9'!$F$7,'PSD for Samples 7, 8, 9'!$F$10,'PSD for Samples 7, 8, 9'!$F$13,'PSD for Samples 7, 8, 9'!$F$16,'PSD for Samples 7, 8, 9'!$F$19,'PSD for Samples 7, 8, 9'!$F$22)</c:f>
              <c:numCache>
                <c:formatCode>0.0</c:formatCode>
                <c:ptCount val="7"/>
                <c:pt idx="0">
                  <c:v>38.5</c:v>
                </c:pt>
                <c:pt idx="1">
                  <c:v>28.7</c:v>
                </c:pt>
                <c:pt idx="2" formatCode="General">
                  <c:v>32</c:v>
                </c:pt>
                <c:pt idx="3" formatCode="General">
                  <c:v>27.4</c:v>
                </c:pt>
                <c:pt idx="4" formatCode="0.00">
                  <c:v>32</c:v>
                </c:pt>
                <c:pt idx="5" formatCode="0.00">
                  <c:v>50.205100000000002</c:v>
                </c:pt>
                <c:pt idx="6" formatCode="General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65-4AEF-AA45-EAD681A9CB1F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9'!$G$4,'PSD for Samples 7, 8, 9'!$G$7,'PSD for Samples 7, 8, 9'!$G$10,'PSD for Samples 7, 8, 9'!$G$13,'PSD for Samples 7, 8, 9'!$G$16,'PSD for Samples 7, 8, 9'!$G$19,'PSD for Samples 7, 8, 9'!$G$22)</c:f>
              <c:numCache>
                <c:formatCode>0.0</c:formatCode>
                <c:ptCount val="7"/>
                <c:pt idx="0">
                  <c:v>53.3</c:v>
                </c:pt>
                <c:pt idx="1">
                  <c:v>38.4</c:v>
                </c:pt>
                <c:pt idx="2" formatCode="General">
                  <c:v>46.7</c:v>
                </c:pt>
                <c:pt idx="3" formatCode="General">
                  <c:v>40.799999999999997</c:v>
                </c:pt>
                <c:pt idx="4" formatCode="General">
                  <c:v>46.57</c:v>
                </c:pt>
                <c:pt idx="5" formatCode="0.00">
                  <c:v>69.857569999999996</c:v>
                </c:pt>
                <c:pt idx="6" formatCode="General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65-4AEF-AA45-EAD681A9CB1F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9'!$H$4,'PSD for Samples 7, 8, 9'!$H$7,'PSD for Samples 7, 8, 9'!$H$10,'PSD for Samples 7, 8, 9'!$H$13,'PSD for Samples 7, 8, 9'!$H$16,'PSD for Samples 7, 8, 9'!$H$19,'PSD for Samples 7, 8, 9'!$H$22)</c:f>
              <c:numCache>
                <c:formatCode>0.0</c:formatCode>
                <c:ptCount val="7"/>
                <c:pt idx="0">
                  <c:v>70.7</c:v>
                </c:pt>
                <c:pt idx="1">
                  <c:v>64.5</c:v>
                </c:pt>
                <c:pt idx="2" formatCode="General">
                  <c:v>62.8</c:v>
                </c:pt>
                <c:pt idx="3" formatCode="General">
                  <c:v>65.8</c:v>
                </c:pt>
                <c:pt idx="4" formatCode="General">
                  <c:v>71.290000000000006</c:v>
                </c:pt>
                <c:pt idx="5" formatCode="0.00">
                  <c:v>86.242789999999999</c:v>
                </c:pt>
                <c:pt idx="6" formatCode="General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65-4AEF-AA45-EAD681A9C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05600"/>
        <c:axId val="233005992"/>
      </c:lineChart>
      <c:catAx>
        <c:axId val="23300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>
            <c:manualLayout>
              <c:xMode val="edge"/>
              <c:yMode val="edge"/>
              <c:x val="0.50170782498341537"/>
              <c:y val="0.910331518696320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992"/>
        <c:crosses val="autoZero"/>
        <c:auto val="1"/>
        <c:lblAlgn val="ctr"/>
        <c:lblOffset val="100"/>
        <c:noMultiLvlLbl val="0"/>
      </c:catAx>
      <c:valAx>
        <c:axId val="2330059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2024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8</a:t>
            </a:r>
          </a:p>
        </c:rich>
      </c:tx>
      <c:layout>
        <c:manualLayout>
          <c:xMode val="edge"/>
          <c:yMode val="edge"/>
          <c:x val="0.20742522569294225"/>
          <c:y val="2.02667556116756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98732759712448E-2"/>
          <c:y val="9.0027940511166915E-2"/>
          <c:w val="0.90197344716626582"/>
          <c:h val="0.76956523051835424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9'!$D$5,'PSD for Samples 7, 8, 9'!$D$8,'PSD for Samples 7, 8, 9'!$D$11,'PSD for Samples 7, 8, 9'!$D$14,'PSD for Samples 7, 8, 9'!$D$17,'PSD for Samples 7, 8, 9'!$D$20,'PSD for Samples 7, 8, 9'!$D$23)</c:f>
              <c:numCache>
                <c:formatCode>0.0</c:formatCode>
                <c:ptCount val="7"/>
                <c:pt idx="0">
                  <c:v>13.5</c:v>
                </c:pt>
                <c:pt idx="1">
                  <c:v>13.3</c:v>
                </c:pt>
                <c:pt idx="2" formatCode="General">
                  <c:v>10</c:v>
                </c:pt>
                <c:pt idx="3" formatCode="General">
                  <c:v>11.9</c:v>
                </c:pt>
                <c:pt idx="4" formatCode="General">
                  <c:v>6.66</c:v>
                </c:pt>
                <c:pt idx="5" formatCode="0.00">
                  <c:v>16.32159</c:v>
                </c:pt>
                <c:pt idx="6" formatCode="General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4-49B5-9B5B-6951BA15EC3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9'!$E$5,'PSD for Samples 7, 8, 9'!$E$8,'PSD for Samples 7, 8, 9'!$E$11,'PSD for Samples 7, 8, 9'!$E$14,'PSD for Samples 7, 8, 9'!$E$17,'PSD for Samples 7, 8, 9'!$E$20,'PSD for Samples 7, 8, 9'!$E$23)</c:f>
              <c:numCache>
                <c:formatCode>0.0</c:formatCode>
                <c:ptCount val="7"/>
                <c:pt idx="0">
                  <c:v>25.3</c:v>
                </c:pt>
                <c:pt idx="1">
                  <c:v>19.8</c:v>
                </c:pt>
                <c:pt idx="2" formatCode="General">
                  <c:v>20.8</c:v>
                </c:pt>
                <c:pt idx="3" formatCode="General">
                  <c:v>21.2</c:v>
                </c:pt>
                <c:pt idx="4" formatCode="0.00">
                  <c:v>18.3</c:v>
                </c:pt>
                <c:pt idx="5" formatCode="0.00">
                  <c:v>30.61872</c:v>
                </c:pt>
                <c:pt idx="6" formatCode="General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4-49B5-9B5B-6951BA15EC3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9'!$F$5,'PSD for Samples 7, 8, 9'!$F$8,'PSD for Samples 7, 8, 9'!$F$11,'PSD for Samples 7, 8, 9'!$F$14,'PSD for Samples 7, 8, 9'!$F$17,'PSD for Samples 7, 8, 9'!$F$20,'PSD for Samples 7, 8, 9'!$F$23)</c:f>
              <c:numCache>
                <c:formatCode>0.0</c:formatCode>
                <c:ptCount val="7"/>
                <c:pt idx="0">
                  <c:v>39.9</c:v>
                </c:pt>
                <c:pt idx="1">
                  <c:v>26.3</c:v>
                </c:pt>
                <c:pt idx="2" formatCode="General">
                  <c:v>33</c:v>
                </c:pt>
                <c:pt idx="3" formatCode="General">
                  <c:v>27.6</c:v>
                </c:pt>
                <c:pt idx="4" formatCode="General">
                  <c:v>32.520000000000003</c:v>
                </c:pt>
                <c:pt idx="5" formatCode="0.00">
                  <c:v>45.824019999999997</c:v>
                </c:pt>
                <c:pt idx="6" formatCode="General">
                  <c:v>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F4-49B5-9B5B-6951BA15EC3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9'!$G$5,'PSD for Samples 7, 8, 9'!$G$8,'PSD for Samples 7, 8, 9'!$G$11,'PSD for Samples 7, 8, 9'!$G$14,'PSD for Samples 7, 8, 9'!$G$17,'PSD for Samples 7, 8, 9'!$G$20,'PSD for Samples 7, 8, 9'!$G$23)</c:f>
              <c:numCache>
                <c:formatCode>0.0</c:formatCode>
                <c:ptCount val="7"/>
                <c:pt idx="0">
                  <c:v>55.2</c:v>
                </c:pt>
                <c:pt idx="1">
                  <c:v>42.4</c:v>
                </c:pt>
                <c:pt idx="2" formatCode="General">
                  <c:v>48.5</c:v>
                </c:pt>
                <c:pt idx="3" formatCode="General">
                  <c:v>40.700000000000003</c:v>
                </c:pt>
                <c:pt idx="4" formatCode="General">
                  <c:v>46.28</c:v>
                </c:pt>
                <c:pt idx="5" formatCode="0.00">
                  <c:v>63.827689999999997</c:v>
                </c:pt>
                <c:pt idx="6" formatCode="General">
                  <c:v>58.4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F4-49B5-9B5B-6951BA15EC3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9'!$H$5,'PSD for Samples 7, 8, 9'!$H$8,'PSD for Samples 7, 8, 9'!$H$11,'PSD for Samples 7, 8, 9'!$H$14,'PSD for Samples 7, 8, 9'!$H$17,'PSD for Samples 7, 8, 9'!$H$20,'PSD for Samples 7, 8, 9'!$H$23)</c:f>
              <c:numCache>
                <c:formatCode>0.0</c:formatCode>
                <c:ptCount val="7"/>
                <c:pt idx="0">
                  <c:v>73</c:v>
                </c:pt>
                <c:pt idx="1">
                  <c:v>65.7</c:v>
                </c:pt>
                <c:pt idx="2" formatCode="General">
                  <c:v>68.5</c:v>
                </c:pt>
                <c:pt idx="3" formatCode="General">
                  <c:v>62.7</c:v>
                </c:pt>
                <c:pt idx="4" formatCode="General">
                  <c:v>68.67</c:v>
                </c:pt>
                <c:pt idx="5" formatCode="0.00">
                  <c:v>80.583340000000007</c:v>
                </c:pt>
                <c:pt idx="6" formatCode="General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F4-49B5-9B5B-6951BA15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2736"/>
        <c:axId val="232292344"/>
      </c:lineChart>
      <c:catAx>
        <c:axId val="23229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>
            <c:manualLayout>
              <c:xMode val="edge"/>
              <c:yMode val="edge"/>
              <c:x val="0.50610158345591405"/>
              <c:y val="0.91243888008703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344"/>
        <c:crosses val="autoZero"/>
        <c:auto val="1"/>
        <c:lblAlgn val="ctr"/>
        <c:lblOffset val="100"/>
        <c:noMultiLvlLbl val="0"/>
      </c:catAx>
      <c:valAx>
        <c:axId val="2322923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2024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043991164450056E-2"/>
          <c:y val="9.2109809773374504E-2"/>
          <c:w val="0.90196065753284205"/>
          <c:h val="0.76940561394905149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9'!$D$6,'PSD for Samples 7, 8, 9'!$D$9,'PSD for Samples 7, 8, 9'!$D$12,'PSD for Samples 7, 8, 9'!$D$15,'PSD for Samples 7, 8, 9'!$D$18,'PSD for Samples 7, 8, 9'!$D$21,'PSD for Samples 7, 8, 9'!$D$24)</c:f>
              <c:numCache>
                <c:formatCode>0.0</c:formatCode>
                <c:ptCount val="7"/>
                <c:pt idx="0">
                  <c:v>12.8</c:v>
                </c:pt>
                <c:pt idx="1">
                  <c:v>10.9</c:v>
                </c:pt>
                <c:pt idx="2" formatCode="General">
                  <c:v>9.6999999999999993</c:v>
                </c:pt>
                <c:pt idx="3" formatCode="General">
                  <c:v>12.2</c:v>
                </c:pt>
                <c:pt idx="4" formatCode="General">
                  <c:v>11.05</c:v>
                </c:pt>
                <c:pt idx="5" formatCode="0.00">
                  <c:v>12.338100000000001</c:v>
                </c:pt>
                <c:pt idx="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A-41C5-A3B3-4288425F11A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9'!$E$6,'PSD for Samples 7, 8, 9'!$E$9,'PSD for Samples 7, 8, 9'!$E$12,'PSD for Samples 7, 8, 9'!$E$15,'PSD for Samples 7, 8, 9'!$E$18,'PSD for Samples 7, 8, 9'!$E$21,'PSD for Samples 7, 8, 9'!$E$24)</c:f>
              <c:numCache>
                <c:formatCode>0.0</c:formatCode>
                <c:ptCount val="7"/>
                <c:pt idx="0">
                  <c:v>23.9</c:v>
                </c:pt>
                <c:pt idx="1">
                  <c:v>17.3</c:v>
                </c:pt>
                <c:pt idx="2" formatCode="General">
                  <c:v>19.399999999999999</c:v>
                </c:pt>
                <c:pt idx="3" formatCode="General">
                  <c:v>19.3</c:v>
                </c:pt>
                <c:pt idx="4" formatCode="0.00">
                  <c:v>17.7</c:v>
                </c:pt>
                <c:pt idx="5" formatCode="0.00">
                  <c:v>23.48827</c:v>
                </c:pt>
                <c:pt idx="6" formatCode="General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A-41C5-A3B3-4288425F11A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9'!$F$6,'PSD for Samples 7, 8, 9'!$F$9,'PSD for Samples 7, 8, 9'!$F$12,'PSD for Samples 7, 8, 9'!$F$15,'PSD for Samples 7, 8, 9'!$F$18,'PSD for Samples 7, 8, 9'!$F$21,'PSD for Samples 7, 8, 9'!$F$24)</c:f>
              <c:numCache>
                <c:formatCode>0.0</c:formatCode>
                <c:ptCount val="7"/>
                <c:pt idx="0">
                  <c:v>38</c:v>
                </c:pt>
                <c:pt idx="1">
                  <c:v>26.9</c:v>
                </c:pt>
                <c:pt idx="2" formatCode="General">
                  <c:v>33.1</c:v>
                </c:pt>
                <c:pt idx="3" formatCode="General">
                  <c:v>27.9</c:v>
                </c:pt>
                <c:pt idx="4" formatCode="General">
                  <c:v>30.06</c:v>
                </c:pt>
                <c:pt idx="5" formatCode="0.00">
                  <c:v>35.99239</c:v>
                </c:pt>
                <c:pt idx="6" formatCode="General">
                  <c:v>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2A-41C5-A3B3-4288425F11A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9'!$G$6,'PSD for Samples 7, 8, 9'!$G$9,'PSD for Samples 7, 8, 9'!$G$12,'PSD for Samples 7, 8, 9'!$G$15,'PSD for Samples 7, 8, 9'!$G$18,'PSD for Samples 7, 8, 9'!$G$21,'PSD for Samples 7, 8, 9'!$G$24)</c:f>
              <c:numCache>
                <c:formatCode>0.0</c:formatCode>
                <c:ptCount val="7"/>
                <c:pt idx="0">
                  <c:v>52.5</c:v>
                </c:pt>
                <c:pt idx="1">
                  <c:v>40.4</c:v>
                </c:pt>
                <c:pt idx="2" formatCode="General">
                  <c:v>47</c:v>
                </c:pt>
                <c:pt idx="3" formatCode="General">
                  <c:v>40.5</c:v>
                </c:pt>
                <c:pt idx="4" formatCode="General">
                  <c:v>46.57</c:v>
                </c:pt>
                <c:pt idx="5" formatCode="0.00">
                  <c:v>52.035679999999999</c:v>
                </c:pt>
                <c:pt idx="6" formatCode="General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2A-41C5-A3B3-4288425F11A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9'!$H$6,'PSD for Samples 7, 8, 9'!$H$9,'PSD for Samples 7, 8, 9'!$H$12,'PSD for Samples 7, 8, 9'!$H$15,'PSD for Samples 7, 8, 9'!$H$18,'PSD for Samples 7, 8, 9'!$H$21,'PSD for Samples 7, 8, 9'!$H$24)</c:f>
              <c:numCache>
                <c:formatCode>0.0</c:formatCode>
                <c:ptCount val="7"/>
                <c:pt idx="0">
                  <c:v>69.8</c:v>
                </c:pt>
                <c:pt idx="1">
                  <c:v>63.7</c:v>
                </c:pt>
                <c:pt idx="2" formatCode="General">
                  <c:v>64.900000000000006</c:v>
                </c:pt>
                <c:pt idx="3" formatCode="General">
                  <c:v>62.1</c:v>
                </c:pt>
                <c:pt idx="4" formatCode="General">
                  <c:v>69.739999999999995</c:v>
                </c:pt>
                <c:pt idx="5" formatCode="0.00">
                  <c:v>67.880979999999994</c:v>
                </c:pt>
                <c:pt idx="6" formatCode="General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2A-41C5-A3B3-4288425F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1560"/>
        <c:axId val="232291168"/>
      </c:lineChart>
      <c:catAx>
        <c:axId val="232291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>
            <c:manualLayout>
              <c:xMode val="edge"/>
              <c:yMode val="edge"/>
              <c:x val="0.50024031611433184"/>
              <c:y val="0.908309766876719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168"/>
        <c:crosses val="autoZero"/>
        <c:auto val="1"/>
        <c:lblAlgn val="ctr"/>
        <c:lblOffset val="100"/>
        <c:noMultiLvlLbl val="0"/>
      </c:catAx>
      <c:valAx>
        <c:axId val="2322911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0070C0"/>
  </sheetPr>
  <sheetViews>
    <sheetView zoomScale="13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0070C0"/>
  </sheetPr>
  <sheetViews>
    <sheetView zoomScale="12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0070C0"/>
  </sheetPr>
  <sheetViews>
    <sheetView zoomScale="12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0070C0"/>
  </sheetPr>
  <sheetViews>
    <sheetView zoomScale="12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7030A0"/>
  </sheetPr>
  <sheetViews>
    <sheetView zoomScale="124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7025640" y="1059180"/>
          <a:ext cx="762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7261860" y="149352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70F7AB05-5B79-4F28-A600-5435628829B4}"/>
            </a:ext>
          </a:extLst>
        </xdr:cNvPr>
        <xdr:cNvSpPr>
          <a:spLocks noChangeShapeType="1"/>
        </xdr:cNvSpPr>
      </xdr:nvSpPr>
      <xdr:spPr bwMode="auto">
        <a:xfrm>
          <a:off x="7062015" y="1069675"/>
          <a:ext cx="7620" cy="127225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A27B70B-D9FE-4600-8464-CE7EE400B6BA}"/>
            </a:ext>
          </a:extLst>
        </xdr:cNvPr>
        <xdr:cNvSpPr>
          <a:spLocks noChangeShapeType="1"/>
        </xdr:cNvSpPr>
      </xdr:nvSpPr>
      <xdr:spPr bwMode="auto">
        <a:xfrm>
          <a:off x="6034465" y="1265064"/>
          <a:ext cx="0" cy="10768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72359" cy="629879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0.0696</cdr:x>
      <cdr:y>0.50917</cdr:y>
    </cdr:from>
    <cdr:to>
      <cdr:x>0.9652</cdr:x>
      <cdr:y>0.50917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5452998-7ED2-44B8-96D1-6C0C776EF9D3}"/>
            </a:ext>
          </a:extLst>
        </cdr:cNvPr>
        <cdr:cNvCxnSpPr/>
      </cdr:nvCxnSpPr>
      <cdr:spPr>
        <a:xfrm xmlns:a="http://schemas.openxmlformats.org/drawingml/2006/main">
          <a:off x="602512" y="3198628"/>
          <a:ext cx="775290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0.23969</cdr:x>
      <cdr:y>0.10141</cdr:y>
    </cdr:from>
    <cdr:to>
      <cdr:x>0.30787</cdr:x>
      <cdr:y>0.14228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377CE3F-3A86-4D59-9FAB-593C38F18359}"/>
            </a:ext>
          </a:extLst>
        </cdr:cNvPr>
        <cdr:cNvSpPr txBox="1"/>
      </cdr:nvSpPr>
      <cdr:spPr>
        <a:xfrm xmlns:a="http://schemas.openxmlformats.org/drawingml/2006/main">
          <a:off x="2077570" y="638471"/>
          <a:ext cx="590967" cy="25731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0.49703</cdr:x>
      <cdr:y>0.10004</cdr:y>
    </cdr:from>
    <cdr:to>
      <cdr:x>0.56521</cdr:x>
      <cdr:y>0.14242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5DD2F2A-9BEE-454A-B733-E17415A0F8CD}"/>
            </a:ext>
          </a:extLst>
        </cdr:cNvPr>
        <cdr:cNvSpPr txBox="1"/>
      </cdr:nvSpPr>
      <cdr:spPr>
        <a:xfrm xmlns:a="http://schemas.openxmlformats.org/drawingml/2006/main">
          <a:off x="4308125" y="629845"/>
          <a:ext cx="590967" cy="2668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0.6243</cdr:x>
      <cdr:y>0.10165</cdr:y>
    </cdr:from>
    <cdr:to>
      <cdr:x>0.69303</cdr:x>
      <cdr:y>0.14417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7537CCD0-8EB5-44FD-9CD0-F6BC8FE44FE5}"/>
            </a:ext>
          </a:extLst>
        </cdr:cNvPr>
        <cdr:cNvSpPr txBox="1"/>
      </cdr:nvSpPr>
      <cdr:spPr>
        <a:xfrm xmlns:a="http://schemas.openxmlformats.org/drawingml/2006/main">
          <a:off x="5411248" y="640000"/>
          <a:ext cx="595734" cy="2677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latin typeface="+mn-lt"/>
              <a:ea typeface="+mn-ea"/>
              <a:cs typeface="+mn-cs"/>
            </a:rPr>
            <a:t>Pipette</a:t>
          </a:r>
        </a:p>
      </cdr:txBody>
    </cdr:sp>
  </cdr:relSizeAnchor>
  <cdr:relSizeAnchor xmlns:cdr="http://schemas.openxmlformats.org/drawingml/2006/chartDrawing">
    <cdr:from>
      <cdr:x>0.1022</cdr:x>
      <cdr:y>0.10014</cdr:y>
    </cdr:from>
    <cdr:to>
      <cdr:x>0.18791</cdr:x>
      <cdr:y>0.13992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DEF59207-DBEF-4D68-A1DB-7BB72058ABB5}"/>
            </a:ext>
          </a:extLst>
        </cdr:cNvPr>
        <cdr:cNvSpPr txBox="1"/>
      </cdr:nvSpPr>
      <cdr:spPr>
        <a:xfrm xmlns:a="http://schemas.openxmlformats.org/drawingml/2006/main">
          <a:off x="885808" y="630475"/>
          <a:ext cx="742967" cy="2504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 anchor="t" anchorCtr="1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Diffraction</a:t>
          </a:r>
        </a:p>
        <a:p xmlns:a="http://schemas.openxmlformats.org/drawingml/2006/main"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0.35808</cdr:x>
      <cdr:y>0.09846</cdr:y>
    </cdr:from>
    <cdr:to>
      <cdr:x>0.44308</cdr:x>
      <cdr:y>0.13977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D73FA4CE-A237-4D7D-BB79-FD54DDAA94F3}"/>
            </a:ext>
          </a:extLst>
        </cdr:cNvPr>
        <cdr:cNvSpPr txBox="1"/>
      </cdr:nvSpPr>
      <cdr:spPr>
        <a:xfrm xmlns:a="http://schemas.openxmlformats.org/drawingml/2006/main">
          <a:off x="3103791" y="619925"/>
          <a:ext cx="736759" cy="2600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 anchor="t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0.8663</cdr:x>
      <cdr:y>0.10036</cdr:y>
    </cdr:from>
    <cdr:to>
      <cdr:x>0.95934</cdr:x>
      <cdr:y>0.14014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A68F3E2-3042-96D3-1451-76E61559AB5A}"/>
            </a:ext>
          </a:extLst>
        </cdr:cNvPr>
        <cdr:cNvSpPr txBox="1"/>
      </cdr:nvSpPr>
      <cdr:spPr>
        <a:xfrm xmlns:a="http://schemas.openxmlformats.org/drawingml/2006/main">
          <a:off x="7508914" y="631842"/>
          <a:ext cx="806412" cy="2504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 anchor="t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</a:p>
        <a:p xmlns:a="http://schemas.openxmlformats.org/drawingml/2006/main"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0.74103</cdr:x>
      <cdr:y>0.09884</cdr:y>
    </cdr:from>
    <cdr:to>
      <cdr:x>0.83406</cdr:x>
      <cdr:y>0.13862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36EADA03-15E7-AF27-6D89-408D5440C006}"/>
            </a:ext>
          </a:extLst>
        </cdr:cNvPr>
        <cdr:cNvSpPr txBox="1"/>
      </cdr:nvSpPr>
      <cdr:spPr>
        <a:xfrm xmlns:a="http://schemas.openxmlformats.org/drawingml/2006/main">
          <a:off x="6423025" y="622300"/>
          <a:ext cx="806412" cy="2504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 anchor="t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</a:p>
        <a:p xmlns:a="http://schemas.openxmlformats.org/drawingml/2006/main">
          <a:endParaRPr lang="en-US">
            <a:solidFill>
              <a:srgbClr val="FFCC00"/>
            </a:solidFill>
            <a:effectLst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0.24298</cdr:x>
      <cdr:y>0.09082</cdr:y>
    </cdr:from>
    <cdr:to>
      <cdr:x>0.31336</cdr:x>
      <cdr:y>0.13168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425A26-4B20-4BB4-9372-B886808E334E}"/>
            </a:ext>
          </a:extLst>
        </cdr:cNvPr>
        <cdr:cNvSpPr txBox="1"/>
      </cdr:nvSpPr>
      <cdr:spPr>
        <a:xfrm xmlns:a="http://schemas.openxmlformats.org/drawingml/2006/main">
          <a:off x="2106117" y="571823"/>
          <a:ext cx="610036" cy="2572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0.50143</cdr:x>
      <cdr:y>0.09082</cdr:y>
    </cdr:from>
    <cdr:to>
      <cdr:x>0.56961</cdr:x>
      <cdr:y>0.1332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6235DA5-725A-4848-BCB4-9D8C66645734}"/>
            </a:ext>
          </a:extLst>
        </cdr:cNvPr>
        <cdr:cNvSpPr txBox="1"/>
      </cdr:nvSpPr>
      <cdr:spPr>
        <a:xfrm xmlns:a="http://schemas.openxmlformats.org/drawingml/2006/main">
          <a:off x="4346263" y="571823"/>
          <a:ext cx="590967" cy="2668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0.6279</cdr:x>
      <cdr:y>0.09011</cdr:y>
    </cdr:from>
    <cdr:to>
      <cdr:x>0.70061</cdr:x>
      <cdr:y>0.13127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43DC68C2-F185-4A6E-B324-4F86333A199B}"/>
            </a:ext>
          </a:extLst>
        </cdr:cNvPr>
        <cdr:cNvSpPr txBox="1"/>
      </cdr:nvSpPr>
      <cdr:spPr>
        <a:xfrm xmlns:a="http://schemas.openxmlformats.org/drawingml/2006/main">
          <a:off x="5442452" y="567335"/>
          <a:ext cx="630232" cy="2591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Pipette</a:t>
          </a:r>
          <a:endParaRPr lang="en-US" sz="1100">
            <a:solidFill>
              <a:srgbClr val="FFCC00"/>
            </a:solidFill>
          </a:endParaRPr>
        </a:p>
      </cdr:txBody>
    </cdr:sp>
  </cdr:relSizeAnchor>
  <cdr:relSizeAnchor xmlns:cdr="http://schemas.openxmlformats.org/drawingml/2006/chartDrawing">
    <cdr:from>
      <cdr:x>0.09064</cdr:x>
      <cdr:y>0.10014</cdr:y>
    </cdr:from>
    <cdr:to>
      <cdr:x>0.17829</cdr:x>
      <cdr:y>0.13717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D2BD96B6-FDA5-4B5F-BB68-D6BAF7284FD3}"/>
            </a:ext>
          </a:extLst>
        </cdr:cNvPr>
        <cdr:cNvSpPr txBox="1"/>
      </cdr:nvSpPr>
      <cdr:spPr>
        <a:xfrm xmlns:a="http://schemas.openxmlformats.org/drawingml/2006/main">
          <a:off x="785003" y="629729"/>
          <a:ext cx="759125" cy="232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0.11429</cdr:x>
      <cdr:y>0.09134</cdr:y>
    </cdr:from>
    <cdr:to>
      <cdr:x>0.18242</cdr:x>
      <cdr:y>0.12838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03722A99-6666-4889-8B59-E456774B7A7F}"/>
            </a:ext>
          </a:extLst>
        </cdr:cNvPr>
        <cdr:cNvSpPr txBox="1"/>
      </cdr:nvSpPr>
      <cdr:spPr>
        <a:xfrm xmlns:a="http://schemas.openxmlformats.org/drawingml/2006/main">
          <a:off x="990611" y="575097"/>
          <a:ext cx="590540" cy="233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0.36087</cdr:x>
      <cdr:y>0.08969</cdr:y>
    </cdr:from>
    <cdr:to>
      <cdr:x>0.44886</cdr:x>
      <cdr:y>0.13099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D73FA4CE-A237-4D7D-BB79-FD54DDAA94F3}"/>
            </a:ext>
          </a:extLst>
        </cdr:cNvPr>
        <cdr:cNvSpPr txBox="1"/>
      </cdr:nvSpPr>
      <cdr:spPr>
        <a:xfrm xmlns:a="http://schemas.openxmlformats.org/drawingml/2006/main">
          <a:off x="3127945" y="564690"/>
          <a:ext cx="762676" cy="2600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0.75751</cdr:x>
      <cdr:y>0.09127</cdr:y>
    </cdr:from>
    <cdr:to>
      <cdr:x>0.82308</cdr:x>
      <cdr:y>0.12831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E4CB74D-75B0-5648-1BF7-D69343E620CC}"/>
            </a:ext>
          </a:extLst>
        </cdr:cNvPr>
        <cdr:cNvSpPr txBox="1"/>
      </cdr:nvSpPr>
      <cdr:spPr>
        <a:xfrm xmlns:a="http://schemas.openxmlformats.org/drawingml/2006/main">
          <a:off x="6565880" y="574656"/>
          <a:ext cx="568345" cy="233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0.88608</cdr:x>
      <cdr:y>0.08976</cdr:y>
    </cdr:from>
    <cdr:to>
      <cdr:x>0.95165</cdr:x>
      <cdr:y>0.1268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B08165E9-AE9E-FB43-03D4-CF747A9EBF12}"/>
            </a:ext>
          </a:extLst>
        </cdr:cNvPr>
        <cdr:cNvSpPr txBox="1"/>
      </cdr:nvSpPr>
      <cdr:spPr>
        <a:xfrm xmlns:a="http://schemas.openxmlformats.org/drawingml/2006/main">
          <a:off x="7680325" y="565150"/>
          <a:ext cx="568345" cy="233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0.23968</cdr:x>
      <cdr:y>0.09082</cdr:y>
    </cdr:from>
    <cdr:to>
      <cdr:x>0.30786</cdr:x>
      <cdr:y>0.13471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5CF42D-3944-4BAC-AD00-141091627C33}"/>
            </a:ext>
          </a:extLst>
        </cdr:cNvPr>
        <cdr:cNvSpPr txBox="1"/>
      </cdr:nvSpPr>
      <cdr:spPr>
        <a:xfrm xmlns:a="http://schemas.openxmlformats.org/drawingml/2006/main">
          <a:off x="2077503" y="571805"/>
          <a:ext cx="590968" cy="27633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0.49525</cdr:x>
      <cdr:y>0.09219</cdr:y>
    </cdr:from>
    <cdr:to>
      <cdr:x>0.56453</cdr:x>
      <cdr:y>0.13759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8170FCA-F65F-4220-9BC5-5661DA66F1DB}"/>
            </a:ext>
          </a:extLst>
        </cdr:cNvPr>
        <cdr:cNvSpPr txBox="1"/>
      </cdr:nvSpPr>
      <cdr:spPr>
        <a:xfrm xmlns:a="http://schemas.openxmlformats.org/drawingml/2006/main">
          <a:off x="4292726" y="580449"/>
          <a:ext cx="600502" cy="28583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0.6232</cdr:x>
      <cdr:y>0.09243</cdr:y>
    </cdr:from>
    <cdr:to>
      <cdr:x>0.69791</cdr:x>
      <cdr:y>0.1377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E4434029-DD42-4BDF-8354-48A23CAE171C}"/>
            </a:ext>
          </a:extLst>
        </cdr:cNvPr>
        <cdr:cNvSpPr txBox="1"/>
      </cdr:nvSpPr>
      <cdr:spPr>
        <a:xfrm xmlns:a="http://schemas.openxmlformats.org/drawingml/2006/main">
          <a:off x="5401714" y="581960"/>
          <a:ext cx="647568" cy="2850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Pipette</a:t>
          </a:r>
          <a:endParaRPr lang="en-US" sz="1100">
            <a:solidFill>
              <a:srgbClr val="FFCC00"/>
            </a:solidFill>
          </a:endParaRPr>
        </a:p>
      </cdr:txBody>
    </cdr:sp>
  </cdr:relSizeAnchor>
  <cdr:relSizeAnchor xmlns:cdr="http://schemas.openxmlformats.org/drawingml/2006/chartDrawing">
    <cdr:from>
      <cdr:x>0.11319</cdr:x>
      <cdr:y>0.09258</cdr:y>
    </cdr:from>
    <cdr:to>
      <cdr:x>0.17912</cdr:x>
      <cdr:y>0.13784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12EB9CCF-3AEC-4C9F-8813-4230851D2340}"/>
            </a:ext>
          </a:extLst>
        </cdr:cNvPr>
        <cdr:cNvSpPr txBox="1"/>
      </cdr:nvSpPr>
      <cdr:spPr>
        <a:xfrm xmlns:a="http://schemas.openxmlformats.org/drawingml/2006/main">
          <a:off x="981096" y="582904"/>
          <a:ext cx="571479" cy="28495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0.35447</cdr:x>
      <cdr:y>0.09258</cdr:y>
    </cdr:from>
    <cdr:to>
      <cdr:x>0.44411</cdr:x>
      <cdr:y>0.13784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D73FA4CE-A237-4D7D-BB79-FD54DDAA94F3}"/>
            </a:ext>
          </a:extLst>
        </cdr:cNvPr>
        <cdr:cNvSpPr txBox="1"/>
      </cdr:nvSpPr>
      <cdr:spPr>
        <a:xfrm xmlns:a="http://schemas.openxmlformats.org/drawingml/2006/main">
          <a:off x="3072491" y="582886"/>
          <a:ext cx="776977" cy="28495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0.74872</cdr:x>
      <cdr:y>0.09128</cdr:y>
    </cdr:from>
    <cdr:to>
      <cdr:x>0.81758</cdr:x>
      <cdr:y>0.13654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7BFA11A-E3BA-30E8-8395-BCA4C375D196}"/>
            </a:ext>
          </a:extLst>
        </cdr:cNvPr>
        <cdr:cNvSpPr txBox="1"/>
      </cdr:nvSpPr>
      <cdr:spPr>
        <a:xfrm xmlns:a="http://schemas.openxmlformats.org/drawingml/2006/main">
          <a:off x="6489690" y="574701"/>
          <a:ext cx="596910" cy="28495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0.87839</cdr:x>
      <cdr:y>0.09279</cdr:y>
    </cdr:from>
    <cdr:to>
      <cdr:x>0.94945</cdr:x>
      <cdr:y>0.13616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B08165E9-AE9E-FB43-03D4-CF747A9EBF12}"/>
            </a:ext>
          </a:extLst>
        </cdr:cNvPr>
        <cdr:cNvSpPr txBox="1"/>
      </cdr:nvSpPr>
      <cdr:spPr>
        <a:xfrm xmlns:a="http://schemas.openxmlformats.org/drawingml/2006/main">
          <a:off x="7613650" y="584200"/>
          <a:ext cx="615950" cy="2730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49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0.81276</cdr:x>
      <cdr:y>0.17602</cdr:y>
    </cdr:from>
    <cdr:to>
      <cdr:x>0.89824</cdr:x>
      <cdr:y>0.29389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15E08823-6885-385D-3FE0-480BBCF18286}"/>
            </a:ext>
          </a:extLst>
        </cdr:cNvPr>
        <cdr:cNvSpPr txBox="1"/>
      </cdr:nvSpPr>
      <cdr:spPr>
        <a:xfrm xmlns:a="http://schemas.openxmlformats.org/drawingml/2006/main">
          <a:off x="6967415" y="1025280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^ 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4 data points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off chart</a:t>
          </a:r>
        </a:p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0181" cy="58379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0.08879</cdr:x>
      <cdr:y>0.63785</cdr:y>
    </cdr:from>
    <cdr:to>
      <cdr:x>0.19534</cdr:x>
      <cdr:y>0.79445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2DEA035-2F00-4B90-9F64-39BCD41F57C2}"/>
            </a:ext>
          </a:extLst>
        </cdr:cNvPr>
        <cdr:cNvSpPr txBox="1"/>
      </cdr:nvSpPr>
      <cdr:spPr>
        <a:xfrm xmlns:a="http://schemas.openxmlformats.org/drawingml/2006/main">
          <a:off x="762000" y="3724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0.05516</cdr:x>
      <cdr:y>0.16002</cdr:y>
    </cdr:from>
    <cdr:to>
      <cdr:x>0.14056</cdr:x>
      <cdr:y>0.27763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E954237A-5CC6-D71E-17C1-0E2E7CD2728B}"/>
            </a:ext>
          </a:extLst>
        </cdr:cNvPr>
        <cdr:cNvSpPr txBox="1"/>
      </cdr:nvSpPr>
      <cdr:spPr>
        <a:xfrm xmlns:a="http://schemas.openxmlformats.org/drawingml/2006/main">
          <a:off x="473277" y="934167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^ 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at 916.95%</a:t>
          </a:r>
        </a:p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0.80359</cdr:x>
      <cdr:y>0.15739</cdr:y>
    </cdr:from>
    <cdr:to>
      <cdr:x>0.88899</cdr:x>
      <cdr:y>0.275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BA3C03E-01DA-060A-6C07-0554AD9B2F85}"/>
            </a:ext>
          </a:extLst>
        </cdr:cNvPr>
        <cdr:cNvSpPr txBox="1"/>
      </cdr:nvSpPr>
      <cdr:spPr>
        <a:xfrm xmlns:a="http://schemas.openxmlformats.org/drawingml/2006/main">
          <a:off x="6894974" y="918804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^ 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at 49.86%</a:t>
          </a:r>
        </a:p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0181" cy="58379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0.05785</cdr:x>
      <cdr:y>0.17581</cdr:y>
    </cdr:from>
    <cdr:to>
      <cdr:x>0.14324</cdr:x>
      <cdr:y>0.29342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5E08823-6885-385D-3FE0-480BBCF18286}"/>
            </a:ext>
          </a:extLst>
        </cdr:cNvPr>
        <cdr:cNvSpPr txBox="1"/>
      </cdr:nvSpPr>
      <cdr:spPr>
        <a:xfrm xmlns:a="http://schemas.openxmlformats.org/drawingml/2006/main">
          <a:off x="496325" y="1026345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^ 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at 906.98%</a:t>
          </a:r>
        </a:p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0.81434</cdr:x>
      <cdr:y>0.16528</cdr:y>
    </cdr:from>
    <cdr:to>
      <cdr:x>0.89973</cdr:x>
      <cdr:y>0.28289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2064E9B3-54E3-DB03-9A31-B93CBAC12533}"/>
            </a:ext>
          </a:extLst>
        </cdr:cNvPr>
        <cdr:cNvSpPr txBox="1"/>
      </cdr:nvSpPr>
      <cdr:spPr>
        <a:xfrm xmlns:a="http://schemas.openxmlformats.org/drawingml/2006/main">
          <a:off x="6987151" y="964893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^ 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4 data points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off chart</a:t>
          </a:r>
        </a:p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0.81523</cdr:x>
      <cdr:y>0.68107</cdr:y>
    </cdr:from>
    <cdr:to>
      <cdr:x>0.90063</cdr:x>
      <cdr:y>0.79868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68F2B5B6-AB79-352C-94F8-03795E2A29B7}"/>
            </a:ext>
          </a:extLst>
        </cdr:cNvPr>
        <cdr:cNvSpPr txBox="1"/>
      </cdr:nvSpPr>
      <cdr:spPr>
        <a:xfrm xmlns:a="http://schemas.openxmlformats.org/drawingml/2006/main">
          <a:off x="6994833" y="3976021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at -40.36%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v</a:t>
          </a:r>
        </a:p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0181" cy="58379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</cdr:x>
      <cdr:y>0.31034</cdr:y>
    </cdr:from>
    <cdr:to>
      <cdr:x>0.85664</cdr:x>
      <cdr:y>0.46724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430945" y="18087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mg" connectionId="2" xr16:uid="{00000000-0016-0000-02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222mg" connectionId="1" xr16:uid="{00000000-0016-0000-08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</sheetPr>
  <dimension ref="A1:L19"/>
  <sheetViews>
    <sheetView workbookViewId="0">
      <selection activeCell="B6" sqref="B6:G14"/>
    </sheetView>
  </sheetViews>
  <sheetFormatPr defaultColWidth="9.140625" defaultRowHeight="12.75"/>
  <cols>
    <col min="1" max="1" width="12.28515625" style="12" customWidth="1"/>
    <col min="2" max="2" width="12.140625" style="12" customWidth="1"/>
    <col min="3" max="4" width="12.5703125" style="12" customWidth="1"/>
    <col min="5" max="5" width="7.140625" style="80" bestFit="1" customWidth="1"/>
    <col min="6" max="6" width="12.28515625" style="12" customWidth="1"/>
    <col min="7" max="7" width="11.42578125" style="12" customWidth="1"/>
    <col min="8" max="8" width="15" style="12" customWidth="1"/>
    <col min="9" max="9" width="14" style="12" bestFit="1" customWidth="1"/>
    <col min="10" max="10" width="12.28515625" style="12" bestFit="1" customWidth="1"/>
    <col min="11" max="16384" width="9.140625" style="12"/>
  </cols>
  <sheetData>
    <row r="1" spans="1:12" ht="18.75">
      <c r="A1" s="108" t="s">
        <v>145</v>
      </c>
      <c r="B1" s="109"/>
      <c r="C1" s="60"/>
      <c r="D1" s="60"/>
      <c r="E1" s="59"/>
      <c r="F1" s="52"/>
      <c r="G1" s="59" t="s">
        <v>146</v>
      </c>
      <c r="H1" s="52"/>
      <c r="I1" s="53"/>
      <c r="J1" s="52"/>
    </row>
    <row r="2" spans="1:12" ht="12.75" customHeight="1">
      <c r="A2" s="108"/>
      <c r="B2" s="109"/>
      <c r="C2" s="60"/>
      <c r="D2" s="60"/>
      <c r="E2" s="59"/>
      <c r="F2" s="52"/>
      <c r="G2" s="59"/>
      <c r="H2" s="52"/>
      <c r="I2" s="53"/>
      <c r="J2" s="52"/>
    </row>
    <row r="3" spans="1:12">
      <c r="A3" s="52"/>
      <c r="B3" s="60"/>
      <c r="C3" s="60"/>
      <c r="D3" s="60"/>
      <c r="E3" s="59"/>
      <c r="F3" s="52"/>
      <c r="G3" s="59"/>
      <c r="H3" s="52"/>
      <c r="I3" s="53"/>
      <c r="J3" s="52"/>
    </row>
    <row r="4" spans="1:12">
      <c r="A4" s="52"/>
      <c r="B4" s="62" t="s">
        <v>58</v>
      </c>
      <c r="C4" s="62" t="s">
        <v>61</v>
      </c>
      <c r="D4" s="62" t="s">
        <v>66</v>
      </c>
      <c r="E4" s="61"/>
      <c r="F4" s="49" t="s">
        <v>60</v>
      </c>
      <c r="G4" s="61" t="s">
        <v>60</v>
      </c>
      <c r="H4" s="52"/>
      <c r="I4" s="53"/>
      <c r="J4" s="52"/>
    </row>
    <row r="5" spans="1:12" ht="18.399999999999999" customHeight="1" thickBot="1">
      <c r="A5" s="51" t="s">
        <v>31</v>
      </c>
      <c r="B5" s="63" t="s">
        <v>59</v>
      </c>
      <c r="C5" s="63" t="s">
        <v>59</v>
      </c>
      <c r="D5" s="63" t="s">
        <v>59</v>
      </c>
      <c r="E5" s="64" t="s">
        <v>81</v>
      </c>
      <c r="F5" s="51" t="s">
        <v>80</v>
      </c>
      <c r="G5" s="64" t="s">
        <v>62</v>
      </c>
      <c r="H5" s="49" t="s">
        <v>6</v>
      </c>
      <c r="I5" s="49" t="s">
        <v>10</v>
      </c>
      <c r="J5" s="52"/>
      <c r="K5" s="6"/>
      <c r="L5" s="6"/>
    </row>
    <row r="6" spans="1:12" ht="12.75" customHeight="1" thickTop="1">
      <c r="A6" s="49">
        <v>1</v>
      </c>
      <c r="B6" s="159">
        <v>20</v>
      </c>
      <c r="C6" s="159">
        <v>10</v>
      </c>
      <c r="D6" s="161">
        <f t="shared" ref="D6:D14" si="0">B6+C6</f>
        <v>30</v>
      </c>
      <c r="E6" s="161">
        <f t="shared" ref="E6:E14" si="1">(C6/D6)*100</f>
        <v>33.333333333333329</v>
      </c>
      <c r="F6" s="134">
        <v>0.45</v>
      </c>
      <c r="G6" s="163">
        <f t="shared" ref="G6:G14" si="2">D6/F6</f>
        <v>66.666666666666671</v>
      </c>
      <c r="H6" s="77" t="s">
        <v>76</v>
      </c>
      <c r="I6" s="50" t="s">
        <v>63</v>
      </c>
      <c r="J6" s="52"/>
      <c r="K6" s="6"/>
      <c r="L6" s="6"/>
    </row>
    <row r="7" spans="1:12">
      <c r="A7" s="49">
        <v>2</v>
      </c>
      <c r="B7" s="159">
        <v>35</v>
      </c>
      <c r="C7" s="159">
        <v>15</v>
      </c>
      <c r="D7" s="161">
        <f t="shared" si="0"/>
        <v>50</v>
      </c>
      <c r="E7" s="161">
        <f t="shared" si="1"/>
        <v>30</v>
      </c>
      <c r="F7" s="134">
        <v>0.45</v>
      </c>
      <c r="G7" s="163">
        <f t="shared" si="2"/>
        <v>111.11111111111111</v>
      </c>
      <c r="H7" s="77" t="s">
        <v>77</v>
      </c>
      <c r="J7" s="52"/>
      <c r="K7" s="6"/>
      <c r="L7" s="6"/>
    </row>
    <row r="8" spans="1:12">
      <c r="A8" s="49">
        <v>3</v>
      </c>
      <c r="B8" s="159">
        <v>75</v>
      </c>
      <c r="C8" s="159">
        <v>25</v>
      </c>
      <c r="D8" s="161">
        <f t="shared" si="0"/>
        <v>100</v>
      </c>
      <c r="E8" s="161">
        <f t="shared" si="1"/>
        <v>25</v>
      </c>
      <c r="F8" s="134">
        <v>0.45</v>
      </c>
      <c r="G8" s="163">
        <f t="shared" si="2"/>
        <v>222.22222222222223</v>
      </c>
      <c r="H8" s="77"/>
      <c r="I8" s="50"/>
      <c r="J8" s="52"/>
      <c r="K8" s="6"/>
      <c r="L8" s="6"/>
    </row>
    <row r="9" spans="1:12" ht="12.75" customHeight="1">
      <c r="A9" s="49">
        <v>4</v>
      </c>
      <c r="B9" s="159">
        <v>250</v>
      </c>
      <c r="C9" s="159">
        <v>50</v>
      </c>
      <c r="D9" s="161">
        <f t="shared" si="0"/>
        <v>300</v>
      </c>
      <c r="E9" s="161">
        <f t="shared" si="1"/>
        <v>16.666666666666664</v>
      </c>
      <c r="F9" s="134">
        <v>0.45</v>
      </c>
      <c r="G9" s="163">
        <f t="shared" si="2"/>
        <v>666.66666666666663</v>
      </c>
      <c r="H9" s="77"/>
      <c r="I9" s="50"/>
      <c r="J9" s="52"/>
      <c r="K9" s="6"/>
      <c r="L9" s="6"/>
    </row>
    <row r="10" spans="1:12">
      <c r="A10" s="49">
        <v>5</v>
      </c>
      <c r="B10" s="159">
        <v>400</v>
      </c>
      <c r="C10" s="159">
        <v>100</v>
      </c>
      <c r="D10" s="161">
        <f t="shared" si="0"/>
        <v>500</v>
      </c>
      <c r="E10" s="161">
        <f t="shared" si="1"/>
        <v>20</v>
      </c>
      <c r="F10" s="134">
        <v>0.45</v>
      </c>
      <c r="G10" s="163">
        <f t="shared" si="2"/>
        <v>1111.1111111111111</v>
      </c>
      <c r="H10" s="77"/>
      <c r="I10" s="50"/>
      <c r="J10" s="52"/>
      <c r="K10" s="6"/>
      <c r="L10" s="6"/>
    </row>
    <row r="11" spans="1:12">
      <c r="A11" s="49">
        <v>6</v>
      </c>
      <c r="B11" s="159">
        <v>550</v>
      </c>
      <c r="C11" s="159">
        <v>150</v>
      </c>
      <c r="D11" s="161">
        <f t="shared" si="0"/>
        <v>700</v>
      </c>
      <c r="E11" s="161">
        <f t="shared" si="1"/>
        <v>21.428571428571427</v>
      </c>
      <c r="F11" s="134">
        <v>0.45</v>
      </c>
      <c r="G11" s="163">
        <f t="shared" si="2"/>
        <v>1555.5555555555554</v>
      </c>
      <c r="H11" s="77"/>
      <c r="I11" s="50"/>
      <c r="J11" s="52"/>
      <c r="K11" s="6"/>
      <c r="L11" s="6"/>
    </row>
    <row r="12" spans="1:12" ht="12.75" customHeight="1">
      <c r="A12" s="49">
        <v>7</v>
      </c>
      <c r="B12" s="159">
        <v>1500</v>
      </c>
      <c r="C12" s="159">
        <v>400</v>
      </c>
      <c r="D12" s="161">
        <f t="shared" si="0"/>
        <v>1900</v>
      </c>
      <c r="E12" s="161">
        <f t="shared" si="1"/>
        <v>21.052631578947366</v>
      </c>
      <c r="F12" s="134">
        <v>0.45</v>
      </c>
      <c r="G12" s="163">
        <f t="shared" si="2"/>
        <v>4222.2222222222217</v>
      </c>
      <c r="H12" s="110"/>
      <c r="I12" s="48"/>
      <c r="J12" s="52"/>
      <c r="K12" s="6"/>
      <c r="L12" s="6"/>
    </row>
    <row r="13" spans="1:12">
      <c r="A13" s="49">
        <v>8</v>
      </c>
      <c r="B13" s="159">
        <v>2250</v>
      </c>
      <c r="C13" s="159">
        <v>500</v>
      </c>
      <c r="D13" s="161">
        <f t="shared" si="0"/>
        <v>2750</v>
      </c>
      <c r="E13" s="161">
        <f t="shared" si="1"/>
        <v>18.181818181818183</v>
      </c>
      <c r="F13" s="134">
        <v>0.45</v>
      </c>
      <c r="G13" s="163">
        <f t="shared" si="2"/>
        <v>6111.1111111111113</v>
      </c>
      <c r="H13" s="110"/>
      <c r="I13" s="48"/>
      <c r="J13" s="52"/>
      <c r="K13" s="6"/>
      <c r="L13" s="6"/>
    </row>
    <row r="14" spans="1:12">
      <c r="A14" s="49">
        <v>9</v>
      </c>
      <c r="B14" s="160">
        <v>2750</v>
      </c>
      <c r="C14" s="160">
        <v>750</v>
      </c>
      <c r="D14" s="162">
        <f t="shared" si="0"/>
        <v>3500</v>
      </c>
      <c r="E14" s="162">
        <f t="shared" si="1"/>
        <v>21.428571428571427</v>
      </c>
      <c r="F14" s="135">
        <v>0.45</v>
      </c>
      <c r="G14" s="164">
        <f t="shared" si="2"/>
        <v>7777.7777777777774</v>
      </c>
      <c r="H14" s="110"/>
      <c r="I14" s="48"/>
      <c r="J14" s="52"/>
      <c r="K14" s="6"/>
      <c r="L14" s="6"/>
    </row>
    <row r="15" spans="1:12">
      <c r="A15" s="50"/>
      <c r="B15" s="65"/>
      <c r="C15" s="65"/>
      <c r="D15" s="65"/>
      <c r="E15" s="66"/>
      <c r="F15" s="50"/>
      <c r="G15" s="66"/>
      <c r="H15" s="50"/>
      <c r="I15" s="53"/>
      <c r="J15" s="48"/>
      <c r="K15" s="6"/>
      <c r="L15" s="6"/>
    </row>
    <row r="16" spans="1:12">
      <c r="A16" s="53" t="s">
        <v>84</v>
      </c>
      <c r="B16" s="65"/>
      <c r="C16" s="65"/>
      <c r="D16" s="65"/>
      <c r="E16" s="66"/>
      <c r="F16" s="50"/>
      <c r="G16" s="66"/>
      <c r="H16" s="50"/>
      <c r="I16" s="53"/>
      <c r="J16" s="67"/>
      <c r="K16" s="6"/>
      <c r="L16" s="6"/>
    </row>
    <row r="17" spans="1:12">
      <c r="A17" s="50"/>
      <c r="B17" s="50"/>
      <c r="C17" s="50"/>
      <c r="D17" s="50"/>
      <c r="E17" s="66"/>
      <c r="F17" s="50"/>
      <c r="G17" s="50"/>
      <c r="H17" s="50"/>
      <c r="I17" s="111"/>
      <c r="J17" s="48"/>
      <c r="K17" s="6"/>
      <c r="L17" s="6"/>
    </row>
    <row r="18" spans="1:12" ht="15.75">
      <c r="A18" s="54"/>
      <c r="B18" s="55"/>
      <c r="C18" s="56"/>
      <c r="D18" s="56"/>
      <c r="E18" s="79"/>
      <c r="F18" s="13"/>
      <c r="G18" s="56"/>
      <c r="H18" s="56"/>
      <c r="I18" s="57"/>
      <c r="J18" s="47"/>
      <c r="K18" s="47"/>
      <c r="L18" s="47"/>
    </row>
    <row r="19" spans="1:12">
      <c r="A19" s="55"/>
      <c r="B19" s="55"/>
      <c r="C19" s="56"/>
      <c r="D19" s="56"/>
      <c r="E19" s="79"/>
      <c r="F19" s="56"/>
      <c r="G19" s="56"/>
      <c r="H19" s="56"/>
      <c r="I19" s="57"/>
      <c r="J19" s="47"/>
      <c r="K19" s="47"/>
      <c r="L19" s="47"/>
    </row>
  </sheetData>
  <protectedRanges>
    <protectedRange sqref="F6:F14" name="Range2"/>
    <protectedRange algorithmName="SHA-512" hashValue="Cc9sKI5nyafFRXb4sshQ7ryJW6OcN5oExdAvzjL0KV1vPNnAmeN+blzLH9R+y3GFsTg2d1jrutrm0yfU0WQipg==" saltValue="BaMaqkdJ1Wt0gArmeWld+w==" spinCount="100000" sqref="D6:E14" name="Range1"/>
  </protectedRanges>
  <phoneticPr fontId="22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indexed="17"/>
    <pageSetUpPr fitToPage="1"/>
  </sheetPr>
  <dimension ref="A1:BA20"/>
  <sheetViews>
    <sheetView workbookViewId="0"/>
  </sheetViews>
  <sheetFormatPr defaultColWidth="9.140625" defaultRowHeight="12.75"/>
  <cols>
    <col min="1" max="1" width="17.7109375" style="16" customWidth="1"/>
    <col min="2" max="3" width="9.28515625" style="16" customWidth="1"/>
    <col min="4" max="4" width="11.28515625" style="16" customWidth="1"/>
    <col min="5" max="5" width="12.140625" style="16" customWidth="1"/>
    <col min="6" max="6" width="11.140625" style="16" customWidth="1"/>
    <col min="7" max="8" width="9.28515625" style="16" customWidth="1"/>
    <col min="9" max="9" width="12.140625" style="16" customWidth="1"/>
    <col min="10" max="12" width="9.28515625" style="16" customWidth="1"/>
    <col min="13" max="13" width="12.140625" style="16" customWidth="1"/>
    <col min="14" max="16384" width="9.140625" style="16"/>
  </cols>
  <sheetData>
    <row r="1" spans="1:53" s="12" customFormat="1" ht="18.75">
      <c r="A1" s="27" t="s">
        <v>24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75">
      <c r="A2" s="106" t="s">
        <v>147</v>
      </c>
      <c r="B2" s="106"/>
      <c r="F2" s="11"/>
      <c r="I2" s="11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>
      <c r="A3" s="12"/>
      <c r="B3" s="12"/>
      <c r="C3" s="12"/>
      <c r="D3" s="12"/>
      <c r="E3" s="12"/>
      <c r="F3" s="12"/>
      <c r="G3" s="12"/>
      <c r="H3" s="12"/>
      <c r="I3" s="12"/>
    </row>
    <row r="4" spans="1:53" ht="13.5" thickBot="1">
      <c r="A4" s="107" t="s">
        <v>107</v>
      </c>
      <c r="B4" s="12"/>
      <c r="C4" s="12"/>
      <c r="D4" s="12"/>
      <c r="E4" s="12"/>
      <c r="F4" s="12"/>
      <c r="G4" s="12"/>
      <c r="H4" s="12"/>
      <c r="I4" s="12"/>
    </row>
    <row r="5" spans="1:53" ht="16.5" thickBot="1">
      <c r="A5" s="175"/>
      <c r="B5" s="176"/>
      <c r="C5" s="176"/>
      <c r="D5" s="176"/>
      <c r="E5" s="176"/>
      <c r="F5" s="176"/>
      <c r="G5" s="176"/>
      <c r="H5" s="176"/>
      <c r="I5" s="177"/>
    </row>
    <row r="6" spans="1:53" ht="13.5" thickBot="1">
      <c r="A6" s="172" t="s">
        <v>23</v>
      </c>
      <c r="B6" s="173"/>
      <c r="C6" s="173"/>
      <c r="D6" s="174"/>
      <c r="E6" s="172" t="s">
        <v>75</v>
      </c>
      <c r="F6" s="173"/>
      <c r="G6" s="173"/>
      <c r="H6" s="173"/>
      <c r="I6" s="174"/>
      <c r="M6" s="17"/>
      <c r="N6" s="17"/>
      <c r="O6" s="17"/>
      <c r="P6" s="17"/>
      <c r="Q6" s="17"/>
      <c r="R6" s="17"/>
      <c r="S6" s="17"/>
      <c r="T6" s="17"/>
      <c r="U6" s="17"/>
    </row>
    <row r="7" spans="1:53">
      <c r="A7" s="178" t="s">
        <v>92</v>
      </c>
      <c r="B7" s="179"/>
      <c r="C7" s="179"/>
      <c r="D7" s="180"/>
      <c r="E7" s="179" t="s">
        <v>96</v>
      </c>
      <c r="F7" s="179"/>
      <c r="G7" s="179"/>
      <c r="H7" s="179"/>
      <c r="I7" s="180"/>
      <c r="M7" s="17"/>
      <c r="N7" s="169"/>
      <c r="O7" s="169"/>
      <c r="P7" s="169"/>
      <c r="Q7" s="169"/>
      <c r="R7" s="169"/>
      <c r="S7" s="17"/>
      <c r="T7" s="17"/>
      <c r="U7" s="17"/>
    </row>
    <row r="8" spans="1:53">
      <c r="A8" s="181" t="s">
        <v>93</v>
      </c>
      <c r="B8" s="170"/>
      <c r="C8" s="170"/>
      <c r="D8" s="171"/>
      <c r="E8" s="170" t="s">
        <v>99</v>
      </c>
      <c r="F8" s="170"/>
      <c r="G8" s="170"/>
      <c r="H8" s="170"/>
      <c r="I8" s="171"/>
      <c r="M8" s="17"/>
      <c r="N8" s="119"/>
      <c r="O8" s="119"/>
      <c r="P8" s="119"/>
      <c r="Q8" s="119"/>
      <c r="R8" s="119"/>
      <c r="S8" s="17"/>
      <c r="T8" s="17"/>
      <c r="U8" s="17"/>
    </row>
    <row r="9" spans="1:53">
      <c r="A9" s="181" t="s">
        <v>94</v>
      </c>
      <c r="B9" s="170"/>
      <c r="C9" s="170"/>
      <c r="D9" s="171"/>
      <c r="E9" s="170" t="s">
        <v>100</v>
      </c>
      <c r="F9" s="170"/>
      <c r="G9" s="170"/>
      <c r="H9" s="170"/>
      <c r="I9" s="171"/>
      <c r="M9" s="17"/>
      <c r="N9" s="169"/>
      <c r="O9" s="169"/>
      <c r="P9" s="169"/>
      <c r="Q9" s="169"/>
      <c r="R9" s="169"/>
      <c r="S9" s="17"/>
      <c r="T9" s="17"/>
      <c r="U9" s="17"/>
    </row>
    <row r="10" spans="1:53">
      <c r="A10" s="181" t="s">
        <v>95</v>
      </c>
      <c r="B10" s="170"/>
      <c r="C10" s="170"/>
      <c r="D10" s="171"/>
      <c r="E10" s="170" t="s">
        <v>102</v>
      </c>
      <c r="F10" s="170"/>
      <c r="G10" s="170"/>
      <c r="H10" s="170"/>
      <c r="I10" s="171"/>
      <c r="M10" s="17"/>
      <c r="N10" s="119"/>
      <c r="O10" s="119"/>
      <c r="P10" s="119"/>
      <c r="Q10" s="119"/>
      <c r="R10" s="119"/>
      <c r="S10" s="17"/>
      <c r="T10" s="17"/>
      <c r="U10" s="17"/>
    </row>
    <row r="11" spans="1:53">
      <c r="A11" s="181" t="s">
        <v>97</v>
      </c>
      <c r="B11" s="170"/>
      <c r="C11" s="170"/>
      <c r="D11" s="171"/>
      <c r="E11" s="170" t="s">
        <v>103</v>
      </c>
      <c r="F11" s="170"/>
      <c r="G11" s="170"/>
      <c r="H11" s="170"/>
      <c r="I11" s="171"/>
      <c r="L11" s="75"/>
      <c r="M11" s="17"/>
      <c r="N11" s="169"/>
      <c r="O11" s="169"/>
      <c r="P11" s="169"/>
      <c r="Q11" s="169"/>
      <c r="R11" s="169"/>
      <c r="S11" s="17"/>
      <c r="T11" s="17"/>
      <c r="U11" s="17"/>
    </row>
    <row r="12" spans="1:53">
      <c r="A12" s="181" t="s">
        <v>98</v>
      </c>
      <c r="B12" s="170"/>
      <c r="C12" s="170"/>
      <c r="D12" s="171"/>
      <c r="E12" s="170" t="s">
        <v>104</v>
      </c>
      <c r="F12" s="170"/>
      <c r="G12" s="170"/>
      <c r="H12" s="170"/>
      <c r="I12" s="171"/>
      <c r="M12" s="17"/>
      <c r="N12" s="169"/>
      <c r="O12" s="169"/>
      <c r="P12" s="169"/>
      <c r="Q12" s="169"/>
      <c r="R12" s="169"/>
      <c r="S12" s="17"/>
      <c r="T12" s="17"/>
      <c r="U12" s="17"/>
    </row>
    <row r="13" spans="1:53">
      <c r="A13" s="181" t="s">
        <v>101</v>
      </c>
      <c r="B13" s="170"/>
      <c r="C13" s="170"/>
      <c r="D13" s="171"/>
      <c r="E13" s="170" t="s">
        <v>105</v>
      </c>
      <c r="F13" s="170"/>
      <c r="G13" s="170"/>
      <c r="H13" s="170"/>
      <c r="I13" s="171"/>
      <c r="M13" s="17"/>
      <c r="N13" s="169"/>
      <c r="O13" s="169"/>
      <c r="P13" s="169"/>
      <c r="Q13" s="169"/>
      <c r="R13" s="169"/>
      <c r="S13" s="17"/>
      <c r="T13" s="17"/>
      <c r="U13" s="17"/>
    </row>
    <row r="14" spans="1:53" ht="13.5" thickBot="1">
      <c r="A14" s="166"/>
      <c r="B14" s="167"/>
      <c r="C14" s="167"/>
      <c r="D14" s="168"/>
      <c r="E14" s="167" t="s">
        <v>106</v>
      </c>
      <c r="F14" s="167"/>
      <c r="G14" s="167"/>
      <c r="H14" s="167"/>
      <c r="I14" s="168"/>
      <c r="M14" s="17"/>
      <c r="N14" s="139"/>
      <c r="O14" s="139"/>
      <c r="P14" s="139"/>
      <c r="Q14" s="139"/>
      <c r="R14" s="139"/>
      <c r="S14" s="17"/>
      <c r="T14" s="17"/>
      <c r="U14" s="17"/>
    </row>
    <row r="15" spans="1:53">
      <c r="M15" s="17"/>
      <c r="N15" s="83"/>
      <c r="O15" s="83"/>
      <c r="P15" s="83"/>
      <c r="Q15" s="83"/>
      <c r="R15" s="83"/>
      <c r="S15" s="17"/>
      <c r="T15" s="17"/>
      <c r="U15" s="17"/>
    </row>
    <row r="16" spans="1:53">
      <c r="A16" s="17"/>
      <c r="B16" s="17"/>
      <c r="C16" s="17"/>
      <c r="D16" s="17"/>
      <c r="M16" s="17"/>
      <c r="N16" s="169"/>
      <c r="O16" s="169"/>
      <c r="P16" s="169"/>
      <c r="Q16" s="169"/>
      <c r="R16" s="169"/>
      <c r="S16" s="17"/>
      <c r="T16" s="17"/>
      <c r="U16" s="17"/>
    </row>
    <row r="17" spans="1:21">
      <c r="A17" s="17"/>
      <c r="B17" s="17"/>
      <c r="C17" s="120"/>
      <c r="D17" s="120"/>
      <c r="M17" s="17"/>
      <c r="N17" s="82"/>
      <c r="O17" s="82"/>
      <c r="P17" s="82"/>
      <c r="Q17" s="82"/>
      <c r="R17" s="82"/>
      <c r="S17" s="17"/>
      <c r="T17" s="17"/>
      <c r="U17" s="17"/>
    </row>
    <row r="18" spans="1:21">
      <c r="A18" s="17"/>
      <c r="B18" s="17"/>
      <c r="C18" s="17"/>
      <c r="D18" s="17"/>
      <c r="E18" s="17"/>
      <c r="F18" s="17"/>
      <c r="G18" s="17"/>
      <c r="H18" s="17"/>
      <c r="I18" s="17"/>
      <c r="M18" s="17"/>
      <c r="N18" s="169"/>
      <c r="O18" s="169"/>
      <c r="P18" s="169"/>
      <c r="Q18" s="169"/>
      <c r="R18" s="169"/>
      <c r="S18" s="17"/>
      <c r="T18" s="17"/>
      <c r="U18" s="17"/>
    </row>
    <row r="19" spans="1:21">
      <c r="A19" s="17"/>
      <c r="B19" s="17"/>
      <c r="C19" s="17"/>
      <c r="D19" s="17"/>
      <c r="E19" s="17"/>
      <c r="F19" s="17"/>
      <c r="G19" s="17"/>
      <c r="H19" s="17"/>
      <c r="I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>
      <c r="A20" s="17"/>
      <c r="B20" s="17"/>
      <c r="C20" s="17"/>
      <c r="D20" s="17"/>
      <c r="E20" s="17"/>
      <c r="F20" s="17"/>
      <c r="G20" s="17"/>
      <c r="H20" s="17"/>
      <c r="I20" s="17"/>
      <c r="M20" s="17"/>
      <c r="N20" s="17"/>
      <c r="O20" s="17"/>
      <c r="P20" s="17"/>
      <c r="Q20" s="17"/>
      <c r="R20" s="17"/>
      <c r="S20" s="17"/>
      <c r="T20" s="17"/>
      <c r="U20" s="17"/>
    </row>
  </sheetData>
  <mergeCells count="26">
    <mergeCell ref="E6:I6"/>
    <mergeCell ref="A5:I5"/>
    <mergeCell ref="N7:R7"/>
    <mergeCell ref="N16:R16"/>
    <mergeCell ref="E8:I8"/>
    <mergeCell ref="A7:D7"/>
    <mergeCell ref="A9:D9"/>
    <mergeCell ref="A6:D6"/>
    <mergeCell ref="A10:D10"/>
    <mergeCell ref="A8:D8"/>
    <mergeCell ref="A11:D11"/>
    <mergeCell ref="A12:D12"/>
    <mergeCell ref="A13:D13"/>
    <mergeCell ref="E13:I13"/>
    <mergeCell ref="E7:I7"/>
    <mergeCell ref="E9:I9"/>
    <mergeCell ref="A14:D14"/>
    <mergeCell ref="E14:I14"/>
    <mergeCell ref="N18:R18"/>
    <mergeCell ref="N9:R9"/>
    <mergeCell ref="N11:R11"/>
    <mergeCell ref="N12:R12"/>
    <mergeCell ref="N13:R13"/>
    <mergeCell ref="E10:I10"/>
    <mergeCell ref="E11:I11"/>
    <mergeCell ref="E12:I12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7C124-431F-4C96-84A3-AA965AEDF024}">
  <dimension ref="A1:F18"/>
  <sheetViews>
    <sheetView workbookViewId="0"/>
  </sheetViews>
  <sheetFormatPr defaultRowHeight="12.75"/>
  <cols>
    <col min="2" max="2" width="42.7109375" bestFit="1" customWidth="1"/>
  </cols>
  <sheetData>
    <row r="1" spans="1:6">
      <c r="A1" s="137" t="s">
        <v>108</v>
      </c>
      <c r="B1" s="137" t="s">
        <v>109</v>
      </c>
      <c r="C1" s="137"/>
      <c r="D1" s="137"/>
      <c r="E1" s="137"/>
      <c r="F1" s="137"/>
    </row>
    <row r="2" spans="1:6">
      <c r="A2" s="140">
        <v>11</v>
      </c>
      <c r="B2" s="140" t="s">
        <v>110</v>
      </c>
      <c r="C2" s="138"/>
      <c r="D2" s="138"/>
      <c r="E2" s="137"/>
      <c r="F2" s="137"/>
    </row>
    <row r="3" spans="1:6">
      <c r="A3" s="141">
        <v>12</v>
      </c>
      <c r="B3" s="141" t="s">
        <v>111</v>
      </c>
      <c r="C3" s="15"/>
      <c r="D3" s="15"/>
      <c r="E3" s="137"/>
      <c r="F3" s="137"/>
    </row>
    <row r="4" spans="1:6">
      <c r="A4" s="140">
        <v>14</v>
      </c>
      <c r="B4" s="140" t="s">
        <v>112</v>
      </c>
      <c r="C4" s="138"/>
      <c r="D4" s="138"/>
      <c r="E4" s="137"/>
      <c r="F4" s="137"/>
    </row>
    <row r="5" spans="1:6">
      <c r="A5" s="140">
        <v>15</v>
      </c>
      <c r="B5" s="140" t="s">
        <v>113</v>
      </c>
      <c r="C5" s="138"/>
      <c r="D5" s="138"/>
      <c r="E5" s="137"/>
      <c r="F5" s="137"/>
    </row>
    <row r="6" spans="1:6">
      <c r="A6" s="140">
        <v>16</v>
      </c>
      <c r="B6" s="140" t="s">
        <v>117</v>
      </c>
      <c r="C6" s="138"/>
      <c r="D6" s="138"/>
      <c r="E6" s="137"/>
      <c r="F6" s="137"/>
    </row>
    <row r="7" spans="1:6">
      <c r="A7" s="140">
        <v>17</v>
      </c>
      <c r="B7" s="140" t="s">
        <v>114</v>
      </c>
      <c r="C7" s="138"/>
      <c r="D7" s="138"/>
      <c r="E7" s="137"/>
      <c r="F7" s="137"/>
    </row>
    <row r="8" spans="1:6">
      <c r="A8" s="140">
        <v>18</v>
      </c>
      <c r="B8" s="140" t="s">
        <v>115</v>
      </c>
      <c r="C8" s="138"/>
      <c r="D8" s="138"/>
      <c r="E8" s="137"/>
      <c r="F8" s="137"/>
    </row>
    <row r="9" spans="1:6">
      <c r="A9" s="141">
        <v>21</v>
      </c>
      <c r="B9" s="141" t="s">
        <v>118</v>
      </c>
      <c r="C9" s="15"/>
      <c r="D9" s="15"/>
      <c r="E9" s="15"/>
      <c r="F9" s="137"/>
    </row>
    <row r="10" spans="1:6">
      <c r="A10" s="141">
        <v>23</v>
      </c>
      <c r="B10" s="141" t="s">
        <v>119</v>
      </c>
      <c r="C10" s="15"/>
      <c r="D10" s="15"/>
      <c r="E10" s="15"/>
      <c r="F10" s="137"/>
    </row>
    <row r="11" spans="1:6">
      <c r="A11" s="141">
        <v>25</v>
      </c>
      <c r="B11" s="141" t="s">
        <v>116</v>
      </c>
      <c r="C11" s="15"/>
      <c r="D11" s="15"/>
      <c r="E11" s="15"/>
      <c r="F11" s="137"/>
    </row>
    <row r="12" spans="1:6">
      <c r="A12" s="141">
        <v>28</v>
      </c>
      <c r="B12" s="141" t="s">
        <v>120</v>
      </c>
      <c r="C12" s="15"/>
      <c r="D12" s="15"/>
      <c r="E12" s="15"/>
      <c r="F12" s="137"/>
    </row>
    <row r="13" spans="1:6">
      <c r="A13" s="141">
        <v>29</v>
      </c>
      <c r="B13" s="141" t="s">
        <v>121</v>
      </c>
      <c r="C13" s="15"/>
      <c r="D13" s="15"/>
      <c r="E13" s="15"/>
      <c r="F13" s="137"/>
    </row>
    <row r="14" spans="1:6">
      <c r="A14" s="141">
        <v>30</v>
      </c>
      <c r="B14" s="141" t="s">
        <v>122</v>
      </c>
      <c r="C14" s="15"/>
      <c r="D14" s="15"/>
      <c r="E14" s="15"/>
      <c r="F14" s="137"/>
    </row>
    <row r="15" spans="1:6">
      <c r="A15" s="141">
        <v>31</v>
      </c>
      <c r="B15" s="141" t="s">
        <v>123</v>
      </c>
      <c r="C15" s="15"/>
      <c r="D15" s="15"/>
      <c r="E15" s="15"/>
      <c r="F15" s="137"/>
    </row>
    <row r="16" spans="1:6">
      <c r="A16" s="141">
        <v>36</v>
      </c>
      <c r="B16" s="141" t="s">
        <v>124</v>
      </c>
      <c r="C16" s="15"/>
      <c r="D16" s="15"/>
      <c r="E16" s="15"/>
      <c r="F16" s="137"/>
    </row>
    <row r="17" spans="1:6">
      <c r="A17" s="137"/>
      <c r="B17" s="137"/>
      <c r="C17" s="137"/>
      <c r="D17" s="137"/>
      <c r="E17" s="137"/>
      <c r="F17" s="137"/>
    </row>
    <row r="18" spans="1:6">
      <c r="A18" s="137"/>
      <c r="B18" s="137"/>
      <c r="C18" s="137"/>
      <c r="D18" s="137"/>
      <c r="E18" s="137"/>
      <c r="F18" s="1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70C0"/>
  </sheetPr>
  <dimension ref="A1:EA147"/>
  <sheetViews>
    <sheetView tabSelected="1" zoomScale="110" zoomScaleNormal="110" workbookViewId="0">
      <pane xSplit="7" ySplit="3" topLeftCell="L4" activePane="bottomRight" state="frozen"/>
      <selection pane="topRight" activeCell="E1" sqref="E1"/>
      <selection pane="bottomLeft" activeCell="A4" sqref="A4"/>
      <selection pane="bottomRight"/>
    </sheetView>
  </sheetViews>
  <sheetFormatPr defaultColWidth="9.140625" defaultRowHeight="12.75"/>
  <cols>
    <col min="1" max="1" width="7.85546875" style="5" bestFit="1" customWidth="1"/>
    <col min="2" max="2" width="11.42578125" style="28" bestFit="1" customWidth="1"/>
    <col min="3" max="3" width="7.85546875" style="5" bestFit="1" customWidth="1"/>
    <col min="4" max="4" width="11.42578125" style="28" bestFit="1" customWidth="1"/>
    <col min="5" max="5" width="45.85546875" style="28" bestFit="1" customWidth="1"/>
    <col min="6" max="6" width="19.42578125" style="1" bestFit="1" customWidth="1"/>
    <col min="7" max="7" width="11.42578125" style="20" customWidth="1"/>
    <col min="8" max="8" width="17.28515625" style="20" customWidth="1"/>
    <col min="9" max="9" width="17.28515625" style="58" customWidth="1"/>
    <col min="10" max="11" width="17.28515625" style="81" customWidth="1"/>
    <col min="12" max="13" width="17.28515625" style="1" customWidth="1"/>
    <col min="14" max="14" width="12.5703125" style="26" customWidth="1"/>
    <col min="15" max="15" width="14" style="26" customWidth="1"/>
    <col min="16" max="16" width="10" style="26" customWidth="1"/>
    <col min="17" max="18" width="10.28515625" style="26" customWidth="1"/>
    <col min="19" max="19" width="18.85546875" style="26" customWidth="1"/>
    <col min="20" max="20" width="12.5703125" style="1" customWidth="1"/>
    <col min="21" max="21" width="13.28515625" style="2" customWidth="1"/>
    <col min="22" max="22" width="12.5703125" style="1" customWidth="1"/>
    <col min="23" max="23" width="13.85546875" style="2" customWidth="1"/>
    <col min="24" max="24" width="25.28515625" style="74" bestFit="1" customWidth="1"/>
    <col min="25" max="25" width="7.7109375" style="70" bestFit="1" customWidth="1"/>
    <col min="26" max="26" width="8.42578125" style="70" bestFit="1" customWidth="1"/>
    <col min="27" max="27" width="9" style="70" bestFit="1" customWidth="1"/>
    <col min="28" max="28" width="10.7109375" style="69" customWidth="1"/>
    <col min="29" max="29" width="11.28515625" style="69" bestFit="1" customWidth="1"/>
    <col min="30" max="30" width="7.7109375" style="70" bestFit="1" customWidth="1"/>
    <col min="31" max="31" width="8.42578125" style="70" bestFit="1" customWidth="1"/>
    <col min="32" max="32" width="9" style="70" bestFit="1" customWidth="1"/>
    <col min="33" max="33" width="10.7109375" style="69" customWidth="1"/>
    <col min="34" max="34" width="11.28515625" style="69" bestFit="1" customWidth="1"/>
    <col min="35" max="35" width="7.7109375" style="70" bestFit="1" customWidth="1"/>
    <col min="36" max="36" width="8.42578125" style="70" bestFit="1" customWidth="1"/>
    <col min="37" max="37" width="9" style="70" bestFit="1" customWidth="1"/>
    <col min="38" max="38" width="10.7109375" style="69" customWidth="1"/>
    <col min="39" max="39" width="11.28515625" style="69" bestFit="1" customWidth="1"/>
    <col min="40" max="40" width="7.7109375" style="70" bestFit="1" customWidth="1"/>
    <col min="41" max="41" width="8.42578125" style="70" bestFit="1" customWidth="1"/>
    <col min="42" max="42" width="9" style="70" bestFit="1" customWidth="1"/>
    <col min="43" max="43" width="10.7109375" style="69" customWidth="1"/>
    <col min="44" max="44" width="11.28515625" style="69" bestFit="1" customWidth="1"/>
    <col min="45" max="46" width="9.140625" style="43"/>
    <col min="47" max="92" width="9.140625" style="21"/>
    <col min="93" max="131" width="9.140625" style="29"/>
    <col min="132" max="16384" width="9.140625" style="1"/>
  </cols>
  <sheetData>
    <row r="1" spans="1:131" s="105" customFormat="1">
      <c r="A1" s="86"/>
      <c r="B1" s="86"/>
      <c r="C1" s="86"/>
      <c r="D1" s="86"/>
      <c r="E1" s="86"/>
      <c r="F1" s="86"/>
      <c r="G1" s="86"/>
      <c r="H1" s="87" t="s">
        <v>4</v>
      </c>
      <c r="I1" s="88" t="s">
        <v>4</v>
      </c>
      <c r="J1" s="88" t="s">
        <v>4</v>
      </c>
      <c r="K1" s="88" t="s">
        <v>4</v>
      </c>
      <c r="L1" s="87" t="s">
        <v>4</v>
      </c>
      <c r="M1" s="87" t="s">
        <v>2</v>
      </c>
      <c r="N1" s="89" t="s">
        <v>0</v>
      </c>
      <c r="O1" s="89" t="s">
        <v>0</v>
      </c>
      <c r="P1" s="89" t="s">
        <v>0</v>
      </c>
      <c r="Q1" s="89" t="s">
        <v>0</v>
      </c>
      <c r="R1" s="89" t="s">
        <v>0</v>
      </c>
      <c r="S1" s="89" t="s">
        <v>1</v>
      </c>
      <c r="T1" s="87" t="s">
        <v>6</v>
      </c>
      <c r="U1" s="90" t="s">
        <v>10</v>
      </c>
      <c r="V1" s="87" t="s">
        <v>5</v>
      </c>
      <c r="W1" s="90" t="s">
        <v>5</v>
      </c>
      <c r="X1" s="91"/>
      <c r="Y1" s="92"/>
      <c r="Z1" s="92"/>
      <c r="AA1" s="92"/>
      <c r="AB1" s="93"/>
      <c r="AC1" s="93"/>
      <c r="AD1" s="92"/>
      <c r="AE1" s="92"/>
      <c r="AF1" s="92"/>
      <c r="AG1" s="93"/>
      <c r="AH1" s="93"/>
      <c r="AI1" s="92"/>
      <c r="AJ1" s="92"/>
      <c r="AK1" s="92"/>
      <c r="AL1" s="93"/>
      <c r="AM1" s="93"/>
      <c r="AN1" s="92"/>
      <c r="AO1" s="92"/>
      <c r="AP1" s="92"/>
      <c r="AQ1" s="93"/>
      <c r="AR1" s="93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</row>
    <row r="2" spans="1:131" s="105" customFormat="1">
      <c r="A2" s="86" t="s">
        <v>125</v>
      </c>
      <c r="B2" s="86" t="s">
        <v>126</v>
      </c>
      <c r="C2" s="86" t="s">
        <v>7</v>
      </c>
      <c r="D2" s="86" t="s">
        <v>35</v>
      </c>
      <c r="E2" s="86" t="s">
        <v>109</v>
      </c>
      <c r="F2" s="86" t="s">
        <v>67</v>
      </c>
      <c r="G2" s="86" t="s">
        <v>31</v>
      </c>
      <c r="H2" s="87" t="s">
        <v>33</v>
      </c>
      <c r="I2" s="88" t="s">
        <v>8</v>
      </c>
      <c r="J2" s="88" t="s">
        <v>6</v>
      </c>
      <c r="K2" s="88" t="s">
        <v>10</v>
      </c>
      <c r="L2" s="87" t="s">
        <v>5</v>
      </c>
      <c r="M2" s="87" t="s">
        <v>3</v>
      </c>
      <c r="N2" s="89" t="s">
        <v>33</v>
      </c>
      <c r="O2" s="89" t="s">
        <v>8</v>
      </c>
      <c r="P2" s="89" t="s">
        <v>6</v>
      </c>
      <c r="Q2" s="89" t="s">
        <v>10</v>
      </c>
      <c r="R2" s="89" t="s">
        <v>11</v>
      </c>
      <c r="S2" s="89" t="s">
        <v>9</v>
      </c>
      <c r="T2" s="87" t="s">
        <v>12</v>
      </c>
      <c r="U2" s="87" t="s">
        <v>12</v>
      </c>
      <c r="V2" s="87" t="s">
        <v>12</v>
      </c>
      <c r="W2" s="90" t="s">
        <v>3</v>
      </c>
      <c r="X2" s="91"/>
      <c r="Y2" s="183" t="s">
        <v>51</v>
      </c>
      <c r="Z2" s="183"/>
      <c r="AA2" s="183"/>
      <c r="AB2" s="183"/>
      <c r="AC2" s="183"/>
      <c r="AD2" s="183" t="s">
        <v>52</v>
      </c>
      <c r="AE2" s="183"/>
      <c r="AF2" s="183"/>
      <c r="AG2" s="183"/>
      <c r="AH2" s="183"/>
      <c r="AI2" s="183" t="s">
        <v>53</v>
      </c>
      <c r="AJ2" s="183"/>
      <c r="AK2" s="183"/>
      <c r="AL2" s="183"/>
      <c r="AM2" s="183"/>
      <c r="AN2" s="183" t="s">
        <v>44</v>
      </c>
      <c r="AO2" s="183"/>
      <c r="AP2" s="183"/>
      <c r="AQ2" s="183"/>
      <c r="AR2" s="183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</row>
    <row r="3" spans="1:131" s="105" customFormat="1">
      <c r="A3" s="86"/>
      <c r="B3" s="86"/>
      <c r="C3" s="86"/>
      <c r="D3" s="86"/>
      <c r="E3" s="86"/>
      <c r="F3" s="86" t="s">
        <v>21</v>
      </c>
      <c r="G3" s="86"/>
      <c r="H3" s="87" t="s">
        <v>34</v>
      </c>
      <c r="I3" s="88" t="s">
        <v>32</v>
      </c>
      <c r="J3" s="88" t="s">
        <v>30</v>
      </c>
      <c r="K3" s="88" t="s">
        <v>30</v>
      </c>
      <c r="L3" s="87" t="s">
        <v>30</v>
      </c>
      <c r="M3" s="87" t="s">
        <v>13</v>
      </c>
      <c r="N3" s="89" t="s">
        <v>34</v>
      </c>
      <c r="O3" s="89" t="s">
        <v>32</v>
      </c>
      <c r="P3" s="89" t="s">
        <v>30</v>
      </c>
      <c r="Q3" s="89" t="s">
        <v>30</v>
      </c>
      <c r="R3" s="89" t="s">
        <v>30</v>
      </c>
      <c r="S3" s="89" t="s">
        <v>13</v>
      </c>
      <c r="T3" s="87" t="s">
        <v>91</v>
      </c>
      <c r="U3" s="87" t="s">
        <v>91</v>
      </c>
      <c r="V3" s="87" t="s">
        <v>91</v>
      </c>
      <c r="W3" s="87" t="s">
        <v>91</v>
      </c>
      <c r="X3" s="91" t="s">
        <v>65</v>
      </c>
      <c r="Y3" s="92" t="s">
        <v>20</v>
      </c>
      <c r="Z3" s="92" t="s">
        <v>42</v>
      </c>
      <c r="AA3" s="92" t="s">
        <v>43</v>
      </c>
      <c r="AB3" s="93" t="s">
        <v>40</v>
      </c>
      <c r="AC3" s="93" t="s">
        <v>41</v>
      </c>
      <c r="AD3" s="92" t="s">
        <v>20</v>
      </c>
      <c r="AE3" s="92" t="s">
        <v>42</v>
      </c>
      <c r="AF3" s="92" t="s">
        <v>43</v>
      </c>
      <c r="AG3" s="93" t="s">
        <v>40</v>
      </c>
      <c r="AH3" s="93" t="s">
        <v>41</v>
      </c>
      <c r="AI3" s="92" t="s">
        <v>20</v>
      </c>
      <c r="AJ3" s="92" t="s">
        <v>42</v>
      </c>
      <c r="AK3" s="92" t="s">
        <v>43</v>
      </c>
      <c r="AL3" s="93" t="s">
        <v>40</v>
      </c>
      <c r="AM3" s="93" t="s">
        <v>41</v>
      </c>
      <c r="AN3" s="92" t="s">
        <v>20</v>
      </c>
      <c r="AO3" s="92" t="s">
        <v>42</v>
      </c>
      <c r="AP3" s="92" t="s">
        <v>43</v>
      </c>
      <c r="AQ3" s="93" t="s">
        <v>40</v>
      </c>
      <c r="AR3" s="93" t="s">
        <v>41</v>
      </c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</row>
    <row r="4" spans="1:131">
      <c r="A4" s="94" t="s">
        <v>127</v>
      </c>
      <c r="B4" s="95">
        <v>2024</v>
      </c>
      <c r="C4" s="94" t="s">
        <v>29</v>
      </c>
      <c r="D4" s="95" t="s">
        <v>45</v>
      </c>
      <c r="E4" s="140" t="s">
        <v>110</v>
      </c>
      <c r="F4" s="125" t="s">
        <v>151</v>
      </c>
      <c r="G4" s="126">
        <v>1</v>
      </c>
      <c r="H4" s="97">
        <v>446.76990999999998</v>
      </c>
      <c r="I4" s="97">
        <f>H4+J4+K4</f>
        <v>446.79999999999995</v>
      </c>
      <c r="J4" s="158">
        <v>2.0060000000000001E-2</v>
      </c>
      <c r="K4" s="158">
        <v>1.0030000000000001E-2</v>
      </c>
      <c r="L4" s="98">
        <f>J4+K4</f>
        <v>3.0090000000000002E-2</v>
      </c>
      <c r="M4" s="97">
        <f>(1.6061/(1.6061-(L4/I4)))*(L4/I4)*1000000</f>
        <v>67.348392480405437</v>
      </c>
      <c r="N4" s="112">
        <v>446.5</v>
      </c>
      <c r="O4" s="112">
        <v>446.5</v>
      </c>
      <c r="P4" s="113">
        <v>2.01E-2</v>
      </c>
      <c r="Q4" s="113">
        <v>0.10199999999999999</v>
      </c>
      <c r="R4" s="113">
        <v>0.30299999999999999</v>
      </c>
      <c r="S4" s="99">
        <v>68</v>
      </c>
      <c r="T4" s="100">
        <f>((P4-J4)/J4)*100</f>
        <v>0.19940179461614341</v>
      </c>
      <c r="U4" s="100">
        <f>((Q4-K4)/K4)*100</f>
        <v>916.94915254237287</v>
      </c>
      <c r="V4" s="100">
        <f>((R4-L4)/L4)*100</f>
        <v>906.97906281156509</v>
      </c>
      <c r="W4" s="100">
        <f>((S4-M4)/M4)*100</f>
        <v>0.96751755401458772</v>
      </c>
      <c r="X4" s="101"/>
      <c r="Y4" s="102">
        <f t="shared" ref="Y4:Y49" si="0">$T$140</f>
        <v>-2.79705281221813</v>
      </c>
      <c r="Z4" s="102">
        <f t="shared" ref="Z4:Z44" si="1">$T$140-5</f>
        <v>-7.79705281221813</v>
      </c>
      <c r="AA4" s="102">
        <f t="shared" ref="AA4:AA44" si="2">$T$140+5</f>
        <v>2.20294718778187</v>
      </c>
      <c r="AB4" s="102">
        <f t="shared" ref="AB4:AB44" si="3">($T$140-(3*$T$143))</f>
        <v>-11.231210499477125</v>
      </c>
      <c r="AC4" s="102">
        <f t="shared" ref="AC4:AC44" si="4">($T$140+(3*$T$143))</f>
        <v>5.6371048750408654</v>
      </c>
      <c r="AD4" s="102">
        <f t="shared" ref="AD4:AD44" si="5">$U$140</f>
        <v>-0.19531324506089956</v>
      </c>
      <c r="AE4" s="102">
        <f t="shared" ref="AE4:AE44" si="6">$U$140-5</f>
        <v>-5.1953132450608992</v>
      </c>
      <c r="AF4" s="102">
        <f t="shared" ref="AF4:AF44" si="7">$U$140+5</f>
        <v>4.8046867549391008</v>
      </c>
      <c r="AG4" s="102">
        <f t="shared" ref="AG4:AG44" si="8">($U$140-(3*$U$143))</f>
        <v>-3.756001725394484</v>
      </c>
      <c r="AH4" s="102">
        <f t="shared" ref="AH4:AH44" si="9">($U$140+(3*$U$143))</f>
        <v>3.3653752352726847</v>
      </c>
      <c r="AI4" s="102">
        <f t="shared" ref="AI4:AI44" si="10">$V$140</f>
        <v>-2.468957378437076</v>
      </c>
      <c r="AJ4" s="102">
        <f t="shared" ref="AJ4:AJ44" si="11">$V$140-5</f>
        <v>-7.468957378437076</v>
      </c>
      <c r="AK4" s="102">
        <f t="shared" ref="AK4:AK44" si="12">$V$140+5</f>
        <v>2.531042621562924</v>
      </c>
      <c r="AL4" s="102">
        <f t="shared" ref="AL4:AL44" si="13">($V$140-(3*$V$143))</f>
        <v>-11.676001181784585</v>
      </c>
      <c r="AM4" s="102">
        <f t="shared" ref="AM4:AM44" si="14">($V$140+(3*$V$143))</f>
        <v>6.738086424910434</v>
      </c>
      <c r="AN4" s="102">
        <f t="shared" ref="AN4:AN44" si="15">$W$140</f>
        <v>-2.5294776581259861</v>
      </c>
      <c r="AO4" s="102">
        <f t="shared" ref="AO4:AO44" si="16">$W$140-5</f>
        <v>-7.5294776581259857</v>
      </c>
      <c r="AP4" s="102">
        <f t="shared" ref="AP4:AP44" si="17">$W$140+5</f>
        <v>2.4705223418740139</v>
      </c>
      <c r="AQ4" s="102">
        <f t="shared" ref="AQ4:AQ44" si="18">($W$140-(3*$W$143))</f>
        <v>-12.083764668341182</v>
      </c>
      <c r="AR4" s="102">
        <f t="shared" ref="AR4:AR44" si="19">($W$140+(3*$W$143))</f>
        <v>7.0248093520892105</v>
      </c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</row>
    <row r="5" spans="1:131">
      <c r="A5" s="94" t="s">
        <v>127</v>
      </c>
      <c r="B5" s="95">
        <v>2024</v>
      </c>
      <c r="C5" s="94" t="s">
        <v>29</v>
      </c>
      <c r="D5" s="95" t="s">
        <v>45</v>
      </c>
      <c r="E5" s="140" t="s">
        <v>110</v>
      </c>
      <c r="F5" s="125" t="s">
        <v>152</v>
      </c>
      <c r="G5" s="85">
        <v>2</v>
      </c>
      <c r="H5" s="97">
        <v>447.14927000000006</v>
      </c>
      <c r="I5" s="97">
        <f>H5+J5+K5</f>
        <v>447.20000000000005</v>
      </c>
      <c r="J5" s="158">
        <v>3.5150000000000001E-2</v>
      </c>
      <c r="K5" s="158">
        <v>1.558E-2</v>
      </c>
      <c r="L5" s="98">
        <f t="shared" ref="L5:L66" si="20">J5+K5</f>
        <v>5.0729999999999997E-2</v>
      </c>
      <c r="M5" s="97">
        <f>(1.6061/(1.6061-(L5/I5)))*(L5/I5)*1000000</f>
        <v>113.44718990058985</v>
      </c>
      <c r="N5" s="114">
        <v>447.2</v>
      </c>
      <c r="O5" s="114">
        <v>447.2</v>
      </c>
      <c r="P5" s="115">
        <v>3.2899999999999999E-2</v>
      </c>
      <c r="Q5" s="115">
        <v>1.55E-2</v>
      </c>
      <c r="R5" s="115">
        <v>4.8399999999999999E-2</v>
      </c>
      <c r="S5" s="103">
        <v>108</v>
      </c>
      <c r="T5" s="100">
        <f t="shared" ref="T5:T66" si="21">((P5-J5)/J5)*100</f>
        <v>-6.4011379800853545</v>
      </c>
      <c r="U5" s="100">
        <f t="shared" ref="U5:U66" si="22">((Q5-K5)/K5)*100</f>
        <v>-0.51347881899871761</v>
      </c>
      <c r="V5" s="100">
        <f t="shared" ref="V5:V66" si="23">((R5-L5)/L5)*100</f>
        <v>-4.5929430317366426</v>
      </c>
      <c r="W5" s="100">
        <f t="shared" ref="W5:W66" si="24">((S5-M5)/M5)*100</f>
        <v>-4.801520342075503</v>
      </c>
      <c r="X5" s="101"/>
      <c r="Y5" s="102">
        <f t="shared" si="0"/>
        <v>-2.79705281221813</v>
      </c>
      <c r="Z5" s="102">
        <f t="shared" si="1"/>
        <v>-7.79705281221813</v>
      </c>
      <c r="AA5" s="102">
        <f t="shared" si="2"/>
        <v>2.20294718778187</v>
      </c>
      <c r="AB5" s="102">
        <f t="shared" si="3"/>
        <v>-11.231210499477125</v>
      </c>
      <c r="AC5" s="102">
        <f t="shared" si="4"/>
        <v>5.6371048750408654</v>
      </c>
      <c r="AD5" s="102">
        <f t="shared" si="5"/>
        <v>-0.19531324506089956</v>
      </c>
      <c r="AE5" s="102">
        <f t="shared" si="6"/>
        <v>-5.1953132450608992</v>
      </c>
      <c r="AF5" s="102">
        <f t="shared" si="7"/>
        <v>4.8046867549391008</v>
      </c>
      <c r="AG5" s="102">
        <f t="shared" si="8"/>
        <v>-3.756001725394484</v>
      </c>
      <c r="AH5" s="102">
        <f t="shared" si="9"/>
        <v>3.3653752352726847</v>
      </c>
      <c r="AI5" s="102">
        <f t="shared" si="10"/>
        <v>-2.468957378437076</v>
      </c>
      <c r="AJ5" s="102">
        <f t="shared" si="11"/>
        <v>-7.468957378437076</v>
      </c>
      <c r="AK5" s="102">
        <f t="shared" si="12"/>
        <v>2.531042621562924</v>
      </c>
      <c r="AL5" s="102">
        <f t="shared" si="13"/>
        <v>-11.676001181784585</v>
      </c>
      <c r="AM5" s="102">
        <f t="shared" si="14"/>
        <v>6.738086424910434</v>
      </c>
      <c r="AN5" s="102">
        <f t="shared" si="15"/>
        <v>-2.5294776581259861</v>
      </c>
      <c r="AO5" s="102">
        <f t="shared" si="16"/>
        <v>-7.5294776581259857</v>
      </c>
      <c r="AP5" s="102">
        <f t="shared" si="17"/>
        <v>2.4705223418740139</v>
      </c>
      <c r="AQ5" s="102">
        <f t="shared" si="18"/>
        <v>-12.083764668341182</v>
      </c>
      <c r="AR5" s="102">
        <f t="shared" si="19"/>
        <v>7.0248093520892105</v>
      </c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</row>
    <row r="6" spans="1:131">
      <c r="A6" s="94" t="s">
        <v>127</v>
      </c>
      <c r="B6" s="95">
        <v>2024</v>
      </c>
      <c r="C6" s="94" t="s">
        <v>29</v>
      </c>
      <c r="D6" s="95" t="s">
        <v>45</v>
      </c>
      <c r="E6" s="140" t="s">
        <v>110</v>
      </c>
      <c r="F6" s="125" t="s">
        <v>153</v>
      </c>
      <c r="G6" s="85">
        <v>3</v>
      </c>
      <c r="H6" s="97">
        <v>447.29894999999999</v>
      </c>
      <c r="I6" s="97">
        <f>H6+J6+K6</f>
        <v>447.4</v>
      </c>
      <c r="J6" s="158">
        <v>7.5090000000000004E-2</v>
      </c>
      <c r="K6" s="158">
        <v>2.596E-2</v>
      </c>
      <c r="L6" s="98">
        <f t="shared" si="20"/>
        <v>0.10105</v>
      </c>
      <c r="M6" s="97">
        <f>(1.6061/(1.6061-(L6/I6)))*(L6/I6)*1000000</f>
        <v>225.89229397787173</v>
      </c>
      <c r="N6" s="114">
        <v>447.1</v>
      </c>
      <c r="O6" s="114">
        <v>447.2</v>
      </c>
      <c r="P6" s="115">
        <v>7.1800000000000003E-2</v>
      </c>
      <c r="Q6" s="115">
        <v>2.52E-2</v>
      </c>
      <c r="R6" s="115">
        <v>9.7000000000000003E-2</v>
      </c>
      <c r="S6" s="103">
        <v>217</v>
      </c>
      <c r="T6" s="100">
        <f t="shared" si="21"/>
        <v>-4.3814089758955932</v>
      </c>
      <c r="U6" s="100">
        <f t="shared" si="22"/>
        <v>-2.9275808936825896</v>
      </c>
      <c r="V6" s="100">
        <f t="shared" si="23"/>
        <v>-4.0079168728352279</v>
      </c>
      <c r="W6" s="100">
        <f t="shared" si="24"/>
        <v>-3.9365194010304814</v>
      </c>
      <c r="X6" s="101"/>
      <c r="Y6" s="102">
        <f t="shared" si="0"/>
        <v>-2.79705281221813</v>
      </c>
      <c r="Z6" s="102">
        <f t="shared" si="1"/>
        <v>-7.79705281221813</v>
      </c>
      <c r="AA6" s="102">
        <f t="shared" si="2"/>
        <v>2.20294718778187</v>
      </c>
      <c r="AB6" s="102">
        <f t="shared" si="3"/>
        <v>-11.231210499477125</v>
      </c>
      <c r="AC6" s="102">
        <f t="shared" si="4"/>
        <v>5.6371048750408654</v>
      </c>
      <c r="AD6" s="102">
        <f t="shared" si="5"/>
        <v>-0.19531324506089956</v>
      </c>
      <c r="AE6" s="102">
        <f t="shared" si="6"/>
        <v>-5.1953132450608992</v>
      </c>
      <c r="AF6" s="102">
        <f t="shared" si="7"/>
        <v>4.8046867549391008</v>
      </c>
      <c r="AG6" s="102">
        <f t="shared" si="8"/>
        <v>-3.756001725394484</v>
      </c>
      <c r="AH6" s="102">
        <f t="shared" si="9"/>
        <v>3.3653752352726847</v>
      </c>
      <c r="AI6" s="102">
        <f t="shared" si="10"/>
        <v>-2.468957378437076</v>
      </c>
      <c r="AJ6" s="102">
        <f t="shared" si="11"/>
        <v>-7.468957378437076</v>
      </c>
      <c r="AK6" s="102">
        <f t="shared" si="12"/>
        <v>2.531042621562924</v>
      </c>
      <c r="AL6" s="102">
        <f t="shared" si="13"/>
        <v>-11.676001181784585</v>
      </c>
      <c r="AM6" s="102">
        <f t="shared" si="14"/>
        <v>6.738086424910434</v>
      </c>
      <c r="AN6" s="102">
        <f t="shared" si="15"/>
        <v>-2.5294776581259861</v>
      </c>
      <c r="AO6" s="102">
        <f t="shared" si="16"/>
        <v>-7.5294776581259857</v>
      </c>
      <c r="AP6" s="102">
        <f t="shared" si="17"/>
        <v>2.4705223418740139</v>
      </c>
      <c r="AQ6" s="102">
        <f t="shared" si="18"/>
        <v>-12.083764668341182</v>
      </c>
      <c r="AR6" s="102">
        <f t="shared" si="19"/>
        <v>7.0248093520892105</v>
      </c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</row>
    <row r="7" spans="1:131">
      <c r="A7" s="94" t="s">
        <v>127</v>
      </c>
      <c r="B7" s="95">
        <v>2024</v>
      </c>
      <c r="C7" s="94" t="s">
        <v>29</v>
      </c>
      <c r="D7" s="95" t="s">
        <v>45</v>
      </c>
      <c r="E7" s="140" t="s">
        <v>110</v>
      </c>
      <c r="F7" s="125" t="s">
        <v>151</v>
      </c>
      <c r="G7" s="85">
        <v>4</v>
      </c>
      <c r="H7" s="97">
        <v>447.59853999999996</v>
      </c>
      <c r="I7" s="97">
        <f t="shared" ref="I7:I66" si="25">H7+J7+K7</f>
        <v>447.89999999999992</v>
      </c>
      <c r="J7" s="158">
        <v>0.25108999999999998</v>
      </c>
      <c r="K7" s="158">
        <v>5.0369999999999998E-2</v>
      </c>
      <c r="L7" s="98">
        <f>J7+K7</f>
        <v>0.30145999999999995</v>
      </c>
      <c r="M7" s="97">
        <f>(1.6061/(1.6061-(L7/I7)))*(L7/I7)*1000000</f>
        <v>673.33418786215941</v>
      </c>
      <c r="N7" s="114">
        <v>447.5</v>
      </c>
      <c r="O7" s="114">
        <v>447.7</v>
      </c>
      <c r="P7" s="115">
        <v>0.2462</v>
      </c>
      <c r="Q7" s="115">
        <v>5.1499999999999997E-2</v>
      </c>
      <c r="R7" s="115">
        <v>0.29770000000000002</v>
      </c>
      <c r="S7" s="103">
        <v>665</v>
      </c>
      <c r="T7" s="100">
        <f t="shared" si="21"/>
        <v>-1.9475088613644422</v>
      </c>
      <c r="U7" s="100">
        <f t="shared" si="22"/>
        <v>2.2433988485209433</v>
      </c>
      <c r="V7" s="100">
        <f t="shared" si="23"/>
        <v>-1.2472633185165298</v>
      </c>
      <c r="W7" s="100">
        <f t="shared" si="24"/>
        <v>-1.2377491017678033</v>
      </c>
      <c r="X7" s="101"/>
      <c r="Y7" s="102">
        <f t="shared" si="0"/>
        <v>-2.79705281221813</v>
      </c>
      <c r="Z7" s="102">
        <f t="shared" si="1"/>
        <v>-7.79705281221813</v>
      </c>
      <c r="AA7" s="102">
        <f t="shared" si="2"/>
        <v>2.20294718778187</v>
      </c>
      <c r="AB7" s="102">
        <f t="shared" si="3"/>
        <v>-11.231210499477125</v>
      </c>
      <c r="AC7" s="102">
        <f t="shared" si="4"/>
        <v>5.6371048750408654</v>
      </c>
      <c r="AD7" s="102">
        <f t="shared" si="5"/>
        <v>-0.19531324506089956</v>
      </c>
      <c r="AE7" s="102">
        <f t="shared" si="6"/>
        <v>-5.1953132450608992</v>
      </c>
      <c r="AF7" s="102">
        <f t="shared" si="7"/>
        <v>4.8046867549391008</v>
      </c>
      <c r="AG7" s="102">
        <f t="shared" si="8"/>
        <v>-3.756001725394484</v>
      </c>
      <c r="AH7" s="102">
        <f t="shared" si="9"/>
        <v>3.3653752352726847</v>
      </c>
      <c r="AI7" s="102">
        <f t="shared" si="10"/>
        <v>-2.468957378437076</v>
      </c>
      <c r="AJ7" s="102">
        <f t="shared" si="11"/>
        <v>-7.468957378437076</v>
      </c>
      <c r="AK7" s="102">
        <f t="shared" si="12"/>
        <v>2.531042621562924</v>
      </c>
      <c r="AL7" s="102">
        <f t="shared" si="13"/>
        <v>-11.676001181784585</v>
      </c>
      <c r="AM7" s="102">
        <f t="shared" si="14"/>
        <v>6.738086424910434</v>
      </c>
      <c r="AN7" s="102">
        <f t="shared" si="15"/>
        <v>-2.5294776581259861</v>
      </c>
      <c r="AO7" s="102">
        <f t="shared" si="16"/>
        <v>-7.5294776581259857</v>
      </c>
      <c r="AP7" s="102">
        <f t="shared" si="17"/>
        <v>2.4705223418740139</v>
      </c>
      <c r="AQ7" s="102">
        <f t="shared" si="18"/>
        <v>-12.083764668341182</v>
      </c>
      <c r="AR7" s="102">
        <f t="shared" si="19"/>
        <v>7.0248093520892105</v>
      </c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</row>
    <row r="8" spans="1:131">
      <c r="A8" s="94" t="s">
        <v>127</v>
      </c>
      <c r="B8" s="95">
        <v>2024</v>
      </c>
      <c r="C8" s="94" t="s">
        <v>29</v>
      </c>
      <c r="D8" s="95" t="s">
        <v>45</v>
      </c>
      <c r="E8" s="140" t="s">
        <v>110</v>
      </c>
      <c r="F8" s="125" t="s">
        <v>152</v>
      </c>
      <c r="G8" s="85">
        <v>5</v>
      </c>
      <c r="H8" s="97">
        <v>446.69788999999992</v>
      </c>
      <c r="I8" s="97">
        <f t="shared" si="25"/>
        <v>447.19999999999993</v>
      </c>
      <c r="J8" s="158">
        <v>0.40127000000000002</v>
      </c>
      <c r="K8" s="158">
        <v>0.10084</v>
      </c>
      <c r="L8" s="98">
        <f t="shared" si="20"/>
        <v>0.50211000000000006</v>
      </c>
      <c r="M8" s="97">
        <f t="shared" ref="M8:M66" si="26">(1.6061/(1.6061-(L8/I8)))*(L8/I8)*1000000</f>
        <v>1123.5716875867242</v>
      </c>
      <c r="N8" s="114">
        <v>446.6</v>
      </c>
      <c r="O8" s="114">
        <v>447.1</v>
      </c>
      <c r="P8" s="115">
        <v>0.39029999999999998</v>
      </c>
      <c r="Q8" s="115">
        <v>0.1019</v>
      </c>
      <c r="R8" s="115">
        <v>0.49220000000000003</v>
      </c>
      <c r="S8" s="103">
        <v>1102</v>
      </c>
      <c r="T8" s="100">
        <f t="shared" si="21"/>
        <v>-2.7338201211154671</v>
      </c>
      <c r="U8" s="100">
        <f t="shared" si="22"/>
        <v>1.0511701705672405</v>
      </c>
      <c r="V8" s="100">
        <f t="shared" si="23"/>
        <v>-1.9736711079245641</v>
      </c>
      <c r="W8" s="100">
        <f t="shared" si="24"/>
        <v>-1.9199208937933656</v>
      </c>
      <c r="X8" s="101"/>
      <c r="Y8" s="102">
        <f t="shared" si="0"/>
        <v>-2.79705281221813</v>
      </c>
      <c r="Z8" s="102">
        <f t="shared" si="1"/>
        <v>-7.79705281221813</v>
      </c>
      <c r="AA8" s="102">
        <f t="shared" si="2"/>
        <v>2.20294718778187</v>
      </c>
      <c r="AB8" s="102">
        <f t="shared" si="3"/>
        <v>-11.231210499477125</v>
      </c>
      <c r="AC8" s="102">
        <f t="shared" si="4"/>
        <v>5.6371048750408654</v>
      </c>
      <c r="AD8" s="102">
        <f t="shared" si="5"/>
        <v>-0.19531324506089956</v>
      </c>
      <c r="AE8" s="102">
        <f t="shared" si="6"/>
        <v>-5.1953132450608992</v>
      </c>
      <c r="AF8" s="102">
        <f t="shared" si="7"/>
        <v>4.8046867549391008</v>
      </c>
      <c r="AG8" s="102">
        <f t="shared" si="8"/>
        <v>-3.756001725394484</v>
      </c>
      <c r="AH8" s="102">
        <f t="shared" si="9"/>
        <v>3.3653752352726847</v>
      </c>
      <c r="AI8" s="102">
        <f t="shared" si="10"/>
        <v>-2.468957378437076</v>
      </c>
      <c r="AJ8" s="102">
        <f t="shared" si="11"/>
        <v>-7.468957378437076</v>
      </c>
      <c r="AK8" s="102">
        <f t="shared" si="12"/>
        <v>2.531042621562924</v>
      </c>
      <c r="AL8" s="102">
        <f t="shared" si="13"/>
        <v>-11.676001181784585</v>
      </c>
      <c r="AM8" s="102">
        <f t="shared" si="14"/>
        <v>6.738086424910434</v>
      </c>
      <c r="AN8" s="102">
        <f t="shared" si="15"/>
        <v>-2.5294776581259861</v>
      </c>
      <c r="AO8" s="102">
        <f t="shared" si="16"/>
        <v>-7.5294776581259857</v>
      </c>
      <c r="AP8" s="102">
        <f t="shared" si="17"/>
        <v>2.4705223418740139</v>
      </c>
      <c r="AQ8" s="102">
        <f t="shared" si="18"/>
        <v>-12.083764668341182</v>
      </c>
      <c r="AR8" s="102">
        <f t="shared" si="19"/>
        <v>7.0248093520892105</v>
      </c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</row>
    <row r="9" spans="1:131">
      <c r="A9" s="94" t="s">
        <v>127</v>
      </c>
      <c r="B9" s="95">
        <v>2024</v>
      </c>
      <c r="C9" s="94" t="s">
        <v>29</v>
      </c>
      <c r="D9" s="95" t="s">
        <v>45</v>
      </c>
      <c r="E9" s="140" t="s">
        <v>110</v>
      </c>
      <c r="F9" s="125" t="s">
        <v>153</v>
      </c>
      <c r="G9" s="85">
        <v>6</v>
      </c>
      <c r="H9" s="97">
        <v>447.29629000000006</v>
      </c>
      <c r="I9" s="97">
        <f t="shared" si="25"/>
        <v>448.00000000000006</v>
      </c>
      <c r="J9" s="158">
        <v>0.55337000000000003</v>
      </c>
      <c r="K9" s="158">
        <v>0.15034</v>
      </c>
      <c r="L9" s="98">
        <f t="shared" si="20"/>
        <v>0.70371000000000006</v>
      </c>
      <c r="M9" s="97">
        <f t="shared" si="26"/>
        <v>1572.318993100293</v>
      </c>
      <c r="N9" s="114">
        <v>447.1</v>
      </c>
      <c r="O9" s="114">
        <v>447.8</v>
      </c>
      <c r="P9" s="115">
        <v>0.54630000000000001</v>
      </c>
      <c r="Q9" s="115">
        <v>0.15040000000000001</v>
      </c>
      <c r="R9" s="115">
        <v>0.69669999999999999</v>
      </c>
      <c r="S9" s="103">
        <v>1557</v>
      </c>
      <c r="T9" s="100">
        <f t="shared" si="21"/>
        <v>-1.277626181397622</v>
      </c>
      <c r="U9" s="100">
        <f t="shared" si="22"/>
        <v>3.990953837967573E-2</v>
      </c>
      <c r="V9" s="100">
        <f t="shared" si="23"/>
        <v>-0.99614898182490952</v>
      </c>
      <c r="W9" s="100">
        <f t="shared" si="24"/>
        <v>-0.97429294993677407</v>
      </c>
      <c r="X9" s="101"/>
      <c r="Y9" s="102">
        <f t="shared" si="0"/>
        <v>-2.79705281221813</v>
      </c>
      <c r="Z9" s="102">
        <f t="shared" si="1"/>
        <v>-7.79705281221813</v>
      </c>
      <c r="AA9" s="102">
        <f t="shared" si="2"/>
        <v>2.20294718778187</v>
      </c>
      <c r="AB9" s="102">
        <f t="shared" si="3"/>
        <v>-11.231210499477125</v>
      </c>
      <c r="AC9" s="102">
        <f t="shared" si="4"/>
        <v>5.6371048750408654</v>
      </c>
      <c r="AD9" s="102">
        <f t="shared" si="5"/>
        <v>-0.19531324506089956</v>
      </c>
      <c r="AE9" s="102">
        <f t="shared" si="6"/>
        <v>-5.1953132450608992</v>
      </c>
      <c r="AF9" s="102">
        <f t="shared" si="7"/>
        <v>4.8046867549391008</v>
      </c>
      <c r="AG9" s="102">
        <f t="shared" si="8"/>
        <v>-3.756001725394484</v>
      </c>
      <c r="AH9" s="102">
        <f t="shared" si="9"/>
        <v>3.3653752352726847</v>
      </c>
      <c r="AI9" s="102">
        <f t="shared" si="10"/>
        <v>-2.468957378437076</v>
      </c>
      <c r="AJ9" s="102">
        <f t="shared" si="11"/>
        <v>-7.468957378437076</v>
      </c>
      <c r="AK9" s="102">
        <f t="shared" si="12"/>
        <v>2.531042621562924</v>
      </c>
      <c r="AL9" s="102">
        <f t="shared" si="13"/>
        <v>-11.676001181784585</v>
      </c>
      <c r="AM9" s="102">
        <f t="shared" si="14"/>
        <v>6.738086424910434</v>
      </c>
      <c r="AN9" s="102">
        <f t="shared" si="15"/>
        <v>-2.5294776581259861</v>
      </c>
      <c r="AO9" s="102">
        <f t="shared" si="16"/>
        <v>-7.5294776581259857</v>
      </c>
      <c r="AP9" s="102">
        <f t="shared" si="17"/>
        <v>2.4705223418740139</v>
      </c>
      <c r="AQ9" s="102">
        <f t="shared" si="18"/>
        <v>-12.083764668341182</v>
      </c>
      <c r="AR9" s="102">
        <f t="shared" si="19"/>
        <v>7.0248093520892105</v>
      </c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</row>
    <row r="10" spans="1:131">
      <c r="A10" s="94" t="s">
        <v>127</v>
      </c>
      <c r="B10" s="95">
        <v>2024</v>
      </c>
      <c r="C10" s="94" t="s">
        <v>29</v>
      </c>
      <c r="D10" s="95" t="s">
        <v>45</v>
      </c>
      <c r="E10" s="140" t="s">
        <v>110</v>
      </c>
      <c r="F10" s="125" t="s">
        <v>152</v>
      </c>
      <c r="G10" s="85">
        <v>7</v>
      </c>
      <c r="H10" s="97">
        <v>446.69772</v>
      </c>
      <c r="I10" s="97">
        <f t="shared" si="25"/>
        <v>448.6</v>
      </c>
      <c r="J10" s="158">
        <v>1.50126</v>
      </c>
      <c r="K10" s="158">
        <v>0.40101999999999999</v>
      </c>
      <c r="L10" s="98">
        <f t="shared" si="20"/>
        <v>1.90228</v>
      </c>
      <c r="M10" s="97">
        <f t="shared" si="26"/>
        <v>4251.7070038056809</v>
      </c>
      <c r="N10" s="114">
        <v>446.6</v>
      </c>
      <c r="O10" s="114">
        <v>448.4</v>
      </c>
      <c r="P10" s="115">
        <v>1.4419999999999999</v>
      </c>
      <c r="Q10" s="115">
        <v>0.40079999999999999</v>
      </c>
      <c r="R10" s="115">
        <v>1.8428</v>
      </c>
      <c r="S10" s="103">
        <v>4120</v>
      </c>
      <c r="T10" s="100">
        <f t="shared" si="21"/>
        <v>-3.9473508919174618</v>
      </c>
      <c r="U10" s="100">
        <f t="shared" si="22"/>
        <v>-5.4860106727843493E-2</v>
      </c>
      <c r="V10" s="100">
        <f t="shared" si="23"/>
        <v>-3.126774186765354</v>
      </c>
      <c r="W10" s="100">
        <f t="shared" si="24"/>
        <v>-3.097744122249972</v>
      </c>
      <c r="X10" s="101"/>
      <c r="Y10" s="102">
        <f t="shared" si="0"/>
        <v>-2.79705281221813</v>
      </c>
      <c r="Z10" s="102">
        <f t="shared" si="1"/>
        <v>-7.79705281221813</v>
      </c>
      <c r="AA10" s="102">
        <f t="shared" si="2"/>
        <v>2.20294718778187</v>
      </c>
      <c r="AB10" s="102">
        <f t="shared" si="3"/>
        <v>-11.231210499477125</v>
      </c>
      <c r="AC10" s="102">
        <f t="shared" si="4"/>
        <v>5.6371048750408654</v>
      </c>
      <c r="AD10" s="102">
        <f t="shared" si="5"/>
        <v>-0.19531324506089956</v>
      </c>
      <c r="AE10" s="102">
        <f t="shared" si="6"/>
        <v>-5.1953132450608992</v>
      </c>
      <c r="AF10" s="102">
        <f t="shared" si="7"/>
        <v>4.8046867549391008</v>
      </c>
      <c r="AG10" s="102">
        <f t="shared" si="8"/>
        <v>-3.756001725394484</v>
      </c>
      <c r="AH10" s="102">
        <f t="shared" si="9"/>
        <v>3.3653752352726847</v>
      </c>
      <c r="AI10" s="102">
        <f t="shared" si="10"/>
        <v>-2.468957378437076</v>
      </c>
      <c r="AJ10" s="102">
        <f t="shared" si="11"/>
        <v>-7.468957378437076</v>
      </c>
      <c r="AK10" s="102">
        <f t="shared" si="12"/>
        <v>2.531042621562924</v>
      </c>
      <c r="AL10" s="102">
        <f t="shared" si="13"/>
        <v>-11.676001181784585</v>
      </c>
      <c r="AM10" s="102">
        <f t="shared" si="14"/>
        <v>6.738086424910434</v>
      </c>
      <c r="AN10" s="102">
        <f t="shared" si="15"/>
        <v>-2.5294776581259861</v>
      </c>
      <c r="AO10" s="102">
        <f t="shared" si="16"/>
        <v>-7.5294776581259857</v>
      </c>
      <c r="AP10" s="102">
        <f t="shared" si="17"/>
        <v>2.4705223418740139</v>
      </c>
      <c r="AQ10" s="102">
        <f t="shared" si="18"/>
        <v>-12.083764668341182</v>
      </c>
      <c r="AR10" s="102">
        <f t="shared" si="19"/>
        <v>7.0248093520892105</v>
      </c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</row>
    <row r="11" spans="1:131">
      <c r="A11" s="94" t="s">
        <v>127</v>
      </c>
      <c r="B11" s="95">
        <v>2024</v>
      </c>
      <c r="C11" s="94" t="s">
        <v>29</v>
      </c>
      <c r="D11" s="95" t="s">
        <v>45</v>
      </c>
      <c r="E11" s="140" t="s">
        <v>110</v>
      </c>
      <c r="F11" s="125" t="s">
        <v>152</v>
      </c>
      <c r="G11" s="85">
        <v>8</v>
      </c>
      <c r="H11" s="97">
        <v>446.74769000000003</v>
      </c>
      <c r="I11" s="97">
        <f t="shared" si="25"/>
        <v>449.50000000000006</v>
      </c>
      <c r="J11" s="158">
        <v>2.2490000000000001</v>
      </c>
      <c r="K11" s="158">
        <v>0.50331000000000004</v>
      </c>
      <c r="L11" s="98">
        <f t="shared" si="20"/>
        <v>2.75231</v>
      </c>
      <c r="M11" s="97">
        <f t="shared" si="26"/>
        <v>6146.4804901805865</v>
      </c>
      <c r="N11" s="114">
        <v>441.4</v>
      </c>
      <c r="O11" s="114">
        <v>444.1</v>
      </c>
      <c r="P11" s="115">
        <v>2.1753</v>
      </c>
      <c r="Q11" s="115">
        <v>0.50370000000000004</v>
      </c>
      <c r="R11" s="115">
        <v>2.6789999999999998</v>
      </c>
      <c r="S11" s="103">
        <v>6055</v>
      </c>
      <c r="T11" s="100">
        <f t="shared" si="21"/>
        <v>-3.2770120053357088</v>
      </c>
      <c r="U11" s="100">
        <f t="shared" si="22"/>
        <v>7.748703582285299E-2</v>
      </c>
      <c r="V11" s="100">
        <f t="shared" si="23"/>
        <v>-2.6635807739680559</v>
      </c>
      <c r="W11" s="100">
        <f t="shared" si="24"/>
        <v>-1.4883393891306198</v>
      </c>
      <c r="X11" s="101"/>
      <c r="Y11" s="102">
        <f t="shared" si="0"/>
        <v>-2.79705281221813</v>
      </c>
      <c r="Z11" s="102">
        <f t="shared" si="1"/>
        <v>-7.79705281221813</v>
      </c>
      <c r="AA11" s="102">
        <f t="shared" si="2"/>
        <v>2.20294718778187</v>
      </c>
      <c r="AB11" s="102">
        <f t="shared" si="3"/>
        <v>-11.231210499477125</v>
      </c>
      <c r="AC11" s="102">
        <f t="shared" si="4"/>
        <v>5.6371048750408654</v>
      </c>
      <c r="AD11" s="102">
        <f t="shared" si="5"/>
        <v>-0.19531324506089956</v>
      </c>
      <c r="AE11" s="102">
        <f t="shared" si="6"/>
        <v>-5.1953132450608992</v>
      </c>
      <c r="AF11" s="102">
        <f t="shared" si="7"/>
        <v>4.8046867549391008</v>
      </c>
      <c r="AG11" s="102">
        <f t="shared" si="8"/>
        <v>-3.756001725394484</v>
      </c>
      <c r="AH11" s="102">
        <f t="shared" si="9"/>
        <v>3.3653752352726847</v>
      </c>
      <c r="AI11" s="102">
        <f t="shared" si="10"/>
        <v>-2.468957378437076</v>
      </c>
      <c r="AJ11" s="102">
        <f t="shared" si="11"/>
        <v>-7.468957378437076</v>
      </c>
      <c r="AK11" s="102">
        <f t="shared" si="12"/>
        <v>2.531042621562924</v>
      </c>
      <c r="AL11" s="102">
        <f t="shared" si="13"/>
        <v>-11.676001181784585</v>
      </c>
      <c r="AM11" s="102">
        <f t="shared" si="14"/>
        <v>6.738086424910434</v>
      </c>
      <c r="AN11" s="102">
        <f t="shared" si="15"/>
        <v>-2.5294776581259861</v>
      </c>
      <c r="AO11" s="102">
        <f t="shared" si="16"/>
        <v>-7.5294776581259857</v>
      </c>
      <c r="AP11" s="102">
        <f t="shared" si="17"/>
        <v>2.4705223418740139</v>
      </c>
      <c r="AQ11" s="102">
        <f t="shared" si="18"/>
        <v>-12.083764668341182</v>
      </c>
      <c r="AR11" s="102">
        <f t="shared" si="19"/>
        <v>7.0248093520892105</v>
      </c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</row>
    <row r="12" spans="1:131">
      <c r="A12" s="94" t="s">
        <v>127</v>
      </c>
      <c r="B12" s="95">
        <v>2024</v>
      </c>
      <c r="C12" s="94" t="s">
        <v>29</v>
      </c>
      <c r="D12" s="95" t="s">
        <v>45</v>
      </c>
      <c r="E12" s="140" t="s">
        <v>110</v>
      </c>
      <c r="F12" s="125" t="s">
        <v>152</v>
      </c>
      <c r="G12" s="85">
        <v>9</v>
      </c>
      <c r="H12" s="97">
        <v>447.18579999999997</v>
      </c>
      <c r="I12" s="97">
        <f t="shared" si="25"/>
        <v>450.7</v>
      </c>
      <c r="J12" s="158">
        <v>2.7500599999999999</v>
      </c>
      <c r="K12" s="158">
        <v>0.76414000000000004</v>
      </c>
      <c r="L12" s="98">
        <f t="shared" si="20"/>
        <v>3.5141999999999998</v>
      </c>
      <c r="M12" s="97">
        <f t="shared" si="26"/>
        <v>7835.242445090309</v>
      </c>
      <c r="N12" s="114">
        <v>447.2</v>
      </c>
      <c r="O12" s="114">
        <v>450.6</v>
      </c>
      <c r="P12" s="115">
        <v>2.6791999999999998</v>
      </c>
      <c r="Q12" s="115">
        <v>0.7661</v>
      </c>
      <c r="R12" s="115">
        <v>3.4453</v>
      </c>
      <c r="S12" s="103">
        <v>7683</v>
      </c>
      <c r="T12" s="100">
        <f t="shared" si="21"/>
        <v>-2.5766710544497267</v>
      </c>
      <c r="U12" s="100">
        <f t="shared" si="22"/>
        <v>0.25649750045802627</v>
      </c>
      <c r="V12" s="100">
        <f t="shared" si="23"/>
        <v>-1.9606169256160648</v>
      </c>
      <c r="W12" s="100">
        <f t="shared" si="24"/>
        <v>-1.9430470232061121</v>
      </c>
      <c r="X12" s="101"/>
      <c r="Y12" s="102">
        <f t="shared" si="0"/>
        <v>-2.79705281221813</v>
      </c>
      <c r="Z12" s="102">
        <f t="shared" si="1"/>
        <v>-7.79705281221813</v>
      </c>
      <c r="AA12" s="102">
        <f t="shared" si="2"/>
        <v>2.20294718778187</v>
      </c>
      <c r="AB12" s="102">
        <f t="shared" si="3"/>
        <v>-11.231210499477125</v>
      </c>
      <c r="AC12" s="102">
        <f t="shared" si="4"/>
        <v>5.6371048750408654</v>
      </c>
      <c r="AD12" s="102">
        <f t="shared" si="5"/>
        <v>-0.19531324506089956</v>
      </c>
      <c r="AE12" s="102">
        <f t="shared" si="6"/>
        <v>-5.1953132450608992</v>
      </c>
      <c r="AF12" s="102">
        <f t="shared" si="7"/>
        <v>4.8046867549391008</v>
      </c>
      <c r="AG12" s="102">
        <f t="shared" si="8"/>
        <v>-3.756001725394484</v>
      </c>
      <c r="AH12" s="102">
        <f t="shared" si="9"/>
        <v>3.3653752352726847</v>
      </c>
      <c r="AI12" s="102">
        <f t="shared" si="10"/>
        <v>-2.468957378437076</v>
      </c>
      <c r="AJ12" s="102">
        <f t="shared" si="11"/>
        <v>-7.468957378437076</v>
      </c>
      <c r="AK12" s="102">
        <f t="shared" si="12"/>
        <v>2.531042621562924</v>
      </c>
      <c r="AL12" s="102">
        <f t="shared" si="13"/>
        <v>-11.676001181784585</v>
      </c>
      <c r="AM12" s="102">
        <f t="shared" si="14"/>
        <v>6.738086424910434</v>
      </c>
      <c r="AN12" s="102">
        <f t="shared" si="15"/>
        <v>-2.5294776581259861</v>
      </c>
      <c r="AO12" s="102">
        <f t="shared" si="16"/>
        <v>-7.5294776581259857</v>
      </c>
      <c r="AP12" s="102">
        <f t="shared" si="17"/>
        <v>2.4705223418740139</v>
      </c>
      <c r="AQ12" s="102">
        <f t="shared" si="18"/>
        <v>-12.083764668341182</v>
      </c>
      <c r="AR12" s="102">
        <f t="shared" si="19"/>
        <v>7.0248093520892105</v>
      </c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</row>
    <row r="13" spans="1:131">
      <c r="A13" s="94" t="s">
        <v>127</v>
      </c>
      <c r="B13" s="95">
        <v>2024</v>
      </c>
      <c r="C13" s="94" t="s">
        <v>78</v>
      </c>
      <c r="D13" s="95" t="s">
        <v>79</v>
      </c>
      <c r="E13" s="140" t="s">
        <v>111</v>
      </c>
      <c r="F13" s="125" t="s">
        <v>154</v>
      </c>
      <c r="G13" s="126">
        <v>1</v>
      </c>
      <c r="H13" s="97">
        <v>446.56776000000002</v>
      </c>
      <c r="I13" s="97">
        <f t="shared" si="25"/>
        <v>446.6</v>
      </c>
      <c r="J13" s="118">
        <v>2.1729999999999999E-2</v>
      </c>
      <c r="K13" s="118">
        <v>1.051E-2</v>
      </c>
      <c r="L13" s="98">
        <f t="shared" si="20"/>
        <v>3.2239999999999998E-2</v>
      </c>
      <c r="M13" s="97">
        <f t="shared" si="26"/>
        <v>72.193123973355966</v>
      </c>
      <c r="N13" s="114"/>
      <c r="O13" s="112">
        <v>445.9</v>
      </c>
      <c r="P13" s="115"/>
      <c r="Q13" s="115"/>
      <c r="R13" s="113">
        <v>3.0700000000000002E-2</v>
      </c>
      <c r="S13" s="99">
        <v>69</v>
      </c>
      <c r="T13" s="100"/>
      <c r="U13" s="100"/>
      <c r="V13" s="100">
        <f t="shared" si="23"/>
        <v>-4.7766749379652493</v>
      </c>
      <c r="W13" s="100">
        <f t="shared" si="24"/>
        <v>-4.4230306123536645</v>
      </c>
      <c r="X13" s="101"/>
      <c r="Y13" s="102">
        <f t="shared" si="0"/>
        <v>-2.79705281221813</v>
      </c>
      <c r="Z13" s="102">
        <f t="shared" si="1"/>
        <v>-7.79705281221813</v>
      </c>
      <c r="AA13" s="102">
        <f t="shared" si="2"/>
        <v>2.20294718778187</v>
      </c>
      <c r="AB13" s="102">
        <f t="shared" si="3"/>
        <v>-11.231210499477125</v>
      </c>
      <c r="AC13" s="102">
        <f t="shared" si="4"/>
        <v>5.6371048750408654</v>
      </c>
      <c r="AD13" s="102">
        <f t="shared" si="5"/>
        <v>-0.19531324506089956</v>
      </c>
      <c r="AE13" s="102">
        <f t="shared" si="6"/>
        <v>-5.1953132450608992</v>
      </c>
      <c r="AF13" s="102">
        <f t="shared" si="7"/>
        <v>4.8046867549391008</v>
      </c>
      <c r="AG13" s="102">
        <f t="shared" si="8"/>
        <v>-3.756001725394484</v>
      </c>
      <c r="AH13" s="102">
        <f t="shared" si="9"/>
        <v>3.3653752352726847</v>
      </c>
      <c r="AI13" s="102">
        <f t="shared" si="10"/>
        <v>-2.468957378437076</v>
      </c>
      <c r="AJ13" s="102">
        <f t="shared" si="11"/>
        <v>-7.468957378437076</v>
      </c>
      <c r="AK13" s="102">
        <f t="shared" si="12"/>
        <v>2.531042621562924</v>
      </c>
      <c r="AL13" s="102">
        <f t="shared" si="13"/>
        <v>-11.676001181784585</v>
      </c>
      <c r="AM13" s="102">
        <f t="shared" si="14"/>
        <v>6.738086424910434</v>
      </c>
      <c r="AN13" s="102">
        <f t="shared" si="15"/>
        <v>-2.5294776581259861</v>
      </c>
      <c r="AO13" s="102">
        <f t="shared" si="16"/>
        <v>-7.5294776581259857</v>
      </c>
      <c r="AP13" s="102">
        <f t="shared" si="17"/>
        <v>2.4705223418740139</v>
      </c>
      <c r="AQ13" s="102">
        <f t="shared" si="18"/>
        <v>-12.083764668341182</v>
      </c>
      <c r="AR13" s="102">
        <f t="shared" si="19"/>
        <v>7.0248093520892105</v>
      </c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</row>
    <row r="14" spans="1:131">
      <c r="A14" s="94" t="s">
        <v>127</v>
      </c>
      <c r="B14" s="95">
        <v>2024</v>
      </c>
      <c r="C14" s="94" t="s">
        <v>78</v>
      </c>
      <c r="D14" s="95" t="s">
        <v>79</v>
      </c>
      <c r="E14" s="140" t="s">
        <v>111</v>
      </c>
      <c r="F14" s="125" t="s">
        <v>155</v>
      </c>
      <c r="G14" s="85">
        <v>2</v>
      </c>
      <c r="H14" s="97">
        <v>446.84819000000005</v>
      </c>
      <c r="I14" s="97">
        <f t="shared" si="25"/>
        <v>446.90000000000003</v>
      </c>
      <c r="J14" s="118">
        <v>3.5779999999999999E-2</v>
      </c>
      <c r="K14" s="118">
        <v>1.6029999999999999E-2</v>
      </c>
      <c r="L14" s="98">
        <f t="shared" si="20"/>
        <v>5.1809999999999995E-2</v>
      </c>
      <c r="M14" s="97">
        <f t="shared" si="26"/>
        <v>115.94034467309189</v>
      </c>
      <c r="N14" s="114"/>
      <c r="O14" s="114">
        <v>446</v>
      </c>
      <c r="P14" s="113">
        <v>3.3300000000000003E-2</v>
      </c>
      <c r="Q14" s="113">
        <v>1.6899999999999998E-2</v>
      </c>
      <c r="R14" s="115">
        <v>5.0200000000000002E-2</v>
      </c>
      <c r="S14" s="103">
        <v>113</v>
      </c>
      <c r="T14" s="100">
        <f t="shared" ref="T14:U18" si="27">((P14-J14)/J14)*100</f>
        <v>-6.9312465064281614</v>
      </c>
      <c r="U14" s="100">
        <f t="shared" si="27"/>
        <v>5.4273237679351176</v>
      </c>
      <c r="V14" s="100">
        <f t="shared" si="23"/>
        <v>-3.107508203049592</v>
      </c>
      <c r="W14" s="100">
        <f t="shared" si="24"/>
        <v>-2.5360841227292803</v>
      </c>
      <c r="X14" s="101"/>
      <c r="Y14" s="102">
        <f t="shared" si="0"/>
        <v>-2.79705281221813</v>
      </c>
      <c r="Z14" s="102">
        <f t="shared" si="1"/>
        <v>-7.79705281221813</v>
      </c>
      <c r="AA14" s="102">
        <f t="shared" si="2"/>
        <v>2.20294718778187</v>
      </c>
      <c r="AB14" s="102">
        <f t="shared" si="3"/>
        <v>-11.231210499477125</v>
      </c>
      <c r="AC14" s="102">
        <f t="shared" si="4"/>
        <v>5.6371048750408654</v>
      </c>
      <c r="AD14" s="102">
        <f t="shared" si="5"/>
        <v>-0.19531324506089956</v>
      </c>
      <c r="AE14" s="102">
        <f t="shared" si="6"/>
        <v>-5.1953132450608992</v>
      </c>
      <c r="AF14" s="102">
        <f t="shared" si="7"/>
        <v>4.8046867549391008</v>
      </c>
      <c r="AG14" s="102">
        <f t="shared" si="8"/>
        <v>-3.756001725394484</v>
      </c>
      <c r="AH14" s="102">
        <f t="shared" si="9"/>
        <v>3.3653752352726847</v>
      </c>
      <c r="AI14" s="102">
        <f t="shared" si="10"/>
        <v>-2.468957378437076</v>
      </c>
      <c r="AJ14" s="102">
        <f t="shared" si="11"/>
        <v>-7.468957378437076</v>
      </c>
      <c r="AK14" s="102">
        <f t="shared" si="12"/>
        <v>2.531042621562924</v>
      </c>
      <c r="AL14" s="102">
        <f t="shared" si="13"/>
        <v>-11.676001181784585</v>
      </c>
      <c r="AM14" s="102">
        <f t="shared" si="14"/>
        <v>6.738086424910434</v>
      </c>
      <c r="AN14" s="102">
        <f t="shared" si="15"/>
        <v>-2.5294776581259861</v>
      </c>
      <c r="AO14" s="102">
        <f t="shared" si="16"/>
        <v>-7.5294776581259857</v>
      </c>
      <c r="AP14" s="102">
        <f t="shared" si="17"/>
        <v>2.4705223418740139</v>
      </c>
      <c r="AQ14" s="102">
        <f t="shared" si="18"/>
        <v>-12.083764668341182</v>
      </c>
      <c r="AR14" s="102">
        <f t="shared" si="19"/>
        <v>7.0248093520892105</v>
      </c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</row>
    <row r="15" spans="1:131">
      <c r="A15" s="94" t="s">
        <v>127</v>
      </c>
      <c r="B15" s="95">
        <v>2024</v>
      </c>
      <c r="C15" s="94" t="s">
        <v>78</v>
      </c>
      <c r="D15" s="95" t="s">
        <v>79</v>
      </c>
      <c r="E15" s="140" t="s">
        <v>111</v>
      </c>
      <c r="F15" s="125" t="s">
        <v>156</v>
      </c>
      <c r="G15" s="85">
        <v>3</v>
      </c>
      <c r="H15" s="97">
        <v>447.29888000000005</v>
      </c>
      <c r="I15" s="97">
        <f t="shared" si="25"/>
        <v>447.40000000000009</v>
      </c>
      <c r="J15" s="118">
        <v>7.5259999999999994E-2</v>
      </c>
      <c r="K15" s="118">
        <v>2.5860000000000001E-2</v>
      </c>
      <c r="L15" s="98">
        <f t="shared" si="20"/>
        <v>0.10111999999999999</v>
      </c>
      <c r="M15" s="97">
        <f t="shared" si="26"/>
        <v>226.04879755121172</v>
      </c>
      <c r="N15" s="114"/>
      <c r="O15" s="114">
        <v>446.7</v>
      </c>
      <c r="P15" s="113">
        <v>7.22E-2</v>
      </c>
      <c r="Q15" s="113">
        <v>2.2800000000000001E-2</v>
      </c>
      <c r="R15" s="115">
        <v>9.5000000000000001E-2</v>
      </c>
      <c r="S15" s="103">
        <v>213</v>
      </c>
      <c r="T15" s="100">
        <f t="shared" si="27"/>
        <v>-4.0659048631411023</v>
      </c>
      <c r="U15" s="100">
        <f t="shared" si="27"/>
        <v>-11.83294663573086</v>
      </c>
      <c r="V15" s="100">
        <f t="shared" si="23"/>
        <v>-6.0522151898734045</v>
      </c>
      <c r="W15" s="100">
        <f t="shared" si="24"/>
        <v>-5.7725578249340135</v>
      </c>
      <c r="X15" s="101"/>
      <c r="Y15" s="102">
        <f t="shared" si="0"/>
        <v>-2.79705281221813</v>
      </c>
      <c r="Z15" s="102">
        <f t="shared" si="1"/>
        <v>-7.79705281221813</v>
      </c>
      <c r="AA15" s="102">
        <f t="shared" si="2"/>
        <v>2.20294718778187</v>
      </c>
      <c r="AB15" s="102">
        <f t="shared" si="3"/>
        <v>-11.231210499477125</v>
      </c>
      <c r="AC15" s="102">
        <f t="shared" si="4"/>
        <v>5.6371048750408654</v>
      </c>
      <c r="AD15" s="102">
        <f t="shared" si="5"/>
        <v>-0.19531324506089956</v>
      </c>
      <c r="AE15" s="102">
        <f t="shared" si="6"/>
        <v>-5.1953132450608992</v>
      </c>
      <c r="AF15" s="102">
        <f t="shared" si="7"/>
        <v>4.8046867549391008</v>
      </c>
      <c r="AG15" s="102">
        <f t="shared" si="8"/>
        <v>-3.756001725394484</v>
      </c>
      <c r="AH15" s="102">
        <f t="shared" si="9"/>
        <v>3.3653752352726847</v>
      </c>
      <c r="AI15" s="102">
        <f t="shared" si="10"/>
        <v>-2.468957378437076</v>
      </c>
      <c r="AJ15" s="102">
        <f t="shared" si="11"/>
        <v>-7.468957378437076</v>
      </c>
      <c r="AK15" s="102">
        <f t="shared" si="12"/>
        <v>2.531042621562924</v>
      </c>
      <c r="AL15" s="102">
        <f t="shared" si="13"/>
        <v>-11.676001181784585</v>
      </c>
      <c r="AM15" s="102">
        <f t="shared" si="14"/>
        <v>6.738086424910434</v>
      </c>
      <c r="AN15" s="102">
        <f t="shared" si="15"/>
        <v>-2.5294776581259861</v>
      </c>
      <c r="AO15" s="102">
        <f t="shared" si="16"/>
        <v>-7.5294776581259857</v>
      </c>
      <c r="AP15" s="102">
        <f t="shared" si="17"/>
        <v>2.4705223418740139</v>
      </c>
      <c r="AQ15" s="102">
        <f t="shared" si="18"/>
        <v>-12.083764668341182</v>
      </c>
      <c r="AR15" s="102">
        <f t="shared" si="19"/>
        <v>7.0248093520892105</v>
      </c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</row>
    <row r="16" spans="1:131">
      <c r="A16" s="94" t="s">
        <v>127</v>
      </c>
      <c r="B16" s="95">
        <v>2024</v>
      </c>
      <c r="C16" s="94" t="s">
        <v>78</v>
      </c>
      <c r="D16" s="95" t="s">
        <v>79</v>
      </c>
      <c r="E16" s="140" t="s">
        <v>111</v>
      </c>
      <c r="F16" s="125" t="s">
        <v>154</v>
      </c>
      <c r="G16" s="85">
        <v>4</v>
      </c>
      <c r="H16" s="97">
        <v>447.19873000000007</v>
      </c>
      <c r="I16" s="97">
        <f t="shared" si="25"/>
        <v>447.50000000000011</v>
      </c>
      <c r="J16" s="118">
        <v>0.24970000000000001</v>
      </c>
      <c r="K16" s="118">
        <v>5.1569999999999998E-2</v>
      </c>
      <c r="L16" s="98">
        <f t="shared" si="20"/>
        <v>0.30126999999999998</v>
      </c>
      <c r="M16" s="97">
        <f t="shared" si="26"/>
        <v>673.51136608615502</v>
      </c>
      <c r="N16" s="114"/>
      <c r="O16" s="114">
        <v>447.3</v>
      </c>
      <c r="P16" s="115"/>
      <c r="Q16" s="115"/>
      <c r="R16" s="115">
        <v>0.29060000000000002</v>
      </c>
      <c r="S16" s="103">
        <v>650</v>
      </c>
      <c r="T16" s="100"/>
      <c r="U16" s="100"/>
      <c r="V16" s="100">
        <f t="shared" si="23"/>
        <v>-3.5416735818368767</v>
      </c>
      <c r="W16" s="100">
        <f t="shared" si="24"/>
        <v>-3.490864040317839</v>
      </c>
      <c r="X16" s="101"/>
      <c r="Y16" s="102">
        <f t="shared" si="0"/>
        <v>-2.79705281221813</v>
      </c>
      <c r="Z16" s="102">
        <f t="shared" si="1"/>
        <v>-7.79705281221813</v>
      </c>
      <c r="AA16" s="102">
        <f t="shared" si="2"/>
        <v>2.20294718778187</v>
      </c>
      <c r="AB16" s="102">
        <f t="shared" si="3"/>
        <v>-11.231210499477125</v>
      </c>
      <c r="AC16" s="102">
        <f t="shared" si="4"/>
        <v>5.6371048750408654</v>
      </c>
      <c r="AD16" s="102">
        <f t="shared" si="5"/>
        <v>-0.19531324506089956</v>
      </c>
      <c r="AE16" s="102">
        <f t="shared" si="6"/>
        <v>-5.1953132450608992</v>
      </c>
      <c r="AF16" s="102">
        <f t="shared" si="7"/>
        <v>4.8046867549391008</v>
      </c>
      <c r="AG16" s="102">
        <f t="shared" si="8"/>
        <v>-3.756001725394484</v>
      </c>
      <c r="AH16" s="102">
        <f t="shared" si="9"/>
        <v>3.3653752352726847</v>
      </c>
      <c r="AI16" s="102">
        <f t="shared" si="10"/>
        <v>-2.468957378437076</v>
      </c>
      <c r="AJ16" s="102">
        <f t="shared" si="11"/>
        <v>-7.468957378437076</v>
      </c>
      <c r="AK16" s="102">
        <f t="shared" si="12"/>
        <v>2.531042621562924</v>
      </c>
      <c r="AL16" s="102">
        <f t="shared" si="13"/>
        <v>-11.676001181784585</v>
      </c>
      <c r="AM16" s="102">
        <f t="shared" si="14"/>
        <v>6.738086424910434</v>
      </c>
      <c r="AN16" s="102">
        <f t="shared" si="15"/>
        <v>-2.5294776581259861</v>
      </c>
      <c r="AO16" s="102">
        <f t="shared" si="16"/>
        <v>-7.5294776581259857</v>
      </c>
      <c r="AP16" s="102">
        <f t="shared" si="17"/>
        <v>2.4705223418740139</v>
      </c>
      <c r="AQ16" s="102">
        <f t="shared" si="18"/>
        <v>-12.083764668341182</v>
      </c>
      <c r="AR16" s="102">
        <f t="shared" si="19"/>
        <v>7.0248093520892105</v>
      </c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</row>
    <row r="17" spans="1:131">
      <c r="A17" s="94" t="s">
        <v>127</v>
      </c>
      <c r="B17" s="95">
        <v>2024</v>
      </c>
      <c r="C17" s="94" t="s">
        <v>78</v>
      </c>
      <c r="D17" s="95" t="s">
        <v>79</v>
      </c>
      <c r="E17" s="140" t="s">
        <v>111</v>
      </c>
      <c r="F17" s="125" t="s">
        <v>156</v>
      </c>
      <c r="G17" s="85">
        <v>5</v>
      </c>
      <c r="H17" s="97">
        <v>447.09922</v>
      </c>
      <c r="I17" s="97">
        <f t="shared" si="25"/>
        <v>447.6</v>
      </c>
      <c r="J17" s="118">
        <v>0.40006000000000003</v>
      </c>
      <c r="K17" s="118">
        <v>0.10072</v>
      </c>
      <c r="L17" s="98">
        <f t="shared" si="20"/>
        <v>0.50078</v>
      </c>
      <c r="M17" s="97">
        <f t="shared" si="26"/>
        <v>1119.5913476361945</v>
      </c>
      <c r="N17" s="114"/>
      <c r="O17" s="114">
        <v>447.3</v>
      </c>
      <c r="P17" s="115">
        <v>0.3866</v>
      </c>
      <c r="Q17" s="115">
        <v>9.64E-2</v>
      </c>
      <c r="R17" s="115">
        <v>0.48299999999999998</v>
      </c>
      <c r="S17" s="103">
        <v>1081</v>
      </c>
      <c r="T17" s="100">
        <f t="shared" si="27"/>
        <v>-3.3644953257011516</v>
      </c>
      <c r="U17" s="100">
        <f t="shared" si="27"/>
        <v>-4.2891183478951591</v>
      </c>
      <c r="V17" s="100">
        <f t="shared" ref="V17:V33" si="28">((R17-L17)/L17)*100</f>
        <v>-3.5504612804025752</v>
      </c>
      <c r="W17" s="100">
        <f t="shared" ref="W17:W33" si="29">((S17-M17)/M17)*100</f>
        <v>-3.4469137080840144</v>
      </c>
      <c r="X17" s="101"/>
      <c r="Y17" s="102">
        <f t="shared" si="0"/>
        <v>-2.79705281221813</v>
      </c>
      <c r="Z17" s="102">
        <f t="shared" si="1"/>
        <v>-7.79705281221813</v>
      </c>
      <c r="AA17" s="102">
        <f t="shared" si="2"/>
        <v>2.20294718778187</v>
      </c>
      <c r="AB17" s="102">
        <f t="shared" si="3"/>
        <v>-11.231210499477125</v>
      </c>
      <c r="AC17" s="102">
        <f t="shared" si="4"/>
        <v>5.6371048750408654</v>
      </c>
      <c r="AD17" s="102">
        <f t="shared" si="5"/>
        <v>-0.19531324506089956</v>
      </c>
      <c r="AE17" s="102">
        <f t="shared" si="6"/>
        <v>-5.1953132450608992</v>
      </c>
      <c r="AF17" s="102">
        <f t="shared" si="7"/>
        <v>4.8046867549391008</v>
      </c>
      <c r="AG17" s="102">
        <f t="shared" si="8"/>
        <v>-3.756001725394484</v>
      </c>
      <c r="AH17" s="102">
        <f t="shared" si="9"/>
        <v>3.3653752352726847</v>
      </c>
      <c r="AI17" s="102">
        <f t="shared" si="10"/>
        <v>-2.468957378437076</v>
      </c>
      <c r="AJ17" s="102">
        <f t="shared" si="11"/>
        <v>-7.468957378437076</v>
      </c>
      <c r="AK17" s="102">
        <f t="shared" si="12"/>
        <v>2.531042621562924</v>
      </c>
      <c r="AL17" s="102">
        <f t="shared" si="13"/>
        <v>-11.676001181784585</v>
      </c>
      <c r="AM17" s="102">
        <f t="shared" si="14"/>
        <v>6.738086424910434</v>
      </c>
      <c r="AN17" s="102">
        <f t="shared" si="15"/>
        <v>-2.5294776581259861</v>
      </c>
      <c r="AO17" s="102">
        <f t="shared" si="16"/>
        <v>-7.5294776581259857</v>
      </c>
      <c r="AP17" s="102">
        <f t="shared" si="17"/>
        <v>2.4705223418740139</v>
      </c>
      <c r="AQ17" s="102">
        <f t="shared" si="18"/>
        <v>-12.083764668341182</v>
      </c>
      <c r="AR17" s="102">
        <f t="shared" si="19"/>
        <v>7.0248093520892105</v>
      </c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</row>
    <row r="18" spans="1:131">
      <c r="A18" s="94" t="s">
        <v>127</v>
      </c>
      <c r="B18" s="95">
        <v>2024</v>
      </c>
      <c r="C18" s="94" t="s">
        <v>78</v>
      </c>
      <c r="D18" s="95" t="s">
        <v>79</v>
      </c>
      <c r="E18" s="140" t="s">
        <v>111</v>
      </c>
      <c r="F18" s="125" t="s">
        <v>155</v>
      </c>
      <c r="G18" s="85">
        <v>6</v>
      </c>
      <c r="H18" s="97">
        <v>447.59828999999996</v>
      </c>
      <c r="I18" s="97">
        <f t="shared" si="25"/>
        <v>448.29999999999995</v>
      </c>
      <c r="J18" s="118">
        <v>0.55183000000000004</v>
      </c>
      <c r="K18" s="118">
        <v>0.14988000000000001</v>
      </c>
      <c r="L18" s="98">
        <f t="shared" si="20"/>
        <v>0.70171000000000006</v>
      </c>
      <c r="M18" s="97">
        <f t="shared" si="26"/>
        <v>1566.7957569843179</v>
      </c>
      <c r="N18" s="114"/>
      <c r="O18" s="114">
        <v>447.4</v>
      </c>
      <c r="P18" s="115">
        <v>0.53649999999999998</v>
      </c>
      <c r="Q18" s="115">
        <v>0.1507</v>
      </c>
      <c r="R18" s="115">
        <v>0.68720000000000003</v>
      </c>
      <c r="S18" s="103">
        <v>1537</v>
      </c>
      <c r="T18" s="100">
        <f t="shared" si="27"/>
        <v>-2.7780294655963003</v>
      </c>
      <c r="U18" s="100">
        <f t="shared" si="27"/>
        <v>0.54710435014677561</v>
      </c>
      <c r="V18" s="100">
        <f t="shared" si="28"/>
        <v>-2.0678057887161394</v>
      </c>
      <c r="W18" s="100">
        <f t="shared" si="29"/>
        <v>-1.9017001323559324</v>
      </c>
      <c r="X18" s="101"/>
      <c r="Y18" s="102">
        <f t="shared" si="0"/>
        <v>-2.79705281221813</v>
      </c>
      <c r="Z18" s="102">
        <f t="shared" si="1"/>
        <v>-7.79705281221813</v>
      </c>
      <c r="AA18" s="102">
        <f t="shared" si="2"/>
        <v>2.20294718778187</v>
      </c>
      <c r="AB18" s="102">
        <f t="shared" si="3"/>
        <v>-11.231210499477125</v>
      </c>
      <c r="AC18" s="102">
        <f t="shared" si="4"/>
        <v>5.6371048750408654</v>
      </c>
      <c r="AD18" s="102">
        <f t="shared" si="5"/>
        <v>-0.19531324506089956</v>
      </c>
      <c r="AE18" s="102">
        <f t="shared" si="6"/>
        <v>-5.1953132450608992</v>
      </c>
      <c r="AF18" s="102">
        <f t="shared" si="7"/>
        <v>4.8046867549391008</v>
      </c>
      <c r="AG18" s="102">
        <f t="shared" si="8"/>
        <v>-3.756001725394484</v>
      </c>
      <c r="AH18" s="102">
        <f t="shared" si="9"/>
        <v>3.3653752352726847</v>
      </c>
      <c r="AI18" s="102">
        <f t="shared" si="10"/>
        <v>-2.468957378437076</v>
      </c>
      <c r="AJ18" s="102">
        <f t="shared" si="11"/>
        <v>-7.468957378437076</v>
      </c>
      <c r="AK18" s="102">
        <f t="shared" si="12"/>
        <v>2.531042621562924</v>
      </c>
      <c r="AL18" s="102">
        <f t="shared" si="13"/>
        <v>-11.676001181784585</v>
      </c>
      <c r="AM18" s="102">
        <f t="shared" si="14"/>
        <v>6.738086424910434</v>
      </c>
      <c r="AN18" s="102">
        <f t="shared" si="15"/>
        <v>-2.5294776581259861</v>
      </c>
      <c r="AO18" s="102">
        <f t="shared" si="16"/>
        <v>-7.5294776581259857</v>
      </c>
      <c r="AP18" s="102">
        <f t="shared" si="17"/>
        <v>2.4705223418740139</v>
      </c>
      <c r="AQ18" s="102">
        <f t="shared" si="18"/>
        <v>-12.083764668341182</v>
      </c>
      <c r="AR18" s="102">
        <f t="shared" si="19"/>
        <v>7.0248093520892105</v>
      </c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</row>
    <row r="19" spans="1:131">
      <c r="A19" s="94" t="s">
        <v>127</v>
      </c>
      <c r="B19" s="95">
        <v>2024</v>
      </c>
      <c r="C19" s="94" t="s">
        <v>78</v>
      </c>
      <c r="D19" s="95" t="s">
        <v>79</v>
      </c>
      <c r="E19" s="140" t="s">
        <v>111</v>
      </c>
      <c r="F19" s="125" t="s">
        <v>156</v>
      </c>
      <c r="G19" s="85">
        <v>7</v>
      </c>
      <c r="H19" s="97">
        <v>446.69612000000001</v>
      </c>
      <c r="I19" s="97">
        <f t="shared" si="25"/>
        <v>448.6</v>
      </c>
      <c r="J19" s="118">
        <v>1.50112</v>
      </c>
      <c r="K19" s="118">
        <v>0.40276000000000001</v>
      </c>
      <c r="L19" s="98">
        <f t="shared" si="20"/>
        <v>1.90388</v>
      </c>
      <c r="M19" s="97">
        <f t="shared" si="26"/>
        <v>4255.2925720440917</v>
      </c>
      <c r="N19" s="114"/>
      <c r="O19" s="114">
        <v>448.1</v>
      </c>
      <c r="P19" s="115">
        <v>1.5042</v>
      </c>
      <c r="Q19" s="115">
        <v>0.40110000000000001</v>
      </c>
      <c r="R19" s="115">
        <v>1.9053</v>
      </c>
      <c r="S19" s="103">
        <v>4263</v>
      </c>
      <c r="T19" s="100">
        <f t="shared" ref="T19:U21" si="30">((P19-J19)/J19)*100</f>
        <v>0.20518013216797937</v>
      </c>
      <c r="U19" s="100">
        <f t="shared" si="30"/>
        <v>-0.41215612275300295</v>
      </c>
      <c r="V19" s="100">
        <f t="shared" si="28"/>
        <v>7.4584532638610465E-2</v>
      </c>
      <c r="W19" s="100">
        <f t="shared" si="29"/>
        <v>0.18112568819694436</v>
      </c>
      <c r="X19" s="101"/>
      <c r="Y19" s="102">
        <f t="shared" si="0"/>
        <v>-2.79705281221813</v>
      </c>
      <c r="Z19" s="102">
        <f t="shared" si="1"/>
        <v>-7.79705281221813</v>
      </c>
      <c r="AA19" s="102">
        <f t="shared" si="2"/>
        <v>2.20294718778187</v>
      </c>
      <c r="AB19" s="102">
        <f t="shared" si="3"/>
        <v>-11.231210499477125</v>
      </c>
      <c r="AC19" s="102">
        <f t="shared" si="4"/>
        <v>5.6371048750408654</v>
      </c>
      <c r="AD19" s="102">
        <f t="shared" si="5"/>
        <v>-0.19531324506089956</v>
      </c>
      <c r="AE19" s="102">
        <f t="shared" si="6"/>
        <v>-5.1953132450608992</v>
      </c>
      <c r="AF19" s="102">
        <f t="shared" si="7"/>
        <v>4.8046867549391008</v>
      </c>
      <c r="AG19" s="102">
        <f t="shared" si="8"/>
        <v>-3.756001725394484</v>
      </c>
      <c r="AH19" s="102">
        <f t="shared" si="9"/>
        <v>3.3653752352726847</v>
      </c>
      <c r="AI19" s="102">
        <f t="shared" si="10"/>
        <v>-2.468957378437076</v>
      </c>
      <c r="AJ19" s="102">
        <f t="shared" si="11"/>
        <v>-7.468957378437076</v>
      </c>
      <c r="AK19" s="102">
        <f t="shared" si="12"/>
        <v>2.531042621562924</v>
      </c>
      <c r="AL19" s="102">
        <f t="shared" si="13"/>
        <v>-11.676001181784585</v>
      </c>
      <c r="AM19" s="102">
        <f t="shared" si="14"/>
        <v>6.738086424910434</v>
      </c>
      <c r="AN19" s="102">
        <f t="shared" si="15"/>
        <v>-2.5294776581259861</v>
      </c>
      <c r="AO19" s="102">
        <f t="shared" si="16"/>
        <v>-7.5294776581259857</v>
      </c>
      <c r="AP19" s="102">
        <f t="shared" si="17"/>
        <v>2.4705223418740139</v>
      </c>
      <c r="AQ19" s="102">
        <f t="shared" si="18"/>
        <v>-12.083764668341182</v>
      </c>
      <c r="AR19" s="102">
        <f t="shared" si="19"/>
        <v>7.0248093520892105</v>
      </c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</row>
    <row r="20" spans="1:131">
      <c r="A20" s="94" t="s">
        <v>127</v>
      </c>
      <c r="B20" s="95">
        <v>2024</v>
      </c>
      <c r="C20" s="94" t="s">
        <v>78</v>
      </c>
      <c r="D20" s="95" t="s">
        <v>79</v>
      </c>
      <c r="E20" s="140" t="s">
        <v>111</v>
      </c>
      <c r="F20" s="125" t="s">
        <v>156</v>
      </c>
      <c r="G20" s="85">
        <v>8</v>
      </c>
      <c r="H20" s="97">
        <v>446.84701000000001</v>
      </c>
      <c r="I20" s="97">
        <f t="shared" si="25"/>
        <v>449.6</v>
      </c>
      <c r="J20" s="118">
        <v>2.2522700000000002</v>
      </c>
      <c r="K20" s="118">
        <v>0.50072000000000005</v>
      </c>
      <c r="L20" s="98">
        <f t="shared" si="20"/>
        <v>2.7529900000000005</v>
      </c>
      <c r="M20" s="97">
        <f t="shared" si="26"/>
        <v>6146.6322124860681</v>
      </c>
      <c r="N20" s="114"/>
      <c r="O20" s="114">
        <v>449</v>
      </c>
      <c r="P20" s="115">
        <v>2.2751999999999999</v>
      </c>
      <c r="Q20" s="115">
        <v>0.50129999999999997</v>
      </c>
      <c r="R20" s="115">
        <v>2.7765</v>
      </c>
      <c r="S20" s="103">
        <v>6208</v>
      </c>
      <c r="T20" s="100">
        <f t="shared" si="30"/>
        <v>1.0180839774982429</v>
      </c>
      <c r="U20" s="100">
        <f t="shared" si="30"/>
        <v>0.11583320019170672</v>
      </c>
      <c r="V20" s="100">
        <f t="shared" si="28"/>
        <v>0.85398058111360642</v>
      </c>
      <c r="W20" s="100">
        <f t="shared" si="29"/>
        <v>0.99839693335272961</v>
      </c>
      <c r="X20" s="101"/>
      <c r="Y20" s="102">
        <f t="shared" si="0"/>
        <v>-2.79705281221813</v>
      </c>
      <c r="Z20" s="102">
        <f t="shared" si="1"/>
        <v>-7.79705281221813</v>
      </c>
      <c r="AA20" s="102">
        <f t="shared" si="2"/>
        <v>2.20294718778187</v>
      </c>
      <c r="AB20" s="102">
        <f t="shared" si="3"/>
        <v>-11.231210499477125</v>
      </c>
      <c r="AC20" s="102">
        <f t="shared" si="4"/>
        <v>5.6371048750408654</v>
      </c>
      <c r="AD20" s="102">
        <f t="shared" si="5"/>
        <v>-0.19531324506089956</v>
      </c>
      <c r="AE20" s="102">
        <f t="shared" si="6"/>
        <v>-5.1953132450608992</v>
      </c>
      <c r="AF20" s="102">
        <f t="shared" si="7"/>
        <v>4.8046867549391008</v>
      </c>
      <c r="AG20" s="102">
        <f t="shared" si="8"/>
        <v>-3.756001725394484</v>
      </c>
      <c r="AH20" s="102">
        <f t="shared" si="9"/>
        <v>3.3653752352726847</v>
      </c>
      <c r="AI20" s="102">
        <f t="shared" si="10"/>
        <v>-2.468957378437076</v>
      </c>
      <c r="AJ20" s="102">
        <f t="shared" si="11"/>
        <v>-7.468957378437076</v>
      </c>
      <c r="AK20" s="102">
        <f t="shared" si="12"/>
        <v>2.531042621562924</v>
      </c>
      <c r="AL20" s="102">
        <f t="shared" si="13"/>
        <v>-11.676001181784585</v>
      </c>
      <c r="AM20" s="102">
        <f t="shared" si="14"/>
        <v>6.738086424910434</v>
      </c>
      <c r="AN20" s="102">
        <f t="shared" si="15"/>
        <v>-2.5294776581259861</v>
      </c>
      <c r="AO20" s="102">
        <f t="shared" si="16"/>
        <v>-7.5294776581259857</v>
      </c>
      <c r="AP20" s="102">
        <f t="shared" si="17"/>
        <v>2.4705223418740139</v>
      </c>
      <c r="AQ20" s="102">
        <f t="shared" si="18"/>
        <v>-12.083764668341182</v>
      </c>
      <c r="AR20" s="102">
        <f t="shared" si="19"/>
        <v>7.0248093520892105</v>
      </c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</row>
    <row r="21" spans="1:131">
      <c r="A21" s="94" t="s">
        <v>127</v>
      </c>
      <c r="B21" s="95">
        <v>2024</v>
      </c>
      <c r="C21" s="94" t="s">
        <v>78</v>
      </c>
      <c r="D21" s="95" t="s">
        <v>79</v>
      </c>
      <c r="E21" s="140" t="s">
        <v>111</v>
      </c>
      <c r="F21" s="125" t="s">
        <v>156</v>
      </c>
      <c r="G21" s="85">
        <v>9</v>
      </c>
      <c r="H21" s="97">
        <v>446.79632000000004</v>
      </c>
      <c r="I21" s="97">
        <f t="shared" si="25"/>
        <v>450.3</v>
      </c>
      <c r="J21" s="118">
        <v>2.7517200000000002</v>
      </c>
      <c r="K21" s="118">
        <v>0.75195999999999996</v>
      </c>
      <c r="L21" s="98">
        <f t="shared" si="20"/>
        <v>3.5036800000000001</v>
      </c>
      <c r="M21" s="97">
        <f t="shared" si="26"/>
        <v>7818.6458890477543</v>
      </c>
      <c r="N21" s="114"/>
      <c r="O21" s="114">
        <v>449.9</v>
      </c>
      <c r="P21" s="115">
        <v>2.8140000000000001</v>
      </c>
      <c r="Q21" s="115">
        <v>0.75170000000000003</v>
      </c>
      <c r="R21" s="115">
        <v>3.5657000000000001</v>
      </c>
      <c r="S21" s="103">
        <v>7965</v>
      </c>
      <c r="T21" s="100">
        <f t="shared" si="30"/>
        <v>2.2633116741528894</v>
      </c>
      <c r="U21" s="100">
        <f t="shared" si="30"/>
        <v>-3.457630725037595E-2</v>
      </c>
      <c r="V21" s="100">
        <f t="shared" si="28"/>
        <v>1.7701388254635118</v>
      </c>
      <c r="W21" s="100">
        <f t="shared" si="29"/>
        <v>1.8718600769125051</v>
      </c>
      <c r="X21" s="101"/>
      <c r="Y21" s="102">
        <f t="shared" si="0"/>
        <v>-2.79705281221813</v>
      </c>
      <c r="Z21" s="102">
        <f t="shared" si="1"/>
        <v>-7.79705281221813</v>
      </c>
      <c r="AA21" s="102">
        <f t="shared" si="2"/>
        <v>2.20294718778187</v>
      </c>
      <c r="AB21" s="102">
        <f t="shared" si="3"/>
        <v>-11.231210499477125</v>
      </c>
      <c r="AC21" s="102">
        <f t="shared" si="4"/>
        <v>5.6371048750408654</v>
      </c>
      <c r="AD21" s="102">
        <f t="shared" si="5"/>
        <v>-0.19531324506089956</v>
      </c>
      <c r="AE21" s="102">
        <f t="shared" si="6"/>
        <v>-5.1953132450608992</v>
      </c>
      <c r="AF21" s="102">
        <f t="shared" si="7"/>
        <v>4.8046867549391008</v>
      </c>
      <c r="AG21" s="102">
        <f t="shared" si="8"/>
        <v>-3.756001725394484</v>
      </c>
      <c r="AH21" s="102">
        <f t="shared" si="9"/>
        <v>3.3653752352726847</v>
      </c>
      <c r="AI21" s="102">
        <f t="shared" si="10"/>
        <v>-2.468957378437076</v>
      </c>
      <c r="AJ21" s="102">
        <f t="shared" si="11"/>
        <v>-7.468957378437076</v>
      </c>
      <c r="AK21" s="102">
        <f t="shared" si="12"/>
        <v>2.531042621562924</v>
      </c>
      <c r="AL21" s="102">
        <f t="shared" si="13"/>
        <v>-11.676001181784585</v>
      </c>
      <c r="AM21" s="102">
        <f t="shared" si="14"/>
        <v>6.738086424910434</v>
      </c>
      <c r="AN21" s="102">
        <f t="shared" si="15"/>
        <v>-2.5294776581259861</v>
      </c>
      <c r="AO21" s="102">
        <f t="shared" si="16"/>
        <v>-7.5294776581259857</v>
      </c>
      <c r="AP21" s="102">
        <f t="shared" si="17"/>
        <v>2.4705223418740139</v>
      </c>
      <c r="AQ21" s="102">
        <f t="shared" si="18"/>
        <v>-12.083764668341182</v>
      </c>
      <c r="AR21" s="102">
        <f t="shared" si="19"/>
        <v>7.0248093520892105</v>
      </c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</row>
    <row r="22" spans="1:131">
      <c r="A22" s="94" t="s">
        <v>127</v>
      </c>
      <c r="B22" s="95">
        <v>2024</v>
      </c>
      <c r="C22" s="94" t="s">
        <v>14</v>
      </c>
      <c r="D22" s="95" t="s">
        <v>46</v>
      </c>
      <c r="E22" s="140" t="s">
        <v>112</v>
      </c>
      <c r="F22" s="125" t="s">
        <v>129</v>
      </c>
      <c r="G22" s="126">
        <v>1</v>
      </c>
      <c r="H22" s="97">
        <v>447.16835000000003</v>
      </c>
      <c r="I22" s="97">
        <f t="shared" si="25"/>
        <v>447.20000000000005</v>
      </c>
      <c r="J22" s="118">
        <v>1.9949999999999999E-2</v>
      </c>
      <c r="K22" s="118">
        <v>1.17E-2</v>
      </c>
      <c r="L22" s="98">
        <f t="shared" si="20"/>
        <v>3.1649999999999998E-2</v>
      </c>
      <c r="M22" s="97">
        <f t="shared" si="26"/>
        <v>70.776821861749241</v>
      </c>
      <c r="N22" s="112">
        <v>447.1</v>
      </c>
      <c r="O22" s="112">
        <v>447.1</v>
      </c>
      <c r="P22" s="113">
        <v>1.8100000000000002E-2</v>
      </c>
      <c r="Q22" s="113">
        <v>1.01E-2</v>
      </c>
      <c r="R22" s="113">
        <v>2.8202060000000001E-2</v>
      </c>
      <c r="S22" s="99">
        <v>63</v>
      </c>
      <c r="T22" s="100">
        <f t="shared" ref="T22:T33" si="31">((P22-J22)/J22)*100</f>
        <v>-9.2731829573934714</v>
      </c>
      <c r="U22" s="100">
        <f t="shared" ref="U22:U33" si="32">((Q22-K22)/K22)*100</f>
        <v>-13.675213675213682</v>
      </c>
      <c r="V22" s="100">
        <f t="shared" si="28"/>
        <v>-10.893965244865708</v>
      </c>
      <c r="W22" s="100">
        <f t="shared" si="29"/>
        <v>-10.98780880122022</v>
      </c>
      <c r="X22" s="101"/>
      <c r="Y22" s="102">
        <f t="shared" si="0"/>
        <v>-2.79705281221813</v>
      </c>
      <c r="Z22" s="102">
        <f t="shared" si="1"/>
        <v>-7.79705281221813</v>
      </c>
      <c r="AA22" s="102">
        <f t="shared" si="2"/>
        <v>2.20294718778187</v>
      </c>
      <c r="AB22" s="102">
        <f t="shared" si="3"/>
        <v>-11.231210499477125</v>
      </c>
      <c r="AC22" s="102">
        <f t="shared" si="4"/>
        <v>5.6371048750408654</v>
      </c>
      <c r="AD22" s="102">
        <f t="shared" si="5"/>
        <v>-0.19531324506089956</v>
      </c>
      <c r="AE22" s="102">
        <f t="shared" si="6"/>
        <v>-5.1953132450608992</v>
      </c>
      <c r="AF22" s="102">
        <f t="shared" si="7"/>
        <v>4.8046867549391008</v>
      </c>
      <c r="AG22" s="102">
        <f t="shared" si="8"/>
        <v>-3.756001725394484</v>
      </c>
      <c r="AH22" s="102">
        <f t="shared" si="9"/>
        <v>3.3653752352726847</v>
      </c>
      <c r="AI22" s="102">
        <f t="shared" si="10"/>
        <v>-2.468957378437076</v>
      </c>
      <c r="AJ22" s="102">
        <f t="shared" si="11"/>
        <v>-7.468957378437076</v>
      </c>
      <c r="AK22" s="102">
        <f t="shared" si="12"/>
        <v>2.531042621562924</v>
      </c>
      <c r="AL22" s="102">
        <f t="shared" si="13"/>
        <v>-11.676001181784585</v>
      </c>
      <c r="AM22" s="102">
        <f t="shared" si="14"/>
        <v>6.738086424910434</v>
      </c>
      <c r="AN22" s="102">
        <f t="shared" si="15"/>
        <v>-2.5294776581259861</v>
      </c>
      <c r="AO22" s="102">
        <f t="shared" si="16"/>
        <v>-7.5294776581259857</v>
      </c>
      <c r="AP22" s="102">
        <f t="shared" si="17"/>
        <v>2.4705223418740139</v>
      </c>
      <c r="AQ22" s="102">
        <f t="shared" si="18"/>
        <v>-12.083764668341182</v>
      </c>
      <c r="AR22" s="102">
        <f t="shared" si="19"/>
        <v>7.0248093520892105</v>
      </c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</row>
    <row r="23" spans="1:131">
      <c r="A23" s="94" t="s">
        <v>127</v>
      </c>
      <c r="B23" s="95">
        <v>2024</v>
      </c>
      <c r="C23" s="94" t="s">
        <v>14</v>
      </c>
      <c r="D23" s="95" t="s">
        <v>46</v>
      </c>
      <c r="E23" s="140" t="s">
        <v>112</v>
      </c>
      <c r="F23" s="125" t="s">
        <v>129</v>
      </c>
      <c r="G23" s="85">
        <v>2</v>
      </c>
      <c r="H23" s="97">
        <v>446.34815999999995</v>
      </c>
      <c r="I23" s="97">
        <f t="shared" si="25"/>
        <v>446.39999999999992</v>
      </c>
      <c r="J23" s="118">
        <v>3.594E-2</v>
      </c>
      <c r="K23" s="118">
        <v>1.5900000000000001E-2</v>
      </c>
      <c r="L23" s="98">
        <f t="shared" si="20"/>
        <v>5.1839999999999997E-2</v>
      </c>
      <c r="M23" s="97">
        <f t="shared" si="26"/>
        <v>116.1374295728676</v>
      </c>
      <c r="N23" s="114">
        <v>446.2</v>
      </c>
      <c r="O23" s="114">
        <v>446.2</v>
      </c>
      <c r="P23" s="115">
        <v>3.3500000000000002E-2</v>
      </c>
      <c r="Q23" s="115">
        <v>1.4999999999999999E-2</v>
      </c>
      <c r="R23" s="115">
        <v>4.8498149999999997E-2</v>
      </c>
      <c r="S23" s="103">
        <v>109</v>
      </c>
      <c r="T23" s="100">
        <f t="shared" si="31"/>
        <v>-6.7890929326655467</v>
      </c>
      <c r="U23" s="100">
        <f t="shared" si="32"/>
        <v>-5.6603773584905754</v>
      </c>
      <c r="V23" s="100">
        <f t="shared" si="28"/>
        <v>-6.4464699074074083</v>
      </c>
      <c r="W23" s="100">
        <f t="shared" si="29"/>
        <v>-6.1456755148773095</v>
      </c>
      <c r="X23" s="101"/>
      <c r="Y23" s="102">
        <f t="shared" si="0"/>
        <v>-2.79705281221813</v>
      </c>
      <c r="Z23" s="102">
        <f t="shared" si="1"/>
        <v>-7.79705281221813</v>
      </c>
      <c r="AA23" s="102">
        <f t="shared" si="2"/>
        <v>2.20294718778187</v>
      </c>
      <c r="AB23" s="102">
        <f t="shared" si="3"/>
        <v>-11.231210499477125</v>
      </c>
      <c r="AC23" s="102">
        <f t="shared" si="4"/>
        <v>5.6371048750408654</v>
      </c>
      <c r="AD23" s="102">
        <f t="shared" si="5"/>
        <v>-0.19531324506089956</v>
      </c>
      <c r="AE23" s="102">
        <f t="shared" si="6"/>
        <v>-5.1953132450608992</v>
      </c>
      <c r="AF23" s="102">
        <f t="shared" si="7"/>
        <v>4.8046867549391008</v>
      </c>
      <c r="AG23" s="102">
        <f t="shared" si="8"/>
        <v>-3.756001725394484</v>
      </c>
      <c r="AH23" s="102">
        <f t="shared" si="9"/>
        <v>3.3653752352726847</v>
      </c>
      <c r="AI23" s="102">
        <f t="shared" si="10"/>
        <v>-2.468957378437076</v>
      </c>
      <c r="AJ23" s="102">
        <f t="shared" si="11"/>
        <v>-7.468957378437076</v>
      </c>
      <c r="AK23" s="102">
        <f t="shared" si="12"/>
        <v>2.531042621562924</v>
      </c>
      <c r="AL23" s="102">
        <f t="shared" si="13"/>
        <v>-11.676001181784585</v>
      </c>
      <c r="AM23" s="102">
        <f t="shared" si="14"/>
        <v>6.738086424910434</v>
      </c>
      <c r="AN23" s="102">
        <f t="shared" si="15"/>
        <v>-2.5294776581259861</v>
      </c>
      <c r="AO23" s="102">
        <f t="shared" si="16"/>
        <v>-7.5294776581259857</v>
      </c>
      <c r="AP23" s="102">
        <f t="shared" si="17"/>
        <v>2.4705223418740139</v>
      </c>
      <c r="AQ23" s="102">
        <f t="shared" si="18"/>
        <v>-12.083764668341182</v>
      </c>
      <c r="AR23" s="102">
        <f t="shared" si="19"/>
        <v>7.0248093520892105</v>
      </c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</row>
    <row r="24" spans="1:131">
      <c r="A24" s="94" t="s">
        <v>127</v>
      </c>
      <c r="B24" s="95">
        <v>2024</v>
      </c>
      <c r="C24" s="94" t="s">
        <v>14</v>
      </c>
      <c r="D24" s="95" t="s">
        <v>46</v>
      </c>
      <c r="E24" s="140" t="s">
        <v>112</v>
      </c>
      <c r="F24" s="125" t="s">
        <v>129</v>
      </c>
      <c r="G24" s="85">
        <v>3</v>
      </c>
      <c r="H24" s="97">
        <v>447.19714999999997</v>
      </c>
      <c r="I24" s="97">
        <f t="shared" si="25"/>
        <v>447.29999999999995</v>
      </c>
      <c r="J24" s="118">
        <v>7.6060000000000003E-2</v>
      </c>
      <c r="K24" s="118">
        <v>2.6790000000000001E-2</v>
      </c>
      <c r="L24" s="98">
        <f t="shared" si="20"/>
        <v>0.10285</v>
      </c>
      <c r="M24" s="97">
        <f t="shared" si="26"/>
        <v>229.96808963003051</v>
      </c>
      <c r="N24" s="114">
        <v>447</v>
      </c>
      <c r="O24" s="114">
        <v>447.1</v>
      </c>
      <c r="P24" s="115">
        <v>7.2300000000000003E-2</v>
      </c>
      <c r="Q24" s="115">
        <v>2.6599999999999999E-2</v>
      </c>
      <c r="R24" s="115">
        <v>9.8899840000000003E-2</v>
      </c>
      <c r="S24" s="103">
        <v>221</v>
      </c>
      <c r="T24" s="100">
        <f t="shared" si="31"/>
        <v>-4.9434656849855365</v>
      </c>
      <c r="U24" s="100">
        <f t="shared" si="32"/>
        <v>-0.70921985815603827</v>
      </c>
      <c r="V24" s="100">
        <f t="shared" si="28"/>
        <v>-3.8407000486144813</v>
      </c>
      <c r="W24" s="100">
        <f t="shared" si="29"/>
        <v>-3.8997104530712257</v>
      </c>
      <c r="X24" s="101"/>
      <c r="Y24" s="102">
        <f t="shared" si="0"/>
        <v>-2.79705281221813</v>
      </c>
      <c r="Z24" s="102">
        <f t="shared" si="1"/>
        <v>-7.79705281221813</v>
      </c>
      <c r="AA24" s="102">
        <f t="shared" si="2"/>
        <v>2.20294718778187</v>
      </c>
      <c r="AB24" s="102">
        <f t="shared" si="3"/>
        <v>-11.231210499477125</v>
      </c>
      <c r="AC24" s="102">
        <f t="shared" si="4"/>
        <v>5.6371048750408654</v>
      </c>
      <c r="AD24" s="102">
        <f t="shared" si="5"/>
        <v>-0.19531324506089956</v>
      </c>
      <c r="AE24" s="102">
        <f t="shared" si="6"/>
        <v>-5.1953132450608992</v>
      </c>
      <c r="AF24" s="102">
        <f t="shared" si="7"/>
        <v>4.8046867549391008</v>
      </c>
      <c r="AG24" s="102">
        <f t="shared" si="8"/>
        <v>-3.756001725394484</v>
      </c>
      <c r="AH24" s="102">
        <f t="shared" si="9"/>
        <v>3.3653752352726847</v>
      </c>
      <c r="AI24" s="102">
        <f t="shared" si="10"/>
        <v>-2.468957378437076</v>
      </c>
      <c r="AJ24" s="102">
        <f t="shared" si="11"/>
        <v>-7.468957378437076</v>
      </c>
      <c r="AK24" s="102">
        <f t="shared" si="12"/>
        <v>2.531042621562924</v>
      </c>
      <c r="AL24" s="102">
        <f t="shared" si="13"/>
        <v>-11.676001181784585</v>
      </c>
      <c r="AM24" s="102">
        <f t="shared" si="14"/>
        <v>6.738086424910434</v>
      </c>
      <c r="AN24" s="102">
        <f t="shared" si="15"/>
        <v>-2.5294776581259861</v>
      </c>
      <c r="AO24" s="102">
        <f t="shared" si="16"/>
        <v>-7.5294776581259857</v>
      </c>
      <c r="AP24" s="102">
        <f t="shared" si="17"/>
        <v>2.4705223418740139</v>
      </c>
      <c r="AQ24" s="102">
        <f t="shared" si="18"/>
        <v>-12.083764668341182</v>
      </c>
      <c r="AR24" s="102">
        <f t="shared" si="19"/>
        <v>7.0248093520892105</v>
      </c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</row>
    <row r="25" spans="1:131">
      <c r="A25" s="94" t="s">
        <v>127</v>
      </c>
      <c r="B25" s="95">
        <v>2024</v>
      </c>
      <c r="C25" s="94" t="s">
        <v>14</v>
      </c>
      <c r="D25" s="95" t="s">
        <v>46</v>
      </c>
      <c r="E25" s="140" t="s">
        <v>112</v>
      </c>
      <c r="F25" s="125" t="s">
        <v>129</v>
      </c>
      <c r="G25" s="85">
        <v>4</v>
      </c>
      <c r="H25" s="97">
        <v>446.99853000000002</v>
      </c>
      <c r="I25" s="97">
        <f t="shared" si="25"/>
        <v>447.3</v>
      </c>
      <c r="J25" s="118">
        <v>0.25130000000000002</v>
      </c>
      <c r="K25" s="118">
        <v>5.0169999999999999E-2</v>
      </c>
      <c r="L25" s="98">
        <f t="shared" si="20"/>
        <v>0.30147000000000002</v>
      </c>
      <c r="M25" s="97">
        <f t="shared" si="26"/>
        <v>674.26014026376504</v>
      </c>
      <c r="N25" s="114">
        <v>447</v>
      </c>
      <c r="O25" s="114">
        <v>447.2</v>
      </c>
      <c r="P25" s="115">
        <v>0.24340000000000001</v>
      </c>
      <c r="Q25" s="115">
        <v>4.9500000000000002E-2</v>
      </c>
      <c r="R25" s="115">
        <v>0.292902</v>
      </c>
      <c r="S25" s="103">
        <v>655</v>
      </c>
      <c r="T25" s="100">
        <f t="shared" si="31"/>
        <v>-3.1436530043772457</v>
      </c>
      <c r="U25" s="100">
        <f t="shared" si="32"/>
        <v>-1.3354594379110962</v>
      </c>
      <c r="V25" s="100">
        <f t="shared" si="28"/>
        <v>-2.8420738381928614</v>
      </c>
      <c r="W25" s="100">
        <f t="shared" si="29"/>
        <v>-2.8564850735846004</v>
      </c>
      <c r="X25" s="101"/>
      <c r="Y25" s="102">
        <f t="shared" si="0"/>
        <v>-2.79705281221813</v>
      </c>
      <c r="Z25" s="102">
        <f t="shared" si="1"/>
        <v>-7.79705281221813</v>
      </c>
      <c r="AA25" s="102">
        <f t="shared" si="2"/>
        <v>2.20294718778187</v>
      </c>
      <c r="AB25" s="102">
        <f t="shared" si="3"/>
        <v>-11.231210499477125</v>
      </c>
      <c r="AC25" s="102">
        <f t="shared" si="4"/>
        <v>5.6371048750408654</v>
      </c>
      <c r="AD25" s="102">
        <f t="shared" si="5"/>
        <v>-0.19531324506089956</v>
      </c>
      <c r="AE25" s="102">
        <f t="shared" si="6"/>
        <v>-5.1953132450608992</v>
      </c>
      <c r="AF25" s="102">
        <f t="shared" si="7"/>
        <v>4.8046867549391008</v>
      </c>
      <c r="AG25" s="102">
        <f t="shared" si="8"/>
        <v>-3.756001725394484</v>
      </c>
      <c r="AH25" s="102">
        <f t="shared" si="9"/>
        <v>3.3653752352726847</v>
      </c>
      <c r="AI25" s="102">
        <f t="shared" si="10"/>
        <v>-2.468957378437076</v>
      </c>
      <c r="AJ25" s="102">
        <f t="shared" si="11"/>
        <v>-7.468957378437076</v>
      </c>
      <c r="AK25" s="102">
        <f t="shared" si="12"/>
        <v>2.531042621562924</v>
      </c>
      <c r="AL25" s="102">
        <f t="shared" si="13"/>
        <v>-11.676001181784585</v>
      </c>
      <c r="AM25" s="102">
        <f t="shared" si="14"/>
        <v>6.738086424910434</v>
      </c>
      <c r="AN25" s="102">
        <f t="shared" si="15"/>
        <v>-2.5294776581259861</v>
      </c>
      <c r="AO25" s="102">
        <f t="shared" si="16"/>
        <v>-7.5294776581259857</v>
      </c>
      <c r="AP25" s="102">
        <f t="shared" si="17"/>
        <v>2.4705223418740139</v>
      </c>
      <c r="AQ25" s="102">
        <f t="shared" si="18"/>
        <v>-12.083764668341182</v>
      </c>
      <c r="AR25" s="102">
        <f t="shared" si="19"/>
        <v>7.0248093520892105</v>
      </c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</row>
    <row r="26" spans="1:131">
      <c r="A26" s="94" t="s">
        <v>127</v>
      </c>
      <c r="B26" s="95">
        <v>2024</v>
      </c>
      <c r="C26" s="94" t="s">
        <v>14</v>
      </c>
      <c r="D26" s="95" t="s">
        <v>46</v>
      </c>
      <c r="E26" s="140" t="s">
        <v>112</v>
      </c>
      <c r="F26" s="125" t="s">
        <v>129</v>
      </c>
      <c r="G26" s="85">
        <v>5</v>
      </c>
      <c r="H26" s="97">
        <v>446.49866999999995</v>
      </c>
      <c r="I26" s="97">
        <f t="shared" si="25"/>
        <v>446.99999999999994</v>
      </c>
      <c r="J26" s="118">
        <v>0.40032000000000001</v>
      </c>
      <c r="K26" s="118">
        <v>0.10101</v>
      </c>
      <c r="L26" s="98">
        <f t="shared" si="20"/>
        <v>0.50133000000000005</v>
      </c>
      <c r="M26" s="97">
        <f t="shared" si="26"/>
        <v>1122.3273481393614</v>
      </c>
      <c r="N26" s="114">
        <v>446.5</v>
      </c>
      <c r="O26" s="114">
        <v>446.8</v>
      </c>
      <c r="P26" s="115">
        <v>0.38990000000000002</v>
      </c>
      <c r="Q26" s="115">
        <v>0.10059999999999999</v>
      </c>
      <c r="R26" s="115">
        <v>0.49050139999999998</v>
      </c>
      <c r="S26" s="103">
        <v>1099</v>
      </c>
      <c r="T26" s="100">
        <f t="shared" si="31"/>
        <v>-2.6029176658673023</v>
      </c>
      <c r="U26" s="100">
        <f t="shared" si="32"/>
        <v>-0.40590040590041337</v>
      </c>
      <c r="V26" s="100">
        <f t="shared" si="28"/>
        <v>-2.1599744679153603</v>
      </c>
      <c r="W26" s="100">
        <f t="shared" si="29"/>
        <v>-2.078479881830773</v>
      </c>
      <c r="X26" s="101"/>
      <c r="Y26" s="102">
        <f t="shared" si="0"/>
        <v>-2.79705281221813</v>
      </c>
      <c r="Z26" s="102">
        <f t="shared" si="1"/>
        <v>-7.79705281221813</v>
      </c>
      <c r="AA26" s="102">
        <f t="shared" si="2"/>
        <v>2.20294718778187</v>
      </c>
      <c r="AB26" s="102">
        <f t="shared" si="3"/>
        <v>-11.231210499477125</v>
      </c>
      <c r="AC26" s="102">
        <f t="shared" si="4"/>
        <v>5.6371048750408654</v>
      </c>
      <c r="AD26" s="102">
        <f t="shared" si="5"/>
        <v>-0.19531324506089956</v>
      </c>
      <c r="AE26" s="102">
        <f t="shared" si="6"/>
        <v>-5.1953132450608992</v>
      </c>
      <c r="AF26" s="102">
        <f t="shared" si="7"/>
        <v>4.8046867549391008</v>
      </c>
      <c r="AG26" s="102">
        <f t="shared" si="8"/>
        <v>-3.756001725394484</v>
      </c>
      <c r="AH26" s="102">
        <f t="shared" si="9"/>
        <v>3.3653752352726847</v>
      </c>
      <c r="AI26" s="102">
        <f t="shared" si="10"/>
        <v>-2.468957378437076</v>
      </c>
      <c r="AJ26" s="102">
        <f t="shared" si="11"/>
        <v>-7.468957378437076</v>
      </c>
      <c r="AK26" s="102">
        <f t="shared" si="12"/>
        <v>2.531042621562924</v>
      </c>
      <c r="AL26" s="102">
        <f t="shared" si="13"/>
        <v>-11.676001181784585</v>
      </c>
      <c r="AM26" s="102">
        <f t="shared" si="14"/>
        <v>6.738086424910434</v>
      </c>
      <c r="AN26" s="102">
        <f t="shared" si="15"/>
        <v>-2.5294776581259861</v>
      </c>
      <c r="AO26" s="102">
        <f t="shared" si="16"/>
        <v>-7.5294776581259857</v>
      </c>
      <c r="AP26" s="102">
        <f t="shared" si="17"/>
        <v>2.4705223418740139</v>
      </c>
      <c r="AQ26" s="102">
        <f t="shared" si="18"/>
        <v>-12.083764668341182</v>
      </c>
      <c r="AR26" s="102">
        <f t="shared" si="19"/>
        <v>7.0248093520892105</v>
      </c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</row>
    <row r="27" spans="1:131">
      <c r="A27" s="94" t="s">
        <v>127</v>
      </c>
      <c r="B27" s="95">
        <v>2024</v>
      </c>
      <c r="C27" s="94" t="s">
        <v>14</v>
      </c>
      <c r="D27" s="95" t="s">
        <v>46</v>
      </c>
      <c r="E27" s="140" t="s">
        <v>112</v>
      </c>
      <c r="F27" s="125" t="s">
        <v>129</v>
      </c>
      <c r="G27" s="85">
        <v>6</v>
      </c>
      <c r="H27" s="97">
        <v>446.69711999999998</v>
      </c>
      <c r="I27" s="97">
        <f t="shared" si="25"/>
        <v>447.4</v>
      </c>
      <c r="J27" s="118">
        <v>0.55035000000000001</v>
      </c>
      <c r="K27" s="118">
        <v>0.15253</v>
      </c>
      <c r="L27" s="98">
        <f t="shared" si="20"/>
        <v>0.70287999999999995</v>
      </c>
      <c r="M27" s="97">
        <f t="shared" si="26"/>
        <v>1572.5708685626205</v>
      </c>
      <c r="N27" s="114">
        <v>446.7</v>
      </c>
      <c r="O27" s="114">
        <v>447.1</v>
      </c>
      <c r="P27" s="115">
        <v>0.53849999999999998</v>
      </c>
      <c r="Q27" s="115">
        <v>0.15190000000000001</v>
      </c>
      <c r="R27" s="115">
        <v>0.69040109999999999</v>
      </c>
      <c r="S27" s="103">
        <v>1546</v>
      </c>
      <c r="T27" s="100">
        <f t="shared" si="31"/>
        <v>-2.1531752521122973</v>
      </c>
      <c r="U27" s="100">
        <f t="shared" si="32"/>
        <v>-0.41303350160623598</v>
      </c>
      <c r="V27" s="100">
        <f t="shared" si="28"/>
        <v>-1.7753955155929833</v>
      </c>
      <c r="W27" s="100">
        <f t="shared" si="29"/>
        <v>-1.6896452232329031</v>
      </c>
      <c r="X27" s="101"/>
      <c r="Y27" s="102">
        <f t="shared" si="0"/>
        <v>-2.79705281221813</v>
      </c>
      <c r="Z27" s="102">
        <f t="shared" si="1"/>
        <v>-7.79705281221813</v>
      </c>
      <c r="AA27" s="102">
        <f t="shared" si="2"/>
        <v>2.20294718778187</v>
      </c>
      <c r="AB27" s="102">
        <f t="shared" si="3"/>
        <v>-11.231210499477125</v>
      </c>
      <c r="AC27" s="102">
        <f t="shared" si="4"/>
        <v>5.6371048750408654</v>
      </c>
      <c r="AD27" s="102">
        <f t="shared" si="5"/>
        <v>-0.19531324506089956</v>
      </c>
      <c r="AE27" s="102">
        <f t="shared" si="6"/>
        <v>-5.1953132450608992</v>
      </c>
      <c r="AF27" s="102">
        <f t="shared" si="7"/>
        <v>4.8046867549391008</v>
      </c>
      <c r="AG27" s="102">
        <f t="shared" si="8"/>
        <v>-3.756001725394484</v>
      </c>
      <c r="AH27" s="102">
        <f t="shared" si="9"/>
        <v>3.3653752352726847</v>
      </c>
      <c r="AI27" s="102">
        <f t="shared" si="10"/>
        <v>-2.468957378437076</v>
      </c>
      <c r="AJ27" s="102">
        <f t="shared" si="11"/>
        <v>-7.468957378437076</v>
      </c>
      <c r="AK27" s="102">
        <f t="shared" si="12"/>
        <v>2.531042621562924</v>
      </c>
      <c r="AL27" s="102">
        <f t="shared" si="13"/>
        <v>-11.676001181784585</v>
      </c>
      <c r="AM27" s="102">
        <f t="shared" si="14"/>
        <v>6.738086424910434</v>
      </c>
      <c r="AN27" s="102">
        <f t="shared" si="15"/>
        <v>-2.5294776581259861</v>
      </c>
      <c r="AO27" s="102">
        <f t="shared" si="16"/>
        <v>-7.5294776581259857</v>
      </c>
      <c r="AP27" s="102">
        <f t="shared" si="17"/>
        <v>2.4705223418740139</v>
      </c>
      <c r="AQ27" s="102">
        <f t="shared" si="18"/>
        <v>-12.083764668341182</v>
      </c>
      <c r="AR27" s="102">
        <f t="shared" si="19"/>
        <v>7.0248093520892105</v>
      </c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</row>
    <row r="28" spans="1:131">
      <c r="A28" s="94" t="s">
        <v>127</v>
      </c>
      <c r="B28" s="95">
        <v>2024</v>
      </c>
      <c r="C28" s="94" t="s">
        <v>14</v>
      </c>
      <c r="D28" s="95" t="s">
        <v>46</v>
      </c>
      <c r="E28" s="140" t="s">
        <v>112</v>
      </c>
      <c r="F28" s="125" t="s">
        <v>157</v>
      </c>
      <c r="G28" s="85">
        <v>7</v>
      </c>
      <c r="H28" s="97">
        <v>447.09864000000005</v>
      </c>
      <c r="I28" s="97">
        <f t="shared" si="25"/>
        <v>449</v>
      </c>
      <c r="J28" s="118">
        <v>1.5005500000000001</v>
      </c>
      <c r="K28" s="118">
        <v>0.40081</v>
      </c>
      <c r="L28" s="98">
        <f t="shared" si="20"/>
        <v>1.9013599999999999</v>
      </c>
      <c r="M28" s="97">
        <f t="shared" si="26"/>
        <v>4245.8494254902207</v>
      </c>
      <c r="N28" s="114">
        <v>447.6</v>
      </c>
      <c r="O28" s="114">
        <v>448.8</v>
      </c>
      <c r="P28" s="115">
        <v>1.4795</v>
      </c>
      <c r="Q28" s="115">
        <v>0.39939999999999998</v>
      </c>
      <c r="R28" s="115">
        <v>1.878851</v>
      </c>
      <c r="S28" s="103">
        <v>4197</v>
      </c>
      <c r="T28" s="100">
        <f t="shared" ref="T28:T31" si="33">((P28-J28)/J28)*100</f>
        <v>-1.4028189663789952</v>
      </c>
      <c r="U28" s="100">
        <f t="shared" ref="U28:U31" si="34">((Q28-K28)/K28)*100</f>
        <v>-0.35178763004915603</v>
      </c>
      <c r="V28" s="100">
        <f t="shared" ref="V28:V31" si="35">((R28-L28)/L28)*100</f>
        <v>-1.1838368325829876</v>
      </c>
      <c r="W28" s="100">
        <f t="shared" ref="W28:W31" si="36">((S28-M28)/M28)*100</f>
        <v>-1.150521853105533</v>
      </c>
      <c r="X28" s="101"/>
      <c r="Y28" s="102">
        <f t="shared" si="0"/>
        <v>-2.79705281221813</v>
      </c>
      <c r="Z28" s="102">
        <f t="shared" si="1"/>
        <v>-7.79705281221813</v>
      </c>
      <c r="AA28" s="102">
        <f t="shared" si="2"/>
        <v>2.20294718778187</v>
      </c>
      <c r="AB28" s="102">
        <f t="shared" si="3"/>
        <v>-11.231210499477125</v>
      </c>
      <c r="AC28" s="102">
        <f t="shared" si="4"/>
        <v>5.6371048750408654</v>
      </c>
      <c r="AD28" s="102">
        <f t="shared" si="5"/>
        <v>-0.19531324506089956</v>
      </c>
      <c r="AE28" s="102">
        <f t="shared" si="6"/>
        <v>-5.1953132450608992</v>
      </c>
      <c r="AF28" s="102">
        <f t="shared" si="7"/>
        <v>4.8046867549391008</v>
      </c>
      <c r="AG28" s="102">
        <f t="shared" si="8"/>
        <v>-3.756001725394484</v>
      </c>
      <c r="AH28" s="102">
        <f t="shared" si="9"/>
        <v>3.3653752352726847</v>
      </c>
      <c r="AI28" s="102">
        <f t="shared" si="10"/>
        <v>-2.468957378437076</v>
      </c>
      <c r="AJ28" s="102">
        <f t="shared" si="11"/>
        <v>-7.468957378437076</v>
      </c>
      <c r="AK28" s="102">
        <f t="shared" si="12"/>
        <v>2.531042621562924</v>
      </c>
      <c r="AL28" s="102">
        <f t="shared" si="13"/>
        <v>-11.676001181784585</v>
      </c>
      <c r="AM28" s="102">
        <f t="shared" si="14"/>
        <v>6.738086424910434</v>
      </c>
      <c r="AN28" s="102">
        <f t="shared" si="15"/>
        <v>-2.5294776581259861</v>
      </c>
      <c r="AO28" s="102">
        <f t="shared" si="16"/>
        <v>-7.5294776581259857</v>
      </c>
      <c r="AP28" s="102">
        <f t="shared" si="17"/>
        <v>2.4705223418740139</v>
      </c>
      <c r="AQ28" s="102">
        <f t="shared" si="18"/>
        <v>-12.083764668341182</v>
      </c>
      <c r="AR28" s="102">
        <f t="shared" si="19"/>
        <v>7.0248093520892105</v>
      </c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</row>
    <row r="29" spans="1:131">
      <c r="A29" s="94" t="s">
        <v>127</v>
      </c>
      <c r="B29" s="95">
        <v>2024</v>
      </c>
      <c r="C29" s="94" t="s">
        <v>14</v>
      </c>
      <c r="D29" s="95" t="s">
        <v>46</v>
      </c>
      <c r="E29" s="140" t="s">
        <v>112</v>
      </c>
      <c r="F29" s="125" t="s">
        <v>157</v>
      </c>
      <c r="G29" s="85">
        <v>8</v>
      </c>
      <c r="H29" s="97">
        <v>446.84320999999994</v>
      </c>
      <c r="I29" s="97">
        <f t="shared" si="25"/>
        <v>449.59999999999997</v>
      </c>
      <c r="J29" s="118">
        <v>2.2548300000000001</v>
      </c>
      <c r="K29" s="118">
        <v>0.50195999999999996</v>
      </c>
      <c r="L29" s="98">
        <f t="shared" si="20"/>
        <v>2.7567900000000001</v>
      </c>
      <c r="M29" s="97">
        <f t="shared" si="26"/>
        <v>6155.1490307644399</v>
      </c>
      <c r="N29" s="114">
        <v>447.5</v>
      </c>
      <c r="O29" s="114">
        <v>449.2</v>
      </c>
      <c r="P29" s="115">
        <v>2.2345000000000002</v>
      </c>
      <c r="Q29" s="115">
        <v>0.49780000000000002</v>
      </c>
      <c r="R29" s="115">
        <v>2.7323430000000002</v>
      </c>
      <c r="S29" s="103">
        <v>6106</v>
      </c>
      <c r="T29" s="100">
        <f t="shared" si="33"/>
        <v>-0.90162007778856768</v>
      </c>
      <c r="U29" s="100">
        <f t="shared" si="34"/>
        <v>-0.82875129492388666</v>
      </c>
      <c r="V29" s="100">
        <f t="shared" si="35"/>
        <v>-0.88679224750524643</v>
      </c>
      <c r="W29" s="100">
        <f t="shared" si="36"/>
        <v>-0.79850269292887965</v>
      </c>
      <c r="X29" s="101"/>
      <c r="Y29" s="102">
        <f t="shared" si="0"/>
        <v>-2.79705281221813</v>
      </c>
      <c r="Z29" s="102">
        <f t="shared" si="1"/>
        <v>-7.79705281221813</v>
      </c>
      <c r="AA29" s="102">
        <f t="shared" si="2"/>
        <v>2.20294718778187</v>
      </c>
      <c r="AB29" s="102">
        <f t="shared" si="3"/>
        <v>-11.231210499477125</v>
      </c>
      <c r="AC29" s="102">
        <f t="shared" si="4"/>
        <v>5.6371048750408654</v>
      </c>
      <c r="AD29" s="102">
        <f t="shared" si="5"/>
        <v>-0.19531324506089956</v>
      </c>
      <c r="AE29" s="102">
        <f t="shared" si="6"/>
        <v>-5.1953132450608992</v>
      </c>
      <c r="AF29" s="102">
        <f t="shared" si="7"/>
        <v>4.8046867549391008</v>
      </c>
      <c r="AG29" s="102">
        <f t="shared" si="8"/>
        <v>-3.756001725394484</v>
      </c>
      <c r="AH29" s="102">
        <f t="shared" si="9"/>
        <v>3.3653752352726847</v>
      </c>
      <c r="AI29" s="102">
        <f t="shared" si="10"/>
        <v>-2.468957378437076</v>
      </c>
      <c r="AJ29" s="102">
        <f t="shared" si="11"/>
        <v>-7.468957378437076</v>
      </c>
      <c r="AK29" s="102">
        <f t="shared" si="12"/>
        <v>2.531042621562924</v>
      </c>
      <c r="AL29" s="102">
        <f t="shared" si="13"/>
        <v>-11.676001181784585</v>
      </c>
      <c r="AM29" s="102">
        <f t="shared" si="14"/>
        <v>6.738086424910434</v>
      </c>
      <c r="AN29" s="102">
        <f t="shared" si="15"/>
        <v>-2.5294776581259861</v>
      </c>
      <c r="AO29" s="102">
        <f t="shared" si="16"/>
        <v>-7.5294776581259857</v>
      </c>
      <c r="AP29" s="102">
        <f t="shared" si="17"/>
        <v>2.4705223418740139</v>
      </c>
      <c r="AQ29" s="102">
        <f t="shared" si="18"/>
        <v>-12.083764668341182</v>
      </c>
      <c r="AR29" s="102">
        <f t="shared" si="19"/>
        <v>7.0248093520892105</v>
      </c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</row>
    <row r="30" spans="1:131">
      <c r="A30" s="94" t="s">
        <v>127</v>
      </c>
      <c r="B30" s="95">
        <v>2024</v>
      </c>
      <c r="C30" s="94" t="s">
        <v>14</v>
      </c>
      <c r="D30" s="95" t="s">
        <v>46</v>
      </c>
      <c r="E30" s="140" t="s">
        <v>112</v>
      </c>
      <c r="F30" s="125" t="s">
        <v>157</v>
      </c>
      <c r="G30" s="85">
        <v>9</v>
      </c>
      <c r="H30" s="97">
        <v>447.39830999999998</v>
      </c>
      <c r="I30" s="97">
        <f t="shared" si="25"/>
        <v>450.90000000000003</v>
      </c>
      <c r="J30" s="118">
        <v>2.7500800000000001</v>
      </c>
      <c r="K30" s="118">
        <v>0.75161</v>
      </c>
      <c r="L30" s="98">
        <f t="shared" si="20"/>
        <v>3.50169</v>
      </c>
      <c r="M30" s="97">
        <f t="shared" si="26"/>
        <v>7803.7348561542776</v>
      </c>
      <c r="N30" s="114">
        <v>448.4</v>
      </c>
      <c r="O30" s="114">
        <v>450.6</v>
      </c>
      <c r="P30" s="115">
        <v>2.7288000000000001</v>
      </c>
      <c r="Q30" s="115">
        <v>0.75</v>
      </c>
      <c r="R30" s="115">
        <v>3.4787520000000001</v>
      </c>
      <c r="S30" s="103">
        <v>7758</v>
      </c>
      <c r="T30" s="100">
        <f t="shared" si="33"/>
        <v>-0.77379567139864891</v>
      </c>
      <c r="U30" s="100">
        <f t="shared" si="34"/>
        <v>-0.21420683599207038</v>
      </c>
      <c r="V30" s="100">
        <f t="shared" si="35"/>
        <v>-0.65505513052268771</v>
      </c>
      <c r="W30" s="100">
        <f t="shared" si="36"/>
        <v>-0.58606368613625615</v>
      </c>
      <c r="X30" s="101"/>
      <c r="Y30" s="102">
        <f t="shared" si="0"/>
        <v>-2.79705281221813</v>
      </c>
      <c r="Z30" s="102">
        <f t="shared" si="1"/>
        <v>-7.79705281221813</v>
      </c>
      <c r="AA30" s="102">
        <f t="shared" si="2"/>
        <v>2.20294718778187</v>
      </c>
      <c r="AB30" s="102">
        <f t="shared" si="3"/>
        <v>-11.231210499477125</v>
      </c>
      <c r="AC30" s="102">
        <f t="shared" si="4"/>
        <v>5.6371048750408654</v>
      </c>
      <c r="AD30" s="102">
        <f t="shared" si="5"/>
        <v>-0.19531324506089956</v>
      </c>
      <c r="AE30" s="102">
        <f t="shared" si="6"/>
        <v>-5.1953132450608992</v>
      </c>
      <c r="AF30" s="102">
        <f t="shared" si="7"/>
        <v>4.8046867549391008</v>
      </c>
      <c r="AG30" s="102">
        <f t="shared" si="8"/>
        <v>-3.756001725394484</v>
      </c>
      <c r="AH30" s="102">
        <f t="shared" si="9"/>
        <v>3.3653752352726847</v>
      </c>
      <c r="AI30" s="102">
        <f t="shared" si="10"/>
        <v>-2.468957378437076</v>
      </c>
      <c r="AJ30" s="102">
        <f t="shared" si="11"/>
        <v>-7.468957378437076</v>
      </c>
      <c r="AK30" s="102">
        <f t="shared" si="12"/>
        <v>2.531042621562924</v>
      </c>
      <c r="AL30" s="102">
        <f t="shared" si="13"/>
        <v>-11.676001181784585</v>
      </c>
      <c r="AM30" s="102">
        <f t="shared" si="14"/>
        <v>6.738086424910434</v>
      </c>
      <c r="AN30" s="102">
        <f t="shared" si="15"/>
        <v>-2.5294776581259861</v>
      </c>
      <c r="AO30" s="102">
        <f t="shared" si="16"/>
        <v>-7.5294776581259857</v>
      </c>
      <c r="AP30" s="102">
        <f t="shared" si="17"/>
        <v>2.4705223418740139</v>
      </c>
      <c r="AQ30" s="102">
        <f t="shared" si="18"/>
        <v>-12.083764668341182</v>
      </c>
      <c r="AR30" s="102">
        <f t="shared" si="19"/>
        <v>7.0248093520892105</v>
      </c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</row>
    <row r="31" spans="1:131">
      <c r="A31" s="94" t="s">
        <v>127</v>
      </c>
      <c r="B31" s="95">
        <v>2024</v>
      </c>
      <c r="C31" s="94" t="s">
        <v>15</v>
      </c>
      <c r="D31" s="95" t="s">
        <v>47</v>
      </c>
      <c r="E31" s="140" t="s">
        <v>113</v>
      </c>
      <c r="F31" s="125" t="s">
        <v>131</v>
      </c>
      <c r="G31" s="126">
        <v>1</v>
      </c>
      <c r="H31" s="97">
        <v>446.76764000000003</v>
      </c>
      <c r="I31" s="97">
        <f t="shared" si="25"/>
        <v>446.80000000000007</v>
      </c>
      <c r="J31" s="118">
        <v>2.1829999999999999E-2</v>
      </c>
      <c r="K31" s="118">
        <v>1.0529999999999999E-2</v>
      </c>
      <c r="L31" s="98">
        <f t="shared" si="20"/>
        <v>3.236E-2</v>
      </c>
      <c r="M31" s="97">
        <f t="shared" si="26"/>
        <v>72.429407612146889</v>
      </c>
      <c r="N31" s="112">
        <v>446.7</v>
      </c>
      <c r="O31" s="112">
        <v>446.7</v>
      </c>
      <c r="P31" s="113">
        <v>2.0500000000000001E-2</v>
      </c>
      <c r="Q31" s="113">
        <v>8.8999999999999999E-3</v>
      </c>
      <c r="R31" s="113">
        <v>2.9399999999999999E-2</v>
      </c>
      <c r="S31" s="99">
        <v>66</v>
      </c>
      <c r="T31" s="100">
        <f t="shared" si="33"/>
        <v>-6.092533211177269</v>
      </c>
      <c r="U31" s="100">
        <f t="shared" si="34"/>
        <v>-15.479582146248811</v>
      </c>
      <c r="V31" s="100">
        <f t="shared" si="35"/>
        <v>-9.1470951792336255</v>
      </c>
      <c r="W31" s="100">
        <f t="shared" si="36"/>
        <v>-8.8767916570239009</v>
      </c>
      <c r="X31" s="101"/>
      <c r="Y31" s="102">
        <f t="shared" si="0"/>
        <v>-2.79705281221813</v>
      </c>
      <c r="Z31" s="102">
        <f t="shared" si="1"/>
        <v>-7.79705281221813</v>
      </c>
      <c r="AA31" s="102">
        <f t="shared" si="2"/>
        <v>2.20294718778187</v>
      </c>
      <c r="AB31" s="102">
        <f t="shared" si="3"/>
        <v>-11.231210499477125</v>
      </c>
      <c r="AC31" s="102">
        <f t="shared" si="4"/>
        <v>5.6371048750408654</v>
      </c>
      <c r="AD31" s="102">
        <f t="shared" si="5"/>
        <v>-0.19531324506089956</v>
      </c>
      <c r="AE31" s="102">
        <f t="shared" si="6"/>
        <v>-5.1953132450608992</v>
      </c>
      <c r="AF31" s="102">
        <f t="shared" si="7"/>
        <v>4.8046867549391008</v>
      </c>
      <c r="AG31" s="102">
        <f t="shared" si="8"/>
        <v>-3.756001725394484</v>
      </c>
      <c r="AH31" s="102">
        <f t="shared" si="9"/>
        <v>3.3653752352726847</v>
      </c>
      <c r="AI31" s="102">
        <f t="shared" si="10"/>
        <v>-2.468957378437076</v>
      </c>
      <c r="AJ31" s="102">
        <f t="shared" si="11"/>
        <v>-7.468957378437076</v>
      </c>
      <c r="AK31" s="102">
        <f t="shared" si="12"/>
        <v>2.531042621562924</v>
      </c>
      <c r="AL31" s="102">
        <f t="shared" si="13"/>
        <v>-11.676001181784585</v>
      </c>
      <c r="AM31" s="102">
        <f t="shared" si="14"/>
        <v>6.738086424910434</v>
      </c>
      <c r="AN31" s="102">
        <f t="shared" si="15"/>
        <v>-2.5294776581259861</v>
      </c>
      <c r="AO31" s="102">
        <f t="shared" si="16"/>
        <v>-7.5294776581259857</v>
      </c>
      <c r="AP31" s="102">
        <f t="shared" si="17"/>
        <v>2.4705223418740139</v>
      </c>
      <c r="AQ31" s="102">
        <f t="shared" si="18"/>
        <v>-12.083764668341182</v>
      </c>
      <c r="AR31" s="102">
        <f t="shared" si="19"/>
        <v>7.0248093520892105</v>
      </c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</row>
    <row r="32" spans="1:131">
      <c r="A32" s="94" t="s">
        <v>127</v>
      </c>
      <c r="B32" s="95">
        <v>2024</v>
      </c>
      <c r="C32" s="94" t="s">
        <v>15</v>
      </c>
      <c r="D32" s="95" t="s">
        <v>47</v>
      </c>
      <c r="E32" s="140" t="s">
        <v>113</v>
      </c>
      <c r="F32" s="125" t="s">
        <v>131</v>
      </c>
      <c r="G32" s="85">
        <v>2</v>
      </c>
      <c r="H32" s="97">
        <v>446.74788000000001</v>
      </c>
      <c r="I32" s="97">
        <f t="shared" si="25"/>
        <v>446.8</v>
      </c>
      <c r="J32" s="118">
        <v>3.5979999999999998E-2</v>
      </c>
      <c r="K32" s="118">
        <v>1.6140000000000002E-2</v>
      </c>
      <c r="L32" s="98">
        <f t="shared" si="20"/>
        <v>5.212E-2</v>
      </c>
      <c r="M32" s="97">
        <f t="shared" si="26"/>
        <v>116.66021883027626</v>
      </c>
      <c r="N32" s="114">
        <v>446.8</v>
      </c>
      <c r="O32" s="114">
        <v>446.8</v>
      </c>
      <c r="P32" s="115">
        <v>3.4500000000000003E-2</v>
      </c>
      <c r="Q32" s="115">
        <v>1.3299999999999999E-2</v>
      </c>
      <c r="R32" s="115">
        <v>4.7800000000000002E-2</v>
      </c>
      <c r="S32" s="103">
        <v>107</v>
      </c>
      <c r="T32" s="100">
        <f t="shared" si="31"/>
        <v>-4.1133963312951511</v>
      </c>
      <c r="U32" s="100">
        <f t="shared" si="32"/>
        <v>-17.596034696406456</v>
      </c>
      <c r="V32" s="100">
        <f t="shared" si="28"/>
        <v>-8.2885648503453524</v>
      </c>
      <c r="W32" s="100">
        <f t="shared" si="29"/>
        <v>-8.2806452166273434</v>
      </c>
      <c r="X32" s="101"/>
      <c r="Y32" s="102">
        <f t="shared" si="0"/>
        <v>-2.79705281221813</v>
      </c>
      <c r="Z32" s="102">
        <f t="shared" si="1"/>
        <v>-7.79705281221813</v>
      </c>
      <c r="AA32" s="102">
        <f t="shared" si="2"/>
        <v>2.20294718778187</v>
      </c>
      <c r="AB32" s="102">
        <f t="shared" si="3"/>
        <v>-11.231210499477125</v>
      </c>
      <c r="AC32" s="102">
        <f t="shared" si="4"/>
        <v>5.6371048750408654</v>
      </c>
      <c r="AD32" s="102">
        <f t="shared" si="5"/>
        <v>-0.19531324506089956</v>
      </c>
      <c r="AE32" s="102">
        <f t="shared" si="6"/>
        <v>-5.1953132450608992</v>
      </c>
      <c r="AF32" s="102">
        <f t="shared" si="7"/>
        <v>4.8046867549391008</v>
      </c>
      <c r="AG32" s="102">
        <f t="shared" si="8"/>
        <v>-3.756001725394484</v>
      </c>
      <c r="AH32" s="102">
        <f t="shared" si="9"/>
        <v>3.3653752352726847</v>
      </c>
      <c r="AI32" s="102">
        <f t="shared" si="10"/>
        <v>-2.468957378437076</v>
      </c>
      <c r="AJ32" s="102">
        <f t="shared" si="11"/>
        <v>-7.468957378437076</v>
      </c>
      <c r="AK32" s="102">
        <f t="shared" si="12"/>
        <v>2.531042621562924</v>
      </c>
      <c r="AL32" s="102">
        <f t="shared" si="13"/>
        <v>-11.676001181784585</v>
      </c>
      <c r="AM32" s="102">
        <f t="shared" si="14"/>
        <v>6.738086424910434</v>
      </c>
      <c r="AN32" s="102">
        <f t="shared" si="15"/>
        <v>-2.5294776581259861</v>
      </c>
      <c r="AO32" s="102">
        <f t="shared" si="16"/>
        <v>-7.5294776581259857</v>
      </c>
      <c r="AP32" s="102">
        <f t="shared" si="17"/>
        <v>2.4705223418740139</v>
      </c>
      <c r="AQ32" s="102">
        <f t="shared" si="18"/>
        <v>-12.083764668341182</v>
      </c>
      <c r="AR32" s="102">
        <f t="shared" si="19"/>
        <v>7.0248093520892105</v>
      </c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</row>
    <row r="33" spans="1:131">
      <c r="A33" s="94" t="s">
        <v>127</v>
      </c>
      <c r="B33" s="95">
        <v>2024</v>
      </c>
      <c r="C33" s="94" t="s">
        <v>15</v>
      </c>
      <c r="D33" s="95" t="s">
        <v>47</v>
      </c>
      <c r="E33" s="140" t="s">
        <v>113</v>
      </c>
      <c r="F33" s="125" t="s">
        <v>131</v>
      </c>
      <c r="G33" s="85">
        <v>3</v>
      </c>
      <c r="H33" s="97">
        <v>446.89837</v>
      </c>
      <c r="I33" s="97">
        <f t="shared" si="25"/>
        <v>447</v>
      </c>
      <c r="J33" s="118">
        <v>7.4940000000000007E-2</v>
      </c>
      <c r="K33" s="118">
        <v>2.6689999999999998E-2</v>
      </c>
      <c r="L33" s="98">
        <f t="shared" si="20"/>
        <v>0.10163</v>
      </c>
      <c r="M33" s="97">
        <f t="shared" si="26"/>
        <v>227.39236872849816</v>
      </c>
      <c r="N33" s="114">
        <v>446.5</v>
      </c>
      <c r="O33" s="114">
        <v>446.6</v>
      </c>
      <c r="P33" s="115">
        <v>7.1400000000000005E-2</v>
      </c>
      <c r="Q33" s="115">
        <v>2.2200000000000001E-2</v>
      </c>
      <c r="R33" s="115">
        <v>9.3600000000000003E-2</v>
      </c>
      <c r="S33" s="103">
        <v>210</v>
      </c>
      <c r="T33" s="100">
        <f t="shared" si="31"/>
        <v>-4.7237790232185768</v>
      </c>
      <c r="U33" s="100">
        <f t="shared" si="32"/>
        <v>-16.822780067440981</v>
      </c>
      <c r="V33" s="100">
        <f t="shared" si="28"/>
        <v>-7.9012102725573117</v>
      </c>
      <c r="W33" s="100">
        <f t="shared" si="29"/>
        <v>-7.6486158377919384</v>
      </c>
      <c r="X33" s="101"/>
      <c r="Y33" s="102">
        <f t="shared" si="0"/>
        <v>-2.79705281221813</v>
      </c>
      <c r="Z33" s="102">
        <f t="shared" si="1"/>
        <v>-7.79705281221813</v>
      </c>
      <c r="AA33" s="102">
        <f t="shared" si="2"/>
        <v>2.20294718778187</v>
      </c>
      <c r="AB33" s="102">
        <f t="shared" si="3"/>
        <v>-11.231210499477125</v>
      </c>
      <c r="AC33" s="102">
        <f t="shared" si="4"/>
        <v>5.6371048750408654</v>
      </c>
      <c r="AD33" s="102">
        <f t="shared" si="5"/>
        <v>-0.19531324506089956</v>
      </c>
      <c r="AE33" s="102">
        <f t="shared" si="6"/>
        <v>-5.1953132450608992</v>
      </c>
      <c r="AF33" s="102">
        <f t="shared" si="7"/>
        <v>4.8046867549391008</v>
      </c>
      <c r="AG33" s="102">
        <f t="shared" si="8"/>
        <v>-3.756001725394484</v>
      </c>
      <c r="AH33" s="102">
        <f t="shared" si="9"/>
        <v>3.3653752352726847</v>
      </c>
      <c r="AI33" s="102">
        <f t="shared" si="10"/>
        <v>-2.468957378437076</v>
      </c>
      <c r="AJ33" s="102">
        <f t="shared" si="11"/>
        <v>-7.468957378437076</v>
      </c>
      <c r="AK33" s="102">
        <f t="shared" si="12"/>
        <v>2.531042621562924</v>
      </c>
      <c r="AL33" s="102">
        <f t="shared" si="13"/>
        <v>-11.676001181784585</v>
      </c>
      <c r="AM33" s="102">
        <f t="shared" si="14"/>
        <v>6.738086424910434</v>
      </c>
      <c r="AN33" s="102">
        <f t="shared" si="15"/>
        <v>-2.5294776581259861</v>
      </c>
      <c r="AO33" s="102">
        <f t="shared" si="16"/>
        <v>-7.5294776581259857</v>
      </c>
      <c r="AP33" s="102">
        <f t="shared" si="17"/>
        <v>2.4705223418740139</v>
      </c>
      <c r="AQ33" s="102">
        <f t="shared" si="18"/>
        <v>-12.083764668341182</v>
      </c>
      <c r="AR33" s="102">
        <f t="shared" si="19"/>
        <v>7.0248093520892105</v>
      </c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</row>
    <row r="34" spans="1:131">
      <c r="A34" s="94" t="s">
        <v>127</v>
      </c>
      <c r="B34" s="95">
        <v>2024</v>
      </c>
      <c r="C34" s="94" t="s">
        <v>15</v>
      </c>
      <c r="D34" s="95" t="s">
        <v>47</v>
      </c>
      <c r="E34" s="140" t="s">
        <v>113</v>
      </c>
      <c r="F34" s="125" t="s">
        <v>132</v>
      </c>
      <c r="G34" s="85">
        <v>4</v>
      </c>
      <c r="H34" s="97">
        <v>446.59786000000003</v>
      </c>
      <c r="I34" s="97">
        <f t="shared" si="25"/>
        <v>446.90000000000003</v>
      </c>
      <c r="J34" s="118">
        <v>0.25169000000000002</v>
      </c>
      <c r="K34" s="118">
        <v>5.0450000000000002E-2</v>
      </c>
      <c r="L34" s="98">
        <f t="shared" si="20"/>
        <v>0.30214000000000002</v>
      </c>
      <c r="M34" s="97">
        <f t="shared" si="26"/>
        <v>676.36437203569608</v>
      </c>
      <c r="N34" s="114">
        <v>446.5</v>
      </c>
      <c r="O34" s="114">
        <v>446.8</v>
      </c>
      <c r="P34" s="115">
        <v>0.2407</v>
      </c>
      <c r="Q34" s="115">
        <v>4.87E-2</v>
      </c>
      <c r="R34" s="115">
        <v>0.28939999999999999</v>
      </c>
      <c r="S34" s="103">
        <v>648</v>
      </c>
      <c r="T34" s="100">
        <f t="shared" si="21"/>
        <v>-4.3664825777742573</v>
      </c>
      <c r="U34" s="100">
        <f t="shared" si="22"/>
        <v>-3.4687809712586746</v>
      </c>
      <c r="V34" s="100">
        <f t="shared" si="23"/>
        <v>-4.2165883365327419</v>
      </c>
      <c r="W34" s="100">
        <f t="shared" si="24"/>
        <v>-4.1936525944330949</v>
      </c>
      <c r="X34" s="101"/>
      <c r="Y34" s="102">
        <f t="shared" si="0"/>
        <v>-2.79705281221813</v>
      </c>
      <c r="Z34" s="102">
        <f t="shared" si="1"/>
        <v>-7.79705281221813</v>
      </c>
      <c r="AA34" s="102">
        <f t="shared" si="2"/>
        <v>2.20294718778187</v>
      </c>
      <c r="AB34" s="102">
        <f t="shared" si="3"/>
        <v>-11.231210499477125</v>
      </c>
      <c r="AC34" s="102">
        <f t="shared" si="4"/>
        <v>5.6371048750408654</v>
      </c>
      <c r="AD34" s="102">
        <f t="shared" si="5"/>
        <v>-0.19531324506089956</v>
      </c>
      <c r="AE34" s="102">
        <f t="shared" si="6"/>
        <v>-5.1953132450608992</v>
      </c>
      <c r="AF34" s="102">
        <f t="shared" si="7"/>
        <v>4.8046867549391008</v>
      </c>
      <c r="AG34" s="102">
        <f t="shared" si="8"/>
        <v>-3.756001725394484</v>
      </c>
      <c r="AH34" s="102">
        <f t="shared" si="9"/>
        <v>3.3653752352726847</v>
      </c>
      <c r="AI34" s="102">
        <f t="shared" si="10"/>
        <v>-2.468957378437076</v>
      </c>
      <c r="AJ34" s="102">
        <f t="shared" si="11"/>
        <v>-7.468957378437076</v>
      </c>
      <c r="AK34" s="102">
        <f t="shared" si="12"/>
        <v>2.531042621562924</v>
      </c>
      <c r="AL34" s="102">
        <f t="shared" si="13"/>
        <v>-11.676001181784585</v>
      </c>
      <c r="AM34" s="102">
        <f t="shared" si="14"/>
        <v>6.738086424910434</v>
      </c>
      <c r="AN34" s="102">
        <f t="shared" si="15"/>
        <v>-2.5294776581259861</v>
      </c>
      <c r="AO34" s="102">
        <f t="shared" si="16"/>
        <v>-7.5294776581259857</v>
      </c>
      <c r="AP34" s="102">
        <f t="shared" si="17"/>
        <v>2.4705223418740139</v>
      </c>
      <c r="AQ34" s="102">
        <f t="shared" si="18"/>
        <v>-12.083764668341182</v>
      </c>
      <c r="AR34" s="102">
        <f t="shared" si="19"/>
        <v>7.0248093520892105</v>
      </c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</row>
    <row r="35" spans="1:131">
      <c r="A35" s="94" t="s">
        <v>127</v>
      </c>
      <c r="B35" s="95">
        <v>2024</v>
      </c>
      <c r="C35" s="94" t="s">
        <v>15</v>
      </c>
      <c r="D35" s="95" t="s">
        <v>47</v>
      </c>
      <c r="E35" s="140" t="s">
        <v>113</v>
      </c>
      <c r="F35" s="125" t="s">
        <v>132</v>
      </c>
      <c r="G35" s="85">
        <v>5</v>
      </c>
      <c r="H35" s="97">
        <v>447.19888000000003</v>
      </c>
      <c r="I35" s="97">
        <f t="shared" si="25"/>
        <v>447.70000000000005</v>
      </c>
      <c r="J35" s="118">
        <v>0.40067000000000003</v>
      </c>
      <c r="K35" s="118">
        <v>0.10045</v>
      </c>
      <c r="L35" s="98">
        <f t="shared" si="20"/>
        <v>0.50112000000000001</v>
      </c>
      <c r="M35" s="97">
        <f t="shared" si="26"/>
        <v>1120.1015935080914</v>
      </c>
      <c r="N35" s="114">
        <v>447</v>
      </c>
      <c r="O35" s="114">
        <v>447.5</v>
      </c>
      <c r="P35" s="115">
        <v>0.38990000000000002</v>
      </c>
      <c r="Q35" s="115">
        <v>9.98E-2</v>
      </c>
      <c r="R35" s="115">
        <v>0.48970000000000002</v>
      </c>
      <c r="S35" s="103">
        <v>1095</v>
      </c>
      <c r="T35" s="100">
        <f t="shared" si="21"/>
        <v>-2.6879976040132778</v>
      </c>
      <c r="U35" s="100">
        <f t="shared" si="22"/>
        <v>-0.64708810353409441</v>
      </c>
      <c r="V35" s="100">
        <f t="shared" si="23"/>
        <v>-2.2788952745849267</v>
      </c>
      <c r="W35" s="100">
        <f t="shared" si="24"/>
        <v>-2.2410104274090585</v>
      </c>
      <c r="X35" s="101"/>
      <c r="Y35" s="102">
        <f t="shared" si="0"/>
        <v>-2.79705281221813</v>
      </c>
      <c r="Z35" s="102">
        <f t="shared" si="1"/>
        <v>-7.79705281221813</v>
      </c>
      <c r="AA35" s="102">
        <f t="shared" si="2"/>
        <v>2.20294718778187</v>
      </c>
      <c r="AB35" s="102">
        <f t="shared" si="3"/>
        <v>-11.231210499477125</v>
      </c>
      <c r="AC35" s="102">
        <f t="shared" si="4"/>
        <v>5.6371048750408654</v>
      </c>
      <c r="AD35" s="102">
        <f t="shared" si="5"/>
        <v>-0.19531324506089956</v>
      </c>
      <c r="AE35" s="102">
        <f t="shared" si="6"/>
        <v>-5.1953132450608992</v>
      </c>
      <c r="AF35" s="102">
        <f t="shared" si="7"/>
        <v>4.8046867549391008</v>
      </c>
      <c r="AG35" s="102">
        <f t="shared" si="8"/>
        <v>-3.756001725394484</v>
      </c>
      <c r="AH35" s="102">
        <f t="shared" si="9"/>
        <v>3.3653752352726847</v>
      </c>
      <c r="AI35" s="102">
        <f t="shared" si="10"/>
        <v>-2.468957378437076</v>
      </c>
      <c r="AJ35" s="102">
        <f t="shared" si="11"/>
        <v>-7.468957378437076</v>
      </c>
      <c r="AK35" s="102">
        <f t="shared" si="12"/>
        <v>2.531042621562924</v>
      </c>
      <c r="AL35" s="102">
        <f t="shared" si="13"/>
        <v>-11.676001181784585</v>
      </c>
      <c r="AM35" s="102">
        <f t="shared" si="14"/>
        <v>6.738086424910434</v>
      </c>
      <c r="AN35" s="102">
        <f t="shared" si="15"/>
        <v>-2.5294776581259861</v>
      </c>
      <c r="AO35" s="102">
        <f t="shared" si="16"/>
        <v>-7.5294776581259857</v>
      </c>
      <c r="AP35" s="102">
        <f t="shared" si="17"/>
        <v>2.4705223418740139</v>
      </c>
      <c r="AQ35" s="102">
        <f t="shared" si="18"/>
        <v>-12.083764668341182</v>
      </c>
      <c r="AR35" s="102">
        <f t="shared" si="19"/>
        <v>7.0248093520892105</v>
      </c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</row>
    <row r="36" spans="1:131">
      <c r="A36" s="94" t="s">
        <v>127</v>
      </c>
      <c r="B36" s="95">
        <v>2024</v>
      </c>
      <c r="C36" s="94" t="s">
        <v>15</v>
      </c>
      <c r="D36" s="95" t="s">
        <v>47</v>
      </c>
      <c r="E36" s="140" t="s">
        <v>113</v>
      </c>
      <c r="F36" s="125" t="s">
        <v>132</v>
      </c>
      <c r="G36" s="85">
        <v>6</v>
      </c>
      <c r="H36" s="97">
        <v>446.69809000000004</v>
      </c>
      <c r="I36" s="97">
        <f t="shared" si="25"/>
        <v>447.40000000000003</v>
      </c>
      <c r="J36" s="118">
        <v>0.55054000000000003</v>
      </c>
      <c r="K36" s="118">
        <v>0.15137</v>
      </c>
      <c r="L36" s="98">
        <f t="shared" si="20"/>
        <v>0.70191000000000003</v>
      </c>
      <c r="M36" s="97">
        <f t="shared" si="26"/>
        <v>1570.3985415241757</v>
      </c>
      <c r="N36" s="114">
        <v>446.6</v>
      </c>
      <c r="O36" s="114">
        <v>447.3</v>
      </c>
      <c r="P36" s="115">
        <v>0.53969999999999996</v>
      </c>
      <c r="Q36" s="115">
        <v>0.15110000000000001</v>
      </c>
      <c r="R36" s="115">
        <v>0.69079999999999997</v>
      </c>
      <c r="S36" s="103">
        <v>1546</v>
      </c>
      <c r="T36" s="100">
        <f t="shared" si="21"/>
        <v>-1.9689759145566299</v>
      </c>
      <c r="U36" s="100">
        <f t="shared" si="22"/>
        <v>-0.1783708793023667</v>
      </c>
      <c r="V36" s="100">
        <f t="shared" si="23"/>
        <v>-1.582824008776063</v>
      </c>
      <c r="W36" s="100">
        <f t="shared" si="24"/>
        <v>-1.5536528390108728</v>
      </c>
      <c r="X36" s="101"/>
      <c r="Y36" s="102">
        <f t="shared" si="0"/>
        <v>-2.79705281221813</v>
      </c>
      <c r="Z36" s="102">
        <f t="shared" si="1"/>
        <v>-7.79705281221813</v>
      </c>
      <c r="AA36" s="102">
        <f t="shared" si="2"/>
        <v>2.20294718778187</v>
      </c>
      <c r="AB36" s="102">
        <f t="shared" si="3"/>
        <v>-11.231210499477125</v>
      </c>
      <c r="AC36" s="102">
        <f t="shared" si="4"/>
        <v>5.6371048750408654</v>
      </c>
      <c r="AD36" s="102">
        <f t="shared" si="5"/>
        <v>-0.19531324506089956</v>
      </c>
      <c r="AE36" s="102">
        <f t="shared" si="6"/>
        <v>-5.1953132450608992</v>
      </c>
      <c r="AF36" s="102">
        <f t="shared" si="7"/>
        <v>4.8046867549391008</v>
      </c>
      <c r="AG36" s="102">
        <f t="shared" si="8"/>
        <v>-3.756001725394484</v>
      </c>
      <c r="AH36" s="102">
        <f t="shared" si="9"/>
        <v>3.3653752352726847</v>
      </c>
      <c r="AI36" s="102">
        <f t="shared" si="10"/>
        <v>-2.468957378437076</v>
      </c>
      <c r="AJ36" s="102">
        <f t="shared" si="11"/>
        <v>-7.468957378437076</v>
      </c>
      <c r="AK36" s="102">
        <f t="shared" si="12"/>
        <v>2.531042621562924</v>
      </c>
      <c r="AL36" s="102">
        <f t="shared" si="13"/>
        <v>-11.676001181784585</v>
      </c>
      <c r="AM36" s="102">
        <f t="shared" si="14"/>
        <v>6.738086424910434</v>
      </c>
      <c r="AN36" s="102">
        <f t="shared" si="15"/>
        <v>-2.5294776581259861</v>
      </c>
      <c r="AO36" s="102">
        <f t="shared" si="16"/>
        <v>-7.5294776581259857</v>
      </c>
      <c r="AP36" s="102">
        <f t="shared" si="17"/>
        <v>2.4705223418740139</v>
      </c>
      <c r="AQ36" s="102">
        <f t="shared" si="18"/>
        <v>-12.083764668341182</v>
      </c>
      <c r="AR36" s="102">
        <f t="shared" si="19"/>
        <v>7.0248093520892105</v>
      </c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</row>
    <row r="37" spans="1:131">
      <c r="A37" s="94" t="s">
        <v>127</v>
      </c>
      <c r="B37" s="95">
        <v>2024</v>
      </c>
      <c r="C37" s="94" t="s">
        <v>15</v>
      </c>
      <c r="D37" s="95" t="s">
        <v>47</v>
      </c>
      <c r="E37" s="140" t="s">
        <v>113</v>
      </c>
      <c r="F37" s="125" t="s">
        <v>133</v>
      </c>
      <c r="G37" s="85">
        <v>7</v>
      </c>
      <c r="H37" s="97">
        <v>447.19755000000004</v>
      </c>
      <c r="I37" s="97">
        <f t="shared" si="25"/>
        <v>449.10000000000008</v>
      </c>
      <c r="J37" s="118">
        <v>1.5004200000000001</v>
      </c>
      <c r="K37" s="118">
        <v>0.40203</v>
      </c>
      <c r="L37" s="98">
        <f t="shared" si="20"/>
        <v>1.90245</v>
      </c>
      <c r="M37" s="97">
        <f t="shared" si="26"/>
        <v>4247.3414403445022</v>
      </c>
      <c r="N37" s="114">
        <v>447.1</v>
      </c>
      <c r="O37" s="114">
        <v>449</v>
      </c>
      <c r="P37" s="115">
        <v>1.5066999999999999</v>
      </c>
      <c r="Q37" s="115">
        <v>0.39800000000000002</v>
      </c>
      <c r="R37" s="115">
        <v>1.9047000000000001</v>
      </c>
      <c r="S37" s="103">
        <v>4253</v>
      </c>
      <c r="T37" s="100">
        <f t="shared" si="21"/>
        <v>0.41854947281426802</v>
      </c>
      <c r="U37" s="100">
        <f t="shared" si="22"/>
        <v>-1.0024127552670146</v>
      </c>
      <c r="V37" s="100">
        <f t="shared" si="23"/>
        <v>0.11826854845068649</v>
      </c>
      <c r="W37" s="100">
        <f t="shared" si="24"/>
        <v>0.13322591872997253</v>
      </c>
      <c r="X37" s="101"/>
      <c r="Y37" s="102">
        <f t="shared" si="0"/>
        <v>-2.79705281221813</v>
      </c>
      <c r="Z37" s="102">
        <f t="shared" si="1"/>
        <v>-7.79705281221813</v>
      </c>
      <c r="AA37" s="102">
        <f t="shared" si="2"/>
        <v>2.20294718778187</v>
      </c>
      <c r="AB37" s="102">
        <f t="shared" si="3"/>
        <v>-11.231210499477125</v>
      </c>
      <c r="AC37" s="102">
        <f t="shared" si="4"/>
        <v>5.6371048750408654</v>
      </c>
      <c r="AD37" s="102">
        <f t="shared" si="5"/>
        <v>-0.19531324506089956</v>
      </c>
      <c r="AE37" s="102">
        <f t="shared" si="6"/>
        <v>-5.1953132450608992</v>
      </c>
      <c r="AF37" s="102">
        <f t="shared" si="7"/>
        <v>4.8046867549391008</v>
      </c>
      <c r="AG37" s="102">
        <f t="shared" si="8"/>
        <v>-3.756001725394484</v>
      </c>
      <c r="AH37" s="102">
        <f t="shared" si="9"/>
        <v>3.3653752352726847</v>
      </c>
      <c r="AI37" s="102">
        <f t="shared" si="10"/>
        <v>-2.468957378437076</v>
      </c>
      <c r="AJ37" s="102">
        <f t="shared" si="11"/>
        <v>-7.468957378437076</v>
      </c>
      <c r="AK37" s="102">
        <f t="shared" si="12"/>
        <v>2.531042621562924</v>
      </c>
      <c r="AL37" s="102">
        <f t="shared" si="13"/>
        <v>-11.676001181784585</v>
      </c>
      <c r="AM37" s="102">
        <f t="shared" si="14"/>
        <v>6.738086424910434</v>
      </c>
      <c r="AN37" s="102">
        <f t="shared" si="15"/>
        <v>-2.5294776581259861</v>
      </c>
      <c r="AO37" s="102">
        <f t="shared" si="16"/>
        <v>-7.5294776581259857</v>
      </c>
      <c r="AP37" s="102">
        <f t="shared" si="17"/>
        <v>2.4705223418740139</v>
      </c>
      <c r="AQ37" s="102">
        <f t="shared" si="18"/>
        <v>-12.083764668341182</v>
      </c>
      <c r="AR37" s="102">
        <f t="shared" si="19"/>
        <v>7.0248093520892105</v>
      </c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</row>
    <row r="38" spans="1:131">
      <c r="A38" s="94" t="s">
        <v>127</v>
      </c>
      <c r="B38" s="95">
        <v>2024</v>
      </c>
      <c r="C38" s="94" t="s">
        <v>15</v>
      </c>
      <c r="D38" s="95" t="s">
        <v>47</v>
      </c>
      <c r="E38" s="140" t="s">
        <v>113</v>
      </c>
      <c r="F38" s="125" t="s">
        <v>133</v>
      </c>
      <c r="G38" s="85">
        <v>8</v>
      </c>
      <c r="H38" s="97">
        <v>446.54622000000006</v>
      </c>
      <c r="I38" s="97">
        <f t="shared" si="25"/>
        <v>449.30000000000007</v>
      </c>
      <c r="J38" s="118">
        <v>2.25143</v>
      </c>
      <c r="K38" s="118">
        <v>0.50234999999999996</v>
      </c>
      <c r="L38" s="98">
        <f t="shared" si="20"/>
        <v>2.7537799999999999</v>
      </c>
      <c r="M38" s="97">
        <f t="shared" si="26"/>
        <v>6152.5238543794503</v>
      </c>
      <c r="N38" s="114">
        <v>446.4</v>
      </c>
      <c r="O38" s="114">
        <v>449.1</v>
      </c>
      <c r="P38" s="115">
        <v>2.1951999999999998</v>
      </c>
      <c r="Q38" s="115">
        <v>0.50060000000000004</v>
      </c>
      <c r="R38" s="115">
        <v>2.6958000000000002</v>
      </c>
      <c r="S38" s="103">
        <v>6025</v>
      </c>
      <c r="T38" s="100">
        <f t="shared" si="21"/>
        <v>-2.497523795987449</v>
      </c>
      <c r="U38" s="100">
        <f t="shared" si="22"/>
        <v>-0.34836269533192366</v>
      </c>
      <c r="V38" s="100">
        <f t="shared" si="23"/>
        <v>-2.1054695727327419</v>
      </c>
      <c r="W38" s="100">
        <f t="shared" si="24"/>
        <v>-2.0727080040279255</v>
      </c>
      <c r="X38" s="101"/>
      <c r="Y38" s="102">
        <f t="shared" si="0"/>
        <v>-2.79705281221813</v>
      </c>
      <c r="Z38" s="102">
        <f t="shared" si="1"/>
        <v>-7.79705281221813</v>
      </c>
      <c r="AA38" s="102">
        <f t="shared" si="2"/>
        <v>2.20294718778187</v>
      </c>
      <c r="AB38" s="102">
        <f t="shared" si="3"/>
        <v>-11.231210499477125</v>
      </c>
      <c r="AC38" s="102">
        <f t="shared" si="4"/>
        <v>5.6371048750408654</v>
      </c>
      <c r="AD38" s="102">
        <f t="shared" si="5"/>
        <v>-0.19531324506089956</v>
      </c>
      <c r="AE38" s="102">
        <f t="shared" si="6"/>
        <v>-5.1953132450608992</v>
      </c>
      <c r="AF38" s="102">
        <f t="shared" si="7"/>
        <v>4.8046867549391008</v>
      </c>
      <c r="AG38" s="102">
        <f t="shared" si="8"/>
        <v>-3.756001725394484</v>
      </c>
      <c r="AH38" s="102">
        <f t="shared" si="9"/>
        <v>3.3653752352726847</v>
      </c>
      <c r="AI38" s="102">
        <f t="shared" si="10"/>
        <v>-2.468957378437076</v>
      </c>
      <c r="AJ38" s="102">
        <f t="shared" si="11"/>
        <v>-7.468957378437076</v>
      </c>
      <c r="AK38" s="102">
        <f t="shared" si="12"/>
        <v>2.531042621562924</v>
      </c>
      <c r="AL38" s="102">
        <f t="shared" si="13"/>
        <v>-11.676001181784585</v>
      </c>
      <c r="AM38" s="102">
        <f t="shared" si="14"/>
        <v>6.738086424910434</v>
      </c>
      <c r="AN38" s="102">
        <f t="shared" si="15"/>
        <v>-2.5294776581259861</v>
      </c>
      <c r="AO38" s="102">
        <f t="shared" si="16"/>
        <v>-7.5294776581259857</v>
      </c>
      <c r="AP38" s="102">
        <f t="shared" si="17"/>
        <v>2.4705223418740139</v>
      </c>
      <c r="AQ38" s="102">
        <f t="shared" si="18"/>
        <v>-12.083764668341182</v>
      </c>
      <c r="AR38" s="102">
        <f t="shared" si="19"/>
        <v>7.0248093520892105</v>
      </c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</row>
    <row r="39" spans="1:131">
      <c r="A39" s="94" t="s">
        <v>127</v>
      </c>
      <c r="B39" s="95">
        <v>2024</v>
      </c>
      <c r="C39" s="94" t="s">
        <v>15</v>
      </c>
      <c r="D39" s="95" t="s">
        <v>47</v>
      </c>
      <c r="E39" s="140" t="s">
        <v>113</v>
      </c>
      <c r="F39" s="125" t="s">
        <v>133</v>
      </c>
      <c r="G39" s="85">
        <v>9</v>
      </c>
      <c r="H39" s="97">
        <v>446.79651000000007</v>
      </c>
      <c r="I39" s="97">
        <f t="shared" si="25"/>
        <v>450.30000000000007</v>
      </c>
      <c r="J39" s="118">
        <v>2.7512599999999998</v>
      </c>
      <c r="K39" s="118">
        <v>0.75222999999999995</v>
      </c>
      <c r="L39" s="98">
        <f t="shared" si="20"/>
        <v>3.5034899999999998</v>
      </c>
      <c r="M39" s="97">
        <f t="shared" si="26"/>
        <v>7818.2198301363951</v>
      </c>
      <c r="N39" s="114">
        <v>446.9</v>
      </c>
      <c r="O39" s="114">
        <v>450.3</v>
      </c>
      <c r="P39" s="115">
        <v>2.6558000000000002</v>
      </c>
      <c r="Q39" s="115">
        <v>0.74890000000000001</v>
      </c>
      <c r="R39" s="115">
        <v>3.4047000000000001</v>
      </c>
      <c r="S39" s="103">
        <v>7597</v>
      </c>
      <c r="T39" s="100">
        <f t="shared" si="21"/>
        <v>-3.4696829816156836</v>
      </c>
      <c r="U39" s="100">
        <f t="shared" si="22"/>
        <v>-0.44268375363917212</v>
      </c>
      <c r="V39" s="100">
        <f t="shared" si="23"/>
        <v>-2.8197597253024758</v>
      </c>
      <c r="W39" s="100">
        <f t="shared" si="24"/>
        <v>-2.8295422096430838</v>
      </c>
      <c r="X39" s="101"/>
      <c r="Y39" s="102">
        <f t="shared" si="0"/>
        <v>-2.79705281221813</v>
      </c>
      <c r="Z39" s="102">
        <f t="shared" si="1"/>
        <v>-7.79705281221813</v>
      </c>
      <c r="AA39" s="102">
        <f t="shared" si="2"/>
        <v>2.20294718778187</v>
      </c>
      <c r="AB39" s="102">
        <f t="shared" si="3"/>
        <v>-11.231210499477125</v>
      </c>
      <c r="AC39" s="102">
        <f t="shared" si="4"/>
        <v>5.6371048750408654</v>
      </c>
      <c r="AD39" s="102">
        <f t="shared" si="5"/>
        <v>-0.19531324506089956</v>
      </c>
      <c r="AE39" s="102">
        <f t="shared" si="6"/>
        <v>-5.1953132450608992</v>
      </c>
      <c r="AF39" s="102">
        <f t="shared" si="7"/>
        <v>4.8046867549391008</v>
      </c>
      <c r="AG39" s="102">
        <f t="shared" si="8"/>
        <v>-3.756001725394484</v>
      </c>
      <c r="AH39" s="102">
        <f t="shared" si="9"/>
        <v>3.3653752352726847</v>
      </c>
      <c r="AI39" s="102">
        <f t="shared" si="10"/>
        <v>-2.468957378437076</v>
      </c>
      <c r="AJ39" s="102">
        <f t="shared" si="11"/>
        <v>-7.468957378437076</v>
      </c>
      <c r="AK39" s="102">
        <f t="shared" si="12"/>
        <v>2.531042621562924</v>
      </c>
      <c r="AL39" s="102">
        <f t="shared" si="13"/>
        <v>-11.676001181784585</v>
      </c>
      <c r="AM39" s="102">
        <f t="shared" si="14"/>
        <v>6.738086424910434</v>
      </c>
      <c r="AN39" s="102">
        <f t="shared" si="15"/>
        <v>-2.5294776581259861</v>
      </c>
      <c r="AO39" s="102">
        <f t="shared" si="16"/>
        <v>-7.5294776581259857</v>
      </c>
      <c r="AP39" s="102">
        <f t="shared" si="17"/>
        <v>2.4705223418740139</v>
      </c>
      <c r="AQ39" s="102">
        <f t="shared" si="18"/>
        <v>-12.083764668341182</v>
      </c>
      <c r="AR39" s="102">
        <f t="shared" si="19"/>
        <v>7.0248093520892105</v>
      </c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</row>
    <row r="40" spans="1:131">
      <c r="A40" s="94" t="s">
        <v>127</v>
      </c>
      <c r="B40" s="95">
        <v>2024</v>
      </c>
      <c r="C40" s="94" t="s">
        <v>16</v>
      </c>
      <c r="D40" s="95" t="s">
        <v>68</v>
      </c>
      <c r="E40" s="140" t="s">
        <v>117</v>
      </c>
      <c r="F40" s="125" t="s">
        <v>134</v>
      </c>
      <c r="G40" s="126">
        <v>1</v>
      </c>
      <c r="H40" s="97">
        <v>447.06923</v>
      </c>
      <c r="I40" s="97">
        <f t="shared" si="25"/>
        <v>447.1</v>
      </c>
      <c r="J40" s="129">
        <v>2.0619999999999999E-2</v>
      </c>
      <c r="K40" s="129">
        <v>1.0149999999999999E-2</v>
      </c>
      <c r="L40" s="98">
        <f t="shared" si="20"/>
        <v>3.0769999999999999E-2</v>
      </c>
      <c r="M40" s="97">
        <f t="shared" si="26"/>
        <v>68.824241890478419</v>
      </c>
      <c r="N40" s="127">
        <v>446.96</v>
      </c>
      <c r="O40" s="127">
        <v>446.99</v>
      </c>
      <c r="P40" s="113">
        <v>2.0500000000000001E-2</v>
      </c>
      <c r="Q40" s="113">
        <v>1.03E-2</v>
      </c>
      <c r="R40" s="113">
        <v>3.0800000000000001E-2</v>
      </c>
      <c r="S40" s="127">
        <v>68.908000000000001</v>
      </c>
      <c r="T40" s="100">
        <f t="shared" si="21"/>
        <v>-0.5819592628515935</v>
      </c>
      <c r="U40" s="100">
        <f t="shared" si="22"/>
        <v>1.4778325123152791</v>
      </c>
      <c r="V40" s="100">
        <f t="shared" si="23"/>
        <v>9.7497562560943288E-2</v>
      </c>
      <c r="W40" s="100">
        <f t="shared" si="24"/>
        <v>0.1216985573991046</v>
      </c>
      <c r="X40" s="101"/>
      <c r="Y40" s="102">
        <f t="shared" si="0"/>
        <v>-2.79705281221813</v>
      </c>
      <c r="Z40" s="102">
        <f t="shared" si="1"/>
        <v>-7.79705281221813</v>
      </c>
      <c r="AA40" s="102">
        <f t="shared" si="2"/>
        <v>2.20294718778187</v>
      </c>
      <c r="AB40" s="102">
        <f t="shared" si="3"/>
        <v>-11.231210499477125</v>
      </c>
      <c r="AC40" s="102">
        <f t="shared" si="4"/>
        <v>5.6371048750408654</v>
      </c>
      <c r="AD40" s="102">
        <f t="shared" si="5"/>
        <v>-0.19531324506089956</v>
      </c>
      <c r="AE40" s="102">
        <f t="shared" si="6"/>
        <v>-5.1953132450608992</v>
      </c>
      <c r="AF40" s="102">
        <f t="shared" si="7"/>
        <v>4.8046867549391008</v>
      </c>
      <c r="AG40" s="102">
        <f t="shared" si="8"/>
        <v>-3.756001725394484</v>
      </c>
      <c r="AH40" s="102">
        <f t="shared" si="9"/>
        <v>3.3653752352726847</v>
      </c>
      <c r="AI40" s="102">
        <f t="shared" si="10"/>
        <v>-2.468957378437076</v>
      </c>
      <c r="AJ40" s="102">
        <f t="shared" si="11"/>
        <v>-7.468957378437076</v>
      </c>
      <c r="AK40" s="102">
        <f t="shared" si="12"/>
        <v>2.531042621562924</v>
      </c>
      <c r="AL40" s="102">
        <f t="shared" si="13"/>
        <v>-11.676001181784585</v>
      </c>
      <c r="AM40" s="102">
        <f t="shared" si="14"/>
        <v>6.738086424910434</v>
      </c>
      <c r="AN40" s="102">
        <f t="shared" si="15"/>
        <v>-2.5294776581259861</v>
      </c>
      <c r="AO40" s="102">
        <f t="shared" si="16"/>
        <v>-7.5294776581259857</v>
      </c>
      <c r="AP40" s="102">
        <f t="shared" si="17"/>
        <v>2.4705223418740139</v>
      </c>
      <c r="AQ40" s="102">
        <f t="shared" si="18"/>
        <v>-12.083764668341182</v>
      </c>
      <c r="AR40" s="102">
        <f t="shared" si="19"/>
        <v>7.0248093520892105</v>
      </c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</row>
    <row r="41" spans="1:131">
      <c r="A41" s="94" t="s">
        <v>127</v>
      </c>
      <c r="B41" s="95">
        <v>2024</v>
      </c>
      <c r="C41" s="94" t="s">
        <v>16</v>
      </c>
      <c r="D41" s="95" t="s">
        <v>68</v>
      </c>
      <c r="E41" s="140" t="s">
        <v>117</v>
      </c>
      <c r="F41" s="125" t="s">
        <v>134</v>
      </c>
      <c r="G41" s="85">
        <v>2</v>
      </c>
      <c r="H41" s="97">
        <v>447.04775000000001</v>
      </c>
      <c r="I41" s="97">
        <f t="shared" si="25"/>
        <v>447.1</v>
      </c>
      <c r="J41" s="129">
        <v>3.6920000000000001E-2</v>
      </c>
      <c r="K41" s="129">
        <v>1.533E-2</v>
      </c>
      <c r="L41" s="98">
        <f t="shared" si="20"/>
        <v>5.2250000000000005E-2</v>
      </c>
      <c r="M41" s="97">
        <f t="shared" si="26"/>
        <v>116.87274016953992</v>
      </c>
      <c r="N41" s="128">
        <v>446.99</v>
      </c>
      <c r="O41" s="128">
        <v>447.04</v>
      </c>
      <c r="P41" s="115">
        <v>3.5000000000000003E-2</v>
      </c>
      <c r="Q41" s="115">
        <v>1.5299999999999999E-2</v>
      </c>
      <c r="R41" s="115">
        <v>5.0299999999999997E-2</v>
      </c>
      <c r="S41" s="128">
        <v>112.526</v>
      </c>
      <c r="T41" s="100">
        <f t="shared" si="21"/>
        <v>-5.2004333694474481</v>
      </c>
      <c r="U41" s="100">
        <f t="shared" si="22"/>
        <v>-0.19569471624266477</v>
      </c>
      <c r="V41" s="100">
        <f t="shared" si="23"/>
        <v>-3.7320574162679558</v>
      </c>
      <c r="W41" s="100">
        <f t="shared" si="24"/>
        <v>-3.7192078864878035</v>
      </c>
      <c r="X41" s="101"/>
      <c r="Y41" s="102">
        <f t="shared" si="0"/>
        <v>-2.79705281221813</v>
      </c>
      <c r="Z41" s="102">
        <f t="shared" si="1"/>
        <v>-7.79705281221813</v>
      </c>
      <c r="AA41" s="102">
        <f t="shared" si="2"/>
        <v>2.20294718778187</v>
      </c>
      <c r="AB41" s="102">
        <f t="shared" si="3"/>
        <v>-11.231210499477125</v>
      </c>
      <c r="AC41" s="102">
        <f t="shared" si="4"/>
        <v>5.6371048750408654</v>
      </c>
      <c r="AD41" s="102">
        <f t="shared" si="5"/>
        <v>-0.19531324506089956</v>
      </c>
      <c r="AE41" s="102">
        <f t="shared" si="6"/>
        <v>-5.1953132450608992</v>
      </c>
      <c r="AF41" s="102">
        <f t="shared" si="7"/>
        <v>4.8046867549391008</v>
      </c>
      <c r="AG41" s="102">
        <f t="shared" si="8"/>
        <v>-3.756001725394484</v>
      </c>
      <c r="AH41" s="102">
        <f t="shared" si="9"/>
        <v>3.3653752352726847</v>
      </c>
      <c r="AI41" s="102">
        <f t="shared" si="10"/>
        <v>-2.468957378437076</v>
      </c>
      <c r="AJ41" s="102">
        <f t="shared" si="11"/>
        <v>-7.468957378437076</v>
      </c>
      <c r="AK41" s="102">
        <f t="shared" si="12"/>
        <v>2.531042621562924</v>
      </c>
      <c r="AL41" s="102">
        <f t="shared" si="13"/>
        <v>-11.676001181784585</v>
      </c>
      <c r="AM41" s="102">
        <f t="shared" si="14"/>
        <v>6.738086424910434</v>
      </c>
      <c r="AN41" s="102">
        <f t="shared" si="15"/>
        <v>-2.5294776581259861</v>
      </c>
      <c r="AO41" s="102">
        <f t="shared" si="16"/>
        <v>-7.5294776581259857</v>
      </c>
      <c r="AP41" s="102">
        <f t="shared" si="17"/>
        <v>2.4705223418740139</v>
      </c>
      <c r="AQ41" s="102">
        <f t="shared" si="18"/>
        <v>-12.083764668341182</v>
      </c>
      <c r="AR41" s="102">
        <f t="shared" si="19"/>
        <v>7.0248093520892105</v>
      </c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</row>
    <row r="42" spans="1:131">
      <c r="A42" s="94" t="s">
        <v>127</v>
      </c>
      <c r="B42" s="95">
        <v>2024</v>
      </c>
      <c r="C42" s="94" t="s">
        <v>16</v>
      </c>
      <c r="D42" s="95" t="s">
        <v>68</v>
      </c>
      <c r="E42" s="140" t="s">
        <v>117</v>
      </c>
      <c r="F42" s="125" t="s">
        <v>134</v>
      </c>
      <c r="G42" s="85">
        <v>3</v>
      </c>
      <c r="H42" s="97">
        <v>447.39766000000003</v>
      </c>
      <c r="I42" s="97">
        <f t="shared" si="25"/>
        <v>447.5</v>
      </c>
      <c r="J42" s="129">
        <v>7.6689999999999994E-2</v>
      </c>
      <c r="K42" s="129">
        <v>2.5649999999999999E-2</v>
      </c>
      <c r="L42" s="98">
        <f t="shared" si="20"/>
        <v>0.10233999999999999</v>
      </c>
      <c r="M42" s="97">
        <f t="shared" si="26"/>
        <v>228.72530564900106</v>
      </c>
      <c r="N42" s="128">
        <v>447.38</v>
      </c>
      <c r="O42" s="128">
        <v>447.48</v>
      </c>
      <c r="P42" s="115">
        <v>7.2499999999999995E-2</v>
      </c>
      <c r="Q42" s="115">
        <v>2.5600000000000001E-2</v>
      </c>
      <c r="R42" s="115">
        <v>9.8100000000000007E-2</v>
      </c>
      <c r="S42" s="128">
        <v>219.25800000000001</v>
      </c>
      <c r="T42" s="100">
        <f t="shared" si="21"/>
        <v>-5.4635545703481547</v>
      </c>
      <c r="U42" s="100">
        <f t="shared" si="22"/>
        <v>-0.19493177387913435</v>
      </c>
      <c r="V42" s="100">
        <f t="shared" si="23"/>
        <v>-4.1430525698651364</v>
      </c>
      <c r="W42" s="100">
        <f t="shared" si="24"/>
        <v>-4.1391596885783404</v>
      </c>
      <c r="X42" s="101"/>
      <c r="Y42" s="102">
        <f t="shared" si="0"/>
        <v>-2.79705281221813</v>
      </c>
      <c r="Z42" s="102">
        <f t="shared" si="1"/>
        <v>-7.79705281221813</v>
      </c>
      <c r="AA42" s="102">
        <f t="shared" si="2"/>
        <v>2.20294718778187</v>
      </c>
      <c r="AB42" s="102">
        <f t="shared" si="3"/>
        <v>-11.231210499477125</v>
      </c>
      <c r="AC42" s="102">
        <f t="shared" si="4"/>
        <v>5.6371048750408654</v>
      </c>
      <c r="AD42" s="102">
        <f t="shared" si="5"/>
        <v>-0.19531324506089956</v>
      </c>
      <c r="AE42" s="102">
        <f t="shared" si="6"/>
        <v>-5.1953132450608992</v>
      </c>
      <c r="AF42" s="102">
        <f t="shared" si="7"/>
        <v>4.8046867549391008</v>
      </c>
      <c r="AG42" s="102">
        <f t="shared" si="8"/>
        <v>-3.756001725394484</v>
      </c>
      <c r="AH42" s="102">
        <f t="shared" si="9"/>
        <v>3.3653752352726847</v>
      </c>
      <c r="AI42" s="102">
        <f t="shared" si="10"/>
        <v>-2.468957378437076</v>
      </c>
      <c r="AJ42" s="102">
        <f t="shared" si="11"/>
        <v>-7.468957378437076</v>
      </c>
      <c r="AK42" s="102">
        <f t="shared" si="12"/>
        <v>2.531042621562924</v>
      </c>
      <c r="AL42" s="102">
        <f t="shared" si="13"/>
        <v>-11.676001181784585</v>
      </c>
      <c r="AM42" s="102">
        <f t="shared" si="14"/>
        <v>6.738086424910434</v>
      </c>
      <c r="AN42" s="102">
        <f t="shared" si="15"/>
        <v>-2.5294776581259861</v>
      </c>
      <c r="AO42" s="102">
        <f t="shared" si="16"/>
        <v>-7.5294776581259857</v>
      </c>
      <c r="AP42" s="102">
        <f t="shared" si="17"/>
        <v>2.4705223418740139</v>
      </c>
      <c r="AQ42" s="102">
        <f t="shared" si="18"/>
        <v>-12.083764668341182</v>
      </c>
      <c r="AR42" s="102">
        <f t="shared" si="19"/>
        <v>7.0248093520892105</v>
      </c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</row>
    <row r="43" spans="1:131">
      <c r="A43" s="94" t="s">
        <v>127</v>
      </c>
      <c r="B43" s="95">
        <v>2024</v>
      </c>
      <c r="C43" s="94" t="s">
        <v>16</v>
      </c>
      <c r="D43" s="95" t="s">
        <v>68</v>
      </c>
      <c r="E43" s="140" t="s">
        <v>117</v>
      </c>
      <c r="F43" s="125" t="s">
        <v>134</v>
      </c>
      <c r="G43" s="85">
        <v>4</v>
      </c>
      <c r="H43" s="97">
        <v>447.19959</v>
      </c>
      <c r="I43" s="97">
        <f t="shared" si="25"/>
        <v>447.5</v>
      </c>
      <c r="J43" s="129">
        <v>0.25041999999999998</v>
      </c>
      <c r="K43" s="129">
        <v>4.999E-2</v>
      </c>
      <c r="L43" s="98">
        <f t="shared" si="20"/>
        <v>0.30040999999999995</v>
      </c>
      <c r="M43" s="97">
        <f t="shared" si="26"/>
        <v>671.58796855373419</v>
      </c>
      <c r="N43" s="128">
        <v>447.18</v>
      </c>
      <c r="O43" s="128">
        <v>447.47</v>
      </c>
      <c r="P43" s="115">
        <v>0.24129999999999999</v>
      </c>
      <c r="Q43" s="115">
        <v>5.0099999999999999E-2</v>
      </c>
      <c r="R43" s="115">
        <v>0.29139999999999999</v>
      </c>
      <c r="S43" s="128">
        <v>651.48099999999999</v>
      </c>
      <c r="T43" s="100">
        <f t="shared" si="21"/>
        <v>-3.6418816388467334</v>
      </c>
      <c r="U43" s="100">
        <f t="shared" si="22"/>
        <v>0.22004400880175834</v>
      </c>
      <c r="V43" s="100">
        <f t="shared" si="23"/>
        <v>-2.9992343796810905</v>
      </c>
      <c r="W43" s="100">
        <f t="shared" si="24"/>
        <v>-2.9939441287244293</v>
      </c>
      <c r="X43" s="101"/>
      <c r="Y43" s="102">
        <f t="shared" si="0"/>
        <v>-2.79705281221813</v>
      </c>
      <c r="Z43" s="102">
        <f t="shared" si="1"/>
        <v>-7.79705281221813</v>
      </c>
      <c r="AA43" s="102">
        <f t="shared" si="2"/>
        <v>2.20294718778187</v>
      </c>
      <c r="AB43" s="102">
        <f t="shared" si="3"/>
        <v>-11.231210499477125</v>
      </c>
      <c r="AC43" s="102">
        <f t="shared" si="4"/>
        <v>5.6371048750408654</v>
      </c>
      <c r="AD43" s="102">
        <f t="shared" si="5"/>
        <v>-0.19531324506089956</v>
      </c>
      <c r="AE43" s="102">
        <f t="shared" si="6"/>
        <v>-5.1953132450608992</v>
      </c>
      <c r="AF43" s="102">
        <f t="shared" si="7"/>
        <v>4.8046867549391008</v>
      </c>
      <c r="AG43" s="102">
        <f t="shared" si="8"/>
        <v>-3.756001725394484</v>
      </c>
      <c r="AH43" s="102">
        <f t="shared" si="9"/>
        <v>3.3653752352726847</v>
      </c>
      <c r="AI43" s="102">
        <f t="shared" si="10"/>
        <v>-2.468957378437076</v>
      </c>
      <c r="AJ43" s="102">
        <f t="shared" si="11"/>
        <v>-7.468957378437076</v>
      </c>
      <c r="AK43" s="102">
        <f t="shared" si="12"/>
        <v>2.531042621562924</v>
      </c>
      <c r="AL43" s="102">
        <f t="shared" si="13"/>
        <v>-11.676001181784585</v>
      </c>
      <c r="AM43" s="102">
        <f t="shared" si="14"/>
        <v>6.738086424910434</v>
      </c>
      <c r="AN43" s="102">
        <f t="shared" si="15"/>
        <v>-2.5294776581259861</v>
      </c>
      <c r="AO43" s="102">
        <f t="shared" si="16"/>
        <v>-7.5294776581259857</v>
      </c>
      <c r="AP43" s="102">
        <f t="shared" si="17"/>
        <v>2.4705223418740139</v>
      </c>
      <c r="AQ43" s="102">
        <f t="shared" si="18"/>
        <v>-12.083764668341182</v>
      </c>
      <c r="AR43" s="102">
        <f t="shared" si="19"/>
        <v>7.0248093520892105</v>
      </c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</row>
    <row r="44" spans="1:131">
      <c r="A44" s="94" t="s">
        <v>127</v>
      </c>
      <c r="B44" s="95">
        <v>2024</v>
      </c>
      <c r="C44" s="94" t="s">
        <v>16</v>
      </c>
      <c r="D44" s="95" t="s">
        <v>68</v>
      </c>
      <c r="E44" s="140" t="s">
        <v>117</v>
      </c>
      <c r="F44" s="125" t="s">
        <v>134</v>
      </c>
      <c r="G44" s="85">
        <v>5</v>
      </c>
      <c r="H44" s="97">
        <v>447.09655999999995</v>
      </c>
      <c r="I44" s="97">
        <f t="shared" si="25"/>
        <v>447.59999999999997</v>
      </c>
      <c r="J44" s="129">
        <v>0.40292</v>
      </c>
      <c r="K44" s="129">
        <v>0.10052</v>
      </c>
      <c r="L44" s="98">
        <f t="shared" si="20"/>
        <v>0.50344</v>
      </c>
      <c r="M44" s="97">
        <f t="shared" si="26"/>
        <v>1125.5424639412979</v>
      </c>
      <c r="N44" s="128">
        <v>447.04</v>
      </c>
      <c r="O44" s="128">
        <v>447.53</v>
      </c>
      <c r="P44" s="115">
        <v>0.39340000000000003</v>
      </c>
      <c r="Q44" s="115">
        <v>0.1007</v>
      </c>
      <c r="R44" s="115">
        <v>0.49409999999999998</v>
      </c>
      <c r="S44" s="128">
        <v>1104.819</v>
      </c>
      <c r="T44" s="100">
        <f t="shared" si="21"/>
        <v>-2.3627519110493331</v>
      </c>
      <c r="U44" s="100">
        <f t="shared" si="22"/>
        <v>0.17906884202148787</v>
      </c>
      <c r="V44" s="100">
        <f t="shared" si="23"/>
        <v>-1.855235976481808</v>
      </c>
      <c r="W44" s="100">
        <f t="shared" si="24"/>
        <v>-1.8411978761539443</v>
      </c>
      <c r="X44" s="101"/>
      <c r="Y44" s="102">
        <f t="shared" si="0"/>
        <v>-2.79705281221813</v>
      </c>
      <c r="Z44" s="102">
        <f t="shared" si="1"/>
        <v>-7.79705281221813</v>
      </c>
      <c r="AA44" s="102">
        <f t="shared" si="2"/>
        <v>2.20294718778187</v>
      </c>
      <c r="AB44" s="102">
        <f t="shared" si="3"/>
        <v>-11.231210499477125</v>
      </c>
      <c r="AC44" s="102">
        <f t="shared" si="4"/>
        <v>5.6371048750408654</v>
      </c>
      <c r="AD44" s="102">
        <f t="shared" si="5"/>
        <v>-0.19531324506089956</v>
      </c>
      <c r="AE44" s="102">
        <f t="shared" si="6"/>
        <v>-5.1953132450608992</v>
      </c>
      <c r="AF44" s="102">
        <f t="shared" si="7"/>
        <v>4.8046867549391008</v>
      </c>
      <c r="AG44" s="102">
        <f t="shared" si="8"/>
        <v>-3.756001725394484</v>
      </c>
      <c r="AH44" s="102">
        <f t="shared" si="9"/>
        <v>3.3653752352726847</v>
      </c>
      <c r="AI44" s="102">
        <f t="shared" si="10"/>
        <v>-2.468957378437076</v>
      </c>
      <c r="AJ44" s="102">
        <f t="shared" si="11"/>
        <v>-7.468957378437076</v>
      </c>
      <c r="AK44" s="102">
        <f t="shared" si="12"/>
        <v>2.531042621562924</v>
      </c>
      <c r="AL44" s="102">
        <f t="shared" si="13"/>
        <v>-11.676001181784585</v>
      </c>
      <c r="AM44" s="102">
        <f t="shared" si="14"/>
        <v>6.738086424910434</v>
      </c>
      <c r="AN44" s="102">
        <f t="shared" si="15"/>
        <v>-2.5294776581259861</v>
      </c>
      <c r="AO44" s="102">
        <f t="shared" si="16"/>
        <v>-7.5294776581259857</v>
      </c>
      <c r="AP44" s="102">
        <f t="shared" si="17"/>
        <v>2.4705223418740139</v>
      </c>
      <c r="AQ44" s="102">
        <f t="shared" si="18"/>
        <v>-12.083764668341182</v>
      </c>
      <c r="AR44" s="102">
        <f t="shared" si="19"/>
        <v>7.0248093520892105</v>
      </c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</row>
    <row r="45" spans="1:131">
      <c r="A45" s="94" t="s">
        <v>127</v>
      </c>
      <c r="B45" s="95">
        <v>2024</v>
      </c>
      <c r="C45" s="94" t="s">
        <v>16</v>
      </c>
      <c r="D45" s="95" t="s">
        <v>68</v>
      </c>
      <c r="E45" s="140" t="s">
        <v>117</v>
      </c>
      <c r="F45" s="125" t="s">
        <v>134</v>
      </c>
      <c r="G45" s="85">
        <v>6</v>
      </c>
      <c r="H45" s="97">
        <v>446.99776000000003</v>
      </c>
      <c r="I45" s="97">
        <f t="shared" si="25"/>
        <v>447.7</v>
      </c>
      <c r="J45" s="129">
        <v>0.55135999999999996</v>
      </c>
      <c r="K45" s="129">
        <v>0.15087999999999999</v>
      </c>
      <c r="L45" s="98">
        <f t="shared" si="20"/>
        <v>0.70223999999999998</v>
      </c>
      <c r="M45" s="97">
        <f t="shared" si="26"/>
        <v>1570.0837447015465</v>
      </c>
      <c r="N45" s="128">
        <v>446.94</v>
      </c>
      <c r="O45" s="128">
        <v>447.61</v>
      </c>
      <c r="P45" s="115">
        <v>0.52359999999999995</v>
      </c>
      <c r="Q45" s="115">
        <v>0.15</v>
      </c>
      <c r="R45" s="115">
        <v>0.67359999999999998</v>
      </c>
      <c r="S45" s="128">
        <v>1506.2909999999999</v>
      </c>
      <c r="T45" s="100">
        <f t="shared" si="21"/>
        <v>-5.0348229831688931</v>
      </c>
      <c r="U45" s="100">
        <f t="shared" si="22"/>
        <v>-0.58324496288440608</v>
      </c>
      <c r="V45" s="100">
        <f t="shared" si="23"/>
        <v>-4.0783777625882891</v>
      </c>
      <c r="W45" s="100">
        <f t="shared" si="24"/>
        <v>-4.0630154230195386</v>
      </c>
      <c r="X45" s="101"/>
      <c r="Y45" s="102">
        <f t="shared" si="0"/>
        <v>-2.79705281221813</v>
      </c>
      <c r="Z45" s="102">
        <f t="shared" ref="Z45:Z90" si="37">$T$140-5</f>
        <v>-7.79705281221813</v>
      </c>
      <c r="AA45" s="102">
        <f t="shared" ref="AA45:AA90" si="38">$T$140+5</f>
        <v>2.20294718778187</v>
      </c>
      <c r="AB45" s="102">
        <f t="shared" ref="AB45:AB90" si="39">($T$140-(3*$T$143))</f>
        <v>-11.231210499477125</v>
      </c>
      <c r="AC45" s="102">
        <f t="shared" ref="AC45:AC90" si="40">($T$140+(3*$T$143))</f>
        <v>5.6371048750408654</v>
      </c>
      <c r="AD45" s="102">
        <f t="shared" ref="AD45:AD90" si="41">$U$140</f>
        <v>-0.19531324506089956</v>
      </c>
      <c r="AE45" s="102">
        <f t="shared" ref="AE45:AE90" si="42">$U$140-5</f>
        <v>-5.1953132450608992</v>
      </c>
      <c r="AF45" s="102">
        <f t="shared" ref="AF45:AF90" si="43">$U$140+5</f>
        <v>4.8046867549391008</v>
      </c>
      <c r="AG45" s="102">
        <f t="shared" ref="AG45:AG90" si="44">($U$140-(3*$U$143))</f>
        <v>-3.756001725394484</v>
      </c>
      <c r="AH45" s="102">
        <f t="shared" ref="AH45:AH90" si="45">($U$140+(3*$U$143))</f>
        <v>3.3653752352726847</v>
      </c>
      <c r="AI45" s="102">
        <f t="shared" ref="AI45:AI90" si="46">$V$140</f>
        <v>-2.468957378437076</v>
      </c>
      <c r="AJ45" s="102">
        <f t="shared" ref="AJ45:AJ90" si="47">$V$140-5</f>
        <v>-7.468957378437076</v>
      </c>
      <c r="AK45" s="102">
        <f t="shared" ref="AK45:AK90" si="48">$V$140+5</f>
        <v>2.531042621562924</v>
      </c>
      <c r="AL45" s="102">
        <f t="shared" ref="AL45:AL90" si="49">($V$140-(3*$V$143))</f>
        <v>-11.676001181784585</v>
      </c>
      <c r="AM45" s="102">
        <f t="shared" ref="AM45:AM90" si="50">($V$140+(3*$V$143))</f>
        <v>6.738086424910434</v>
      </c>
      <c r="AN45" s="102">
        <f t="shared" ref="AN45:AN90" si="51">$W$140</f>
        <v>-2.5294776581259861</v>
      </c>
      <c r="AO45" s="102">
        <f t="shared" ref="AO45:AO90" si="52">$W$140-5</f>
        <v>-7.5294776581259857</v>
      </c>
      <c r="AP45" s="102">
        <f t="shared" ref="AP45:AP90" si="53">$W$140+5</f>
        <v>2.4705223418740139</v>
      </c>
      <c r="AQ45" s="102">
        <f t="shared" ref="AQ45:AQ90" si="54">($W$140-(3*$W$143))</f>
        <v>-12.083764668341182</v>
      </c>
      <c r="AR45" s="102">
        <f t="shared" ref="AR45:AR90" si="55">($W$140+(3*$W$143))</f>
        <v>7.0248093520892105</v>
      </c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</row>
    <row r="46" spans="1:131">
      <c r="A46" s="94" t="s">
        <v>127</v>
      </c>
      <c r="B46" s="95">
        <v>2024</v>
      </c>
      <c r="C46" s="94" t="s">
        <v>16</v>
      </c>
      <c r="D46" s="95" t="s">
        <v>68</v>
      </c>
      <c r="E46" s="140" t="s">
        <v>117</v>
      </c>
      <c r="F46" s="125" t="s">
        <v>134</v>
      </c>
      <c r="G46" s="85">
        <v>7</v>
      </c>
      <c r="H46" s="97">
        <v>446.69651999999996</v>
      </c>
      <c r="I46" s="97">
        <f t="shared" si="25"/>
        <v>448.59999999999997</v>
      </c>
      <c r="J46" s="129">
        <v>1.50007</v>
      </c>
      <c r="K46" s="129">
        <v>0.40340999999999999</v>
      </c>
      <c r="L46" s="98">
        <f t="shared" si="20"/>
        <v>1.9034800000000001</v>
      </c>
      <c r="M46" s="97">
        <f t="shared" si="26"/>
        <v>4254.3961784875783</v>
      </c>
      <c r="N46" s="128">
        <v>446.65</v>
      </c>
      <c r="O46" s="128">
        <v>448.55</v>
      </c>
      <c r="P46" s="115">
        <v>1.4932000000000001</v>
      </c>
      <c r="Q46" s="115">
        <v>0.40200000000000002</v>
      </c>
      <c r="R46" s="115">
        <v>1.8952</v>
      </c>
      <c r="S46" s="128">
        <v>4236.3029999999999</v>
      </c>
      <c r="T46" s="100">
        <f t="shared" si="21"/>
        <v>-0.4579786276640378</v>
      </c>
      <c r="U46" s="100">
        <f t="shared" si="22"/>
        <v>-0.34952033910908675</v>
      </c>
      <c r="V46" s="100">
        <f t="shared" si="23"/>
        <v>-0.43499275012083471</v>
      </c>
      <c r="W46" s="100">
        <f t="shared" si="24"/>
        <v>-0.42528193728329333</v>
      </c>
      <c r="X46" s="101"/>
      <c r="Y46" s="102">
        <f t="shared" si="0"/>
        <v>-2.79705281221813</v>
      </c>
      <c r="Z46" s="102">
        <f t="shared" si="37"/>
        <v>-7.79705281221813</v>
      </c>
      <c r="AA46" s="102">
        <f t="shared" si="38"/>
        <v>2.20294718778187</v>
      </c>
      <c r="AB46" s="102">
        <f t="shared" si="39"/>
        <v>-11.231210499477125</v>
      </c>
      <c r="AC46" s="102">
        <f t="shared" si="40"/>
        <v>5.6371048750408654</v>
      </c>
      <c r="AD46" s="102">
        <f t="shared" si="41"/>
        <v>-0.19531324506089956</v>
      </c>
      <c r="AE46" s="102">
        <f t="shared" si="42"/>
        <v>-5.1953132450608992</v>
      </c>
      <c r="AF46" s="102">
        <f t="shared" si="43"/>
        <v>4.8046867549391008</v>
      </c>
      <c r="AG46" s="102">
        <f t="shared" si="44"/>
        <v>-3.756001725394484</v>
      </c>
      <c r="AH46" s="102">
        <f t="shared" si="45"/>
        <v>3.3653752352726847</v>
      </c>
      <c r="AI46" s="102">
        <f t="shared" si="46"/>
        <v>-2.468957378437076</v>
      </c>
      <c r="AJ46" s="102">
        <f t="shared" si="47"/>
        <v>-7.468957378437076</v>
      </c>
      <c r="AK46" s="102">
        <f t="shared" si="48"/>
        <v>2.531042621562924</v>
      </c>
      <c r="AL46" s="102">
        <f t="shared" si="49"/>
        <v>-11.676001181784585</v>
      </c>
      <c r="AM46" s="102">
        <f t="shared" si="50"/>
        <v>6.738086424910434</v>
      </c>
      <c r="AN46" s="102">
        <f t="shared" si="51"/>
        <v>-2.5294776581259861</v>
      </c>
      <c r="AO46" s="102">
        <f t="shared" si="52"/>
        <v>-7.5294776581259857</v>
      </c>
      <c r="AP46" s="102">
        <f t="shared" si="53"/>
        <v>2.4705223418740139</v>
      </c>
      <c r="AQ46" s="102">
        <f t="shared" si="54"/>
        <v>-12.083764668341182</v>
      </c>
      <c r="AR46" s="102">
        <f t="shared" si="55"/>
        <v>7.0248093520892105</v>
      </c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</row>
    <row r="47" spans="1:131">
      <c r="A47" s="94" t="s">
        <v>127</v>
      </c>
      <c r="B47" s="95">
        <v>2024</v>
      </c>
      <c r="C47" s="94" t="s">
        <v>16</v>
      </c>
      <c r="D47" s="95" t="s">
        <v>68</v>
      </c>
      <c r="E47" s="140" t="s">
        <v>117</v>
      </c>
      <c r="F47" s="125" t="s">
        <v>134</v>
      </c>
      <c r="G47" s="85">
        <v>8</v>
      </c>
      <c r="H47" s="97">
        <v>447.04868000000005</v>
      </c>
      <c r="I47" s="97">
        <f t="shared" si="25"/>
        <v>449.80000000000007</v>
      </c>
      <c r="J47" s="129">
        <v>2.2512300000000001</v>
      </c>
      <c r="K47" s="129">
        <v>0.50009000000000003</v>
      </c>
      <c r="L47" s="98">
        <f t="shared" si="20"/>
        <v>2.7513200000000002</v>
      </c>
      <c r="M47" s="97">
        <f t="shared" si="26"/>
        <v>6140.1474943198464</v>
      </c>
      <c r="N47" s="128">
        <v>446.96</v>
      </c>
      <c r="O47" s="128">
        <v>449.73</v>
      </c>
      <c r="P47" s="115">
        <v>2.2648000000000001</v>
      </c>
      <c r="Q47" s="115">
        <v>0.50070000000000003</v>
      </c>
      <c r="R47" s="115">
        <v>2.7654999999999998</v>
      </c>
      <c r="S47" s="128">
        <v>6172.8549999999996</v>
      </c>
      <c r="T47" s="100">
        <f t="shared" si="21"/>
        <v>0.60278159050830349</v>
      </c>
      <c r="U47" s="100">
        <f t="shared" si="22"/>
        <v>0.12197804395208849</v>
      </c>
      <c r="V47" s="100">
        <f t="shared" si="23"/>
        <v>0.51538897692742525</v>
      </c>
      <c r="W47" s="100">
        <f t="shared" si="24"/>
        <v>0.53268273621131068</v>
      </c>
      <c r="X47" s="101"/>
      <c r="Y47" s="102">
        <f t="shared" si="0"/>
        <v>-2.79705281221813</v>
      </c>
      <c r="Z47" s="102">
        <f t="shared" si="37"/>
        <v>-7.79705281221813</v>
      </c>
      <c r="AA47" s="102">
        <f t="shared" si="38"/>
        <v>2.20294718778187</v>
      </c>
      <c r="AB47" s="102">
        <f t="shared" si="39"/>
        <v>-11.231210499477125</v>
      </c>
      <c r="AC47" s="102">
        <f t="shared" si="40"/>
        <v>5.6371048750408654</v>
      </c>
      <c r="AD47" s="102">
        <f t="shared" si="41"/>
        <v>-0.19531324506089956</v>
      </c>
      <c r="AE47" s="102">
        <f t="shared" si="42"/>
        <v>-5.1953132450608992</v>
      </c>
      <c r="AF47" s="102">
        <f t="shared" si="43"/>
        <v>4.8046867549391008</v>
      </c>
      <c r="AG47" s="102">
        <f t="shared" si="44"/>
        <v>-3.756001725394484</v>
      </c>
      <c r="AH47" s="102">
        <f t="shared" si="45"/>
        <v>3.3653752352726847</v>
      </c>
      <c r="AI47" s="102">
        <f t="shared" si="46"/>
        <v>-2.468957378437076</v>
      </c>
      <c r="AJ47" s="102">
        <f t="shared" si="47"/>
        <v>-7.468957378437076</v>
      </c>
      <c r="AK47" s="102">
        <f t="shared" si="48"/>
        <v>2.531042621562924</v>
      </c>
      <c r="AL47" s="102">
        <f t="shared" si="49"/>
        <v>-11.676001181784585</v>
      </c>
      <c r="AM47" s="102">
        <f t="shared" si="50"/>
        <v>6.738086424910434</v>
      </c>
      <c r="AN47" s="102">
        <f t="shared" si="51"/>
        <v>-2.5294776581259861</v>
      </c>
      <c r="AO47" s="102">
        <f t="shared" si="52"/>
        <v>-7.5294776581259857</v>
      </c>
      <c r="AP47" s="102">
        <f t="shared" si="53"/>
        <v>2.4705223418740139</v>
      </c>
      <c r="AQ47" s="102">
        <f t="shared" si="54"/>
        <v>-12.083764668341182</v>
      </c>
      <c r="AR47" s="102">
        <f t="shared" si="55"/>
        <v>7.0248093520892105</v>
      </c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</row>
    <row r="48" spans="1:131">
      <c r="A48" s="94" t="s">
        <v>127</v>
      </c>
      <c r="B48" s="95">
        <v>2024</v>
      </c>
      <c r="C48" s="94" t="s">
        <v>16</v>
      </c>
      <c r="D48" s="95" t="s">
        <v>68</v>
      </c>
      <c r="E48" s="140" t="s">
        <v>117</v>
      </c>
      <c r="F48" s="125" t="s">
        <v>134</v>
      </c>
      <c r="G48" s="85">
        <v>9</v>
      </c>
      <c r="H48" s="97">
        <v>447.59890000000001</v>
      </c>
      <c r="I48" s="97">
        <f t="shared" si="25"/>
        <v>451.1</v>
      </c>
      <c r="J48" s="129">
        <v>2.7500300000000002</v>
      </c>
      <c r="K48" s="129">
        <v>0.75107000000000002</v>
      </c>
      <c r="L48" s="98">
        <f t="shared" si="20"/>
        <v>3.5011000000000001</v>
      </c>
      <c r="M48" s="97">
        <f t="shared" si="26"/>
        <v>7798.937535745833</v>
      </c>
      <c r="N48" s="128">
        <v>447.52</v>
      </c>
      <c r="O48" s="128">
        <v>451.04</v>
      </c>
      <c r="P48" s="115">
        <v>2.7709000000000001</v>
      </c>
      <c r="Q48" s="115">
        <v>0.74990000000000001</v>
      </c>
      <c r="R48" s="115">
        <v>3.5207999999999999</v>
      </c>
      <c r="S48" s="128">
        <v>7844.0450000000001</v>
      </c>
      <c r="T48" s="100">
        <f t="shared" si="21"/>
        <v>0.75890081199113979</v>
      </c>
      <c r="U48" s="100">
        <f t="shared" si="22"/>
        <v>-0.15577775706658559</v>
      </c>
      <c r="V48" s="100">
        <f t="shared" si="23"/>
        <v>0.56268030047698803</v>
      </c>
      <c r="W48" s="100">
        <f t="shared" si="24"/>
        <v>0.57837960680439471</v>
      </c>
      <c r="X48" s="101"/>
      <c r="Y48" s="102">
        <f t="shared" si="0"/>
        <v>-2.79705281221813</v>
      </c>
      <c r="Z48" s="102">
        <f t="shared" si="37"/>
        <v>-7.79705281221813</v>
      </c>
      <c r="AA48" s="102">
        <f t="shared" si="38"/>
        <v>2.20294718778187</v>
      </c>
      <c r="AB48" s="102">
        <f t="shared" si="39"/>
        <v>-11.231210499477125</v>
      </c>
      <c r="AC48" s="102">
        <f t="shared" si="40"/>
        <v>5.6371048750408654</v>
      </c>
      <c r="AD48" s="102">
        <f t="shared" si="41"/>
        <v>-0.19531324506089956</v>
      </c>
      <c r="AE48" s="102">
        <f t="shared" si="42"/>
        <v>-5.1953132450608992</v>
      </c>
      <c r="AF48" s="102">
        <f t="shared" si="43"/>
        <v>4.8046867549391008</v>
      </c>
      <c r="AG48" s="102">
        <f t="shared" si="44"/>
        <v>-3.756001725394484</v>
      </c>
      <c r="AH48" s="102">
        <f t="shared" si="45"/>
        <v>3.3653752352726847</v>
      </c>
      <c r="AI48" s="102">
        <f t="shared" si="46"/>
        <v>-2.468957378437076</v>
      </c>
      <c r="AJ48" s="102">
        <f t="shared" si="47"/>
        <v>-7.468957378437076</v>
      </c>
      <c r="AK48" s="102">
        <f t="shared" si="48"/>
        <v>2.531042621562924</v>
      </c>
      <c r="AL48" s="102">
        <f t="shared" si="49"/>
        <v>-11.676001181784585</v>
      </c>
      <c r="AM48" s="102">
        <f t="shared" si="50"/>
        <v>6.738086424910434</v>
      </c>
      <c r="AN48" s="102">
        <f t="shared" si="51"/>
        <v>-2.5294776581259861</v>
      </c>
      <c r="AO48" s="102">
        <f t="shared" si="52"/>
        <v>-7.5294776581259857</v>
      </c>
      <c r="AP48" s="102">
        <f t="shared" si="53"/>
        <v>2.4705223418740139</v>
      </c>
      <c r="AQ48" s="102">
        <f t="shared" si="54"/>
        <v>-12.083764668341182</v>
      </c>
      <c r="AR48" s="102">
        <f t="shared" si="55"/>
        <v>7.0248093520892105</v>
      </c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</row>
    <row r="49" spans="1:131">
      <c r="A49" s="94" t="s">
        <v>127</v>
      </c>
      <c r="B49" s="95">
        <v>2024</v>
      </c>
      <c r="C49" s="94" t="s">
        <v>17</v>
      </c>
      <c r="D49" s="95" t="s">
        <v>48</v>
      </c>
      <c r="E49" s="140" t="s">
        <v>114</v>
      </c>
      <c r="F49" s="125" t="s">
        <v>148</v>
      </c>
      <c r="G49" s="126">
        <v>1</v>
      </c>
      <c r="H49" s="97">
        <v>446.36938999999995</v>
      </c>
      <c r="I49" s="97">
        <f t="shared" si="25"/>
        <v>446.39999999999992</v>
      </c>
      <c r="J49" s="129">
        <v>2.0580000000000001E-2</v>
      </c>
      <c r="K49" s="129">
        <v>1.0030000000000001E-2</v>
      </c>
      <c r="L49" s="98">
        <f t="shared" si="20"/>
        <v>3.0610000000000002E-2</v>
      </c>
      <c r="M49" s="97">
        <f t="shared" si="26"/>
        <v>68.573716214790295</v>
      </c>
      <c r="N49" s="112">
        <v>446.4</v>
      </c>
      <c r="O49" s="112">
        <v>446.4</v>
      </c>
      <c r="P49" s="113">
        <v>1.7999999999999999E-2</v>
      </c>
      <c r="Q49" s="113">
        <v>9.1000000000000004E-3</v>
      </c>
      <c r="R49" s="113">
        <v>2.7099999999999999E-2</v>
      </c>
      <c r="S49" s="99">
        <v>61</v>
      </c>
      <c r="T49" s="100">
        <f t="shared" si="21"/>
        <v>-12.536443148688059</v>
      </c>
      <c r="U49" s="100">
        <f t="shared" ref="U49:U54" si="56">((Q49-K49)/K49)*100</f>
        <v>-9.2721834496510489</v>
      </c>
      <c r="V49" s="100">
        <f t="shared" ref="V49:V54" si="57">((R49-L49)/L49)*100</f>
        <v>-11.466840901666131</v>
      </c>
      <c r="W49" s="100">
        <f t="shared" ref="W49:W54" si="58">((S49-M49)/M49)*100</f>
        <v>-11.044634348045966</v>
      </c>
      <c r="X49" s="101"/>
      <c r="Y49" s="102">
        <f t="shared" si="0"/>
        <v>-2.79705281221813</v>
      </c>
      <c r="Z49" s="102">
        <f t="shared" si="37"/>
        <v>-7.79705281221813</v>
      </c>
      <c r="AA49" s="102">
        <f t="shared" si="38"/>
        <v>2.20294718778187</v>
      </c>
      <c r="AB49" s="102">
        <f t="shared" si="39"/>
        <v>-11.231210499477125</v>
      </c>
      <c r="AC49" s="102">
        <f t="shared" si="40"/>
        <v>5.6371048750408654</v>
      </c>
      <c r="AD49" s="102">
        <f t="shared" si="41"/>
        <v>-0.19531324506089956</v>
      </c>
      <c r="AE49" s="102">
        <f t="shared" si="42"/>
        <v>-5.1953132450608992</v>
      </c>
      <c r="AF49" s="102">
        <f t="shared" si="43"/>
        <v>4.8046867549391008</v>
      </c>
      <c r="AG49" s="102">
        <f t="shared" si="44"/>
        <v>-3.756001725394484</v>
      </c>
      <c r="AH49" s="102">
        <f t="shared" si="45"/>
        <v>3.3653752352726847</v>
      </c>
      <c r="AI49" s="102">
        <f t="shared" si="46"/>
        <v>-2.468957378437076</v>
      </c>
      <c r="AJ49" s="102">
        <f t="shared" si="47"/>
        <v>-7.468957378437076</v>
      </c>
      <c r="AK49" s="102">
        <f t="shared" si="48"/>
        <v>2.531042621562924</v>
      </c>
      <c r="AL49" s="102">
        <f t="shared" si="49"/>
        <v>-11.676001181784585</v>
      </c>
      <c r="AM49" s="102">
        <f t="shared" si="50"/>
        <v>6.738086424910434</v>
      </c>
      <c r="AN49" s="102">
        <f t="shared" si="51"/>
        <v>-2.5294776581259861</v>
      </c>
      <c r="AO49" s="102">
        <f t="shared" si="52"/>
        <v>-7.5294776581259857</v>
      </c>
      <c r="AP49" s="102">
        <f t="shared" si="53"/>
        <v>2.4705223418740139</v>
      </c>
      <c r="AQ49" s="102">
        <f t="shared" si="54"/>
        <v>-12.083764668341182</v>
      </c>
      <c r="AR49" s="102">
        <f t="shared" si="55"/>
        <v>7.0248093520892105</v>
      </c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</row>
    <row r="50" spans="1:131">
      <c r="A50" s="94" t="s">
        <v>127</v>
      </c>
      <c r="B50" s="95">
        <v>2024</v>
      </c>
      <c r="C50" s="94" t="s">
        <v>17</v>
      </c>
      <c r="D50" s="95" t="s">
        <v>48</v>
      </c>
      <c r="E50" s="140" t="s">
        <v>114</v>
      </c>
      <c r="F50" s="125" t="s">
        <v>148</v>
      </c>
      <c r="G50" s="85">
        <v>2</v>
      </c>
      <c r="H50" s="97">
        <v>446.74712000000005</v>
      </c>
      <c r="I50" s="97">
        <f t="shared" si="25"/>
        <v>446.80000000000007</v>
      </c>
      <c r="J50" s="129">
        <v>3.6179999999999997E-2</v>
      </c>
      <c r="K50" s="129">
        <v>1.67E-2</v>
      </c>
      <c r="L50" s="98">
        <f t="shared" si="20"/>
        <v>5.2879999999999996E-2</v>
      </c>
      <c r="M50" s="97">
        <f t="shared" si="26"/>
        <v>118.36145252626774</v>
      </c>
      <c r="N50" s="114">
        <v>446.7</v>
      </c>
      <c r="O50" s="114">
        <v>446.7</v>
      </c>
      <c r="P50" s="115">
        <v>3.32E-2</v>
      </c>
      <c r="Q50" s="115">
        <v>1.52E-2</v>
      </c>
      <c r="R50" s="115">
        <v>4.8399999999999999E-2</v>
      </c>
      <c r="S50" s="103">
        <v>108</v>
      </c>
      <c r="T50" s="100">
        <f t="shared" si="21"/>
        <v>-8.2365948037589742</v>
      </c>
      <c r="U50" s="100">
        <f t="shared" si="56"/>
        <v>-8.9820359281437092</v>
      </c>
      <c r="V50" s="100">
        <f t="shared" si="57"/>
        <v>-8.4720121028744302</v>
      </c>
      <c r="W50" s="100">
        <f t="shared" si="58"/>
        <v>-8.7540768595825096</v>
      </c>
      <c r="X50" s="101"/>
      <c r="Y50" s="102">
        <f t="shared" ref="Y50:Y72" si="59">$T$140</f>
        <v>-2.79705281221813</v>
      </c>
      <c r="Z50" s="102">
        <f t="shared" si="37"/>
        <v>-7.79705281221813</v>
      </c>
      <c r="AA50" s="102">
        <f t="shared" si="38"/>
        <v>2.20294718778187</v>
      </c>
      <c r="AB50" s="102">
        <f t="shared" si="39"/>
        <v>-11.231210499477125</v>
      </c>
      <c r="AC50" s="102">
        <f t="shared" si="40"/>
        <v>5.6371048750408654</v>
      </c>
      <c r="AD50" s="102">
        <f t="shared" si="41"/>
        <v>-0.19531324506089956</v>
      </c>
      <c r="AE50" s="102">
        <f t="shared" si="42"/>
        <v>-5.1953132450608992</v>
      </c>
      <c r="AF50" s="102">
        <f t="shared" si="43"/>
        <v>4.8046867549391008</v>
      </c>
      <c r="AG50" s="102">
        <f t="shared" si="44"/>
        <v>-3.756001725394484</v>
      </c>
      <c r="AH50" s="102">
        <f t="shared" si="45"/>
        <v>3.3653752352726847</v>
      </c>
      <c r="AI50" s="102">
        <f t="shared" si="46"/>
        <v>-2.468957378437076</v>
      </c>
      <c r="AJ50" s="102">
        <f t="shared" si="47"/>
        <v>-7.468957378437076</v>
      </c>
      <c r="AK50" s="102">
        <f t="shared" si="48"/>
        <v>2.531042621562924</v>
      </c>
      <c r="AL50" s="102">
        <f t="shared" si="49"/>
        <v>-11.676001181784585</v>
      </c>
      <c r="AM50" s="102">
        <f t="shared" si="50"/>
        <v>6.738086424910434</v>
      </c>
      <c r="AN50" s="102">
        <f t="shared" si="51"/>
        <v>-2.5294776581259861</v>
      </c>
      <c r="AO50" s="102">
        <f t="shared" si="52"/>
        <v>-7.5294776581259857</v>
      </c>
      <c r="AP50" s="102">
        <f t="shared" si="53"/>
        <v>2.4705223418740139</v>
      </c>
      <c r="AQ50" s="102">
        <f t="shared" si="54"/>
        <v>-12.083764668341182</v>
      </c>
      <c r="AR50" s="102">
        <f t="shared" si="55"/>
        <v>7.0248093520892105</v>
      </c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</row>
    <row r="51" spans="1:131">
      <c r="A51" s="94" t="s">
        <v>127</v>
      </c>
      <c r="B51" s="95">
        <v>2024</v>
      </c>
      <c r="C51" s="94" t="s">
        <v>17</v>
      </c>
      <c r="D51" s="95" t="s">
        <v>48</v>
      </c>
      <c r="E51" s="140" t="s">
        <v>114</v>
      </c>
      <c r="F51" s="125" t="s">
        <v>149</v>
      </c>
      <c r="G51" s="85">
        <v>3</v>
      </c>
      <c r="H51" s="97">
        <v>447.19821999999999</v>
      </c>
      <c r="I51" s="97">
        <f t="shared" si="25"/>
        <v>447.29999999999995</v>
      </c>
      <c r="J51" s="129">
        <v>7.6289999999999997E-2</v>
      </c>
      <c r="K51" s="129">
        <v>2.5489999999999999E-2</v>
      </c>
      <c r="L51" s="98">
        <f t="shared" si="20"/>
        <v>0.10178</v>
      </c>
      <c r="M51" s="97">
        <f t="shared" si="26"/>
        <v>227.57527755377492</v>
      </c>
      <c r="N51" s="114">
        <v>447.2</v>
      </c>
      <c r="O51" s="114">
        <v>447.3</v>
      </c>
      <c r="P51" s="115">
        <v>7.3999999999999996E-2</v>
      </c>
      <c r="Q51" s="115">
        <v>2.06E-2</v>
      </c>
      <c r="R51" s="115">
        <v>9.4600000000000004E-2</v>
      </c>
      <c r="S51" s="103">
        <v>212</v>
      </c>
      <c r="T51" s="100">
        <f t="shared" si="21"/>
        <v>-3.0017040241184958</v>
      </c>
      <c r="U51" s="100">
        <f t="shared" si="56"/>
        <v>-19.183993723028632</v>
      </c>
      <c r="V51" s="100">
        <f t="shared" si="57"/>
        <v>-7.0544311259579411</v>
      </c>
      <c r="W51" s="100">
        <f t="shared" si="58"/>
        <v>-6.84401123056724</v>
      </c>
      <c r="X51" s="101"/>
      <c r="Y51" s="102">
        <f t="shared" si="59"/>
        <v>-2.79705281221813</v>
      </c>
      <c r="Z51" s="102">
        <f t="shared" si="37"/>
        <v>-7.79705281221813</v>
      </c>
      <c r="AA51" s="102">
        <f t="shared" si="38"/>
        <v>2.20294718778187</v>
      </c>
      <c r="AB51" s="102">
        <f t="shared" si="39"/>
        <v>-11.231210499477125</v>
      </c>
      <c r="AC51" s="102">
        <f t="shared" si="40"/>
        <v>5.6371048750408654</v>
      </c>
      <c r="AD51" s="102">
        <f t="shared" si="41"/>
        <v>-0.19531324506089956</v>
      </c>
      <c r="AE51" s="102">
        <f t="shared" si="42"/>
        <v>-5.1953132450608992</v>
      </c>
      <c r="AF51" s="102">
        <f t="shared" si="43"/>
        <v>4.8046867549391008</v>
      </c>
      <c r="AG51" s="102">
        <f t="shared" si="44"/>
        <v>-3.756001725394484</v>
      </c>
      <c r="AH51" s="102">
        <f t="shared" si="45"/>
        <v>3.3653752352726847</v>
      </c>
      <c r="AI51" s="102">
        <f t="shared" si="46"/>
        <v>-2.468957378437076</v>
      </c>
      <c r="AJ51" s="102">
        <f t="shared" si="47"/>
        <v>-7.468957378437076</v>
      </c>
      <c r="AK51" s="102">
        <f t="shared" si="48"/>
        <v>2.531042621562924</v>
      </c>
      <c r="AL51" s="102">
        <f t="shared" si="49"/>
        <v>-11.676001181784585</v>
      </c>
      <c r="AM51" s="102">
        <f t="shared" si="50"/>
        <v>6.738086424910434</v>
      </c>
      <c r="AN51" s="102">
        <f t="shared" si="51"/>
        <v>-2.5294776581259861</v>
      </c>
      <c r="AO51" s="102">
        <f t="shared" si="52"/>
        <v>-7.5294776581259857</v>
      </c>
      <c r="AP51" s="102">
        <f t="shared" si="53"/>
        <v>2.4705223418740139</v>
      </c>
      <c r="AQ51" s="102">
        <f t="shared" si="54"/>
        <v>-12.083764668341182</v>
      </c>
      <c r="AR51" s="102">
        <f t="shared" si="55"/>
        <v>7.0248093520892105</v>
      </c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</row>
    <row r="52" spans="1:131">
      <c r="A52" s="94" t="s">
        <v>127</v>
      </c>
      <c r="B52" s="95">
        <v>2024</v>
      </c>
      <c r="C52" s="94" t="s">
        <v>17</v>
      </c>
      <c r="D52" s="95" t="s">
        <v>48</v>
      </c>
      <c r="E52" s="140" t="s">
        <v>114</v>
      </c>
      <c r="F52" s="125" t="s">
        <v>149</v>
      </c>
      <c r="G52" s="85">
        <v>4</v>
      </c>
      <c r="H52" s="97">
        <v>447.09882000000005</v>
      </c>
      <c r="I52" s="97">
        <f t="shared" si="25"/>
        <v>447.40000000000003</v>
      </c>
      <c r="J52" s="129">
        <v>0.25129000000000001</v>
      </c>
      <c r="K52" s="129">
        <v>4.9889999999999997E-2</v>
      </c>
      <c r="L52" s="98">
        <f t="shared" si="20"/>
        <v>0.30118</v>
      </c>
      <c r="M52" s="97">
        <f t="shared" si="26"/>
        <v>673.46063716944855</v>
      </c>
      <c r="N52" s="114">
        <v>447.1</v>
      </c>
      <c r="O52" s="114">
        <v>447.4</v>
      </c>
      <c r="P52" s="115">
        <v>0.24560000000000001</v>
      </c>
      <c r="Q52" s="115">
        <v>4.9099999999999998E-2</v>
      </c>
      <c r="R52" s="115">
        <v>0.29470000000000002</v>
      </c>
      <c r="S52" s="103">
        <v>659</v>
      </c>
      <c r="T52" s="100">
        <f t="shared" si="21"/>
        <v>-2.2643161287755187</v>
      </c>
      <c r="U52" s="100">
        <f t="shared" si="56"/>
        <v>-1.583483664060932</v>
      </c>
      <c r="V52" s="100">
        <f t="shared" si="57"/>
        <v>-2.1515372866724167</v>
      </c>
      <c r="W52" s="100">
        <f t="shared" si="58"/>
        <v>-2.1472134184748386</v>
      </c>
      <c r="X52" s="101"/>
      <c r="Y52" s="102">
        <f t="shared" si="59"/>
        <v>-2.79705281221813</v>
      </c>
      <c r="Z52" s="102">
        <f t="shared" si="37"/>
        <v>-7.79705281221813</v>
      </c>
      <c r="AA52" s="102">
        <f t="shared" si="38"/>
        <v>2.20294718778187</v>
      </c>
      <c r="AB52" s="102">
        <f t="shared" si="39"/>
        <v>-11.231210499477125</v>
      </c>
      <c r="AC52" s="102">
        <f t="shared" si="40"/>
        <v>5.6371048750408654</v>
      </c>
      <c r="AD52" s="102">
        <f t="shared" si="41"/>
        <v>-0.19531324506089956</v>
      </c>
      <c r="AE52" s="102">
        <f t="shared" si="42"/>
        <v>-5.1953132450608992</v>
      </c>
      <c r="AF52" s="102">
        <f t="shared" si="43"/>
        <v>4.8046867549391008</v>
      </c>
      <c r="AG52" s="102">
        <f t="shared" si="44"/>
        <v>-3.756001725394484</v>
      </c>
      <c r="AH52" s="102">
        <f t="shared" si="45"/>
        <v>3.3653752352726847</v>
      </c>
      <c r="AI52" s="102">
        <f t="shared" si="46"/>
        <v>-2.468957378437076</v>
      </c>
      <c r="AJ52" s="102">
        <f t="shared" si="47"/>
        <v>-7.468957378437076</v>
      </c>
      <c r="AK52" s="102">
        <f t="shared" si="48"/>
        <v>2.531042621562924</v>
      </c>
      <c r="AL52" s="102">
        <f t="shared" si="49"/>
        <v>-11.676001181784585</v>
      </c>
      <c r="AM52" s="102">
        <f t="shared" si="50"/>
        <v>6.738086424910434</v>
      </c>
      <c r="AN52" s="102">
        <f t="shared" si="51"/>
        <v>-2.5294776581259861</v>
      </c>
      <c r="AO52" s="102">
        <f t="shared" si="52"/>
        <v>-7.5294776581259857</v>
      </c>
      <c r="AP52" s="102">
        <f t="shared" si="53"/>
        <v>2.4705223418740139</v>
      </c>
      <c r="AQ52" s="102">
        <f t="shared" si="54"/>
        <v>-12.083764668341182</v>
      </c>
      <c r="AR52" s="102">
        <f t="shared" si="55"/>
        <v>7.0248093520892105</v>
      </c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</row>
    <row r="53" spans="1:131">
      <c r="A53" s="94" t="s">
        <v>127</v>
      </c>
      <c r="B53" s="95">
        <v>2024</v>
      </c>
      <c r="C53" s="94" t="s">
        <v>17</v>
      </c>
      <c r="D53" s="95" t="s">
        <v>48</v>
      </c>
      <c r="E53" s="140" t="s">
        <v>114</v>
      </c>
      <c r="F53" s="125" t="s">
        <v>150</v>
      </c>
      <c r="G53" s="85">
        <v>5</v>
      </c>
      <c r="H53" s="97">
        <v>446.79811000000001</v>
      </c>
      <c r="I53" s="97">
        <f t="shared" si="25"/>
        <v>447.3</v>
      </c>
      <c r="J53" s="129">
        <v>0.39989999999999998</v>
      </c>
      <c r="K53" s="129">
        <v>0.10199</v>
      </c>
      <c r="L53" s="98">
        <f t="shared" si="20"/>
        <v>0.50188999999999995</v>
      </c>
      <c r="M53" s="97">
        <f t="shared" si="26"/>
        <v>1122.8277941544045</v>
      </c>
      <c r="N53" s="114">
        <v>446.7</v>
      </c>
      <c r="O53" s="114">
        <v>447.2</v>
      </c>
      <c r="P53" s="115">
        <v>0.3896</v>
      </c>
      <c r="Q53" s="115">
        <v>0.1</v>
      </c>
      <c r="R53" s="115">
        <v>0.48959999999999998</v>
      </c>
      <c r="S53" s="103">
        <v>1096</v>
      </c>
      <c r="T53" s="100">
        <f t="shared" si="21"/>
        <v>-2.5756439109777385</v>
      </c>
      <c r="U53" s="100">
        <f t="shared" si="56"/>
        <v>-1.9511716834983741</v>
      </c>
      <c r="V53" s="100">
        <f t="shared" si="57"/>
        <v>-2.448743748630172</v>
      </c>
      <c r="W53" s="100">
        <f t="shared" si="58"/>
        <v>-2.3893062047514033</v>
      </c>
      <c r="X53" s="101"/>
      <c r="Y53" s="102">
        <f t="shared" si="59"/>
        <v>-2.79705281221813</v>
      </c>
      <c r="Z53" s="102">
        <f t="shared" si="37"/>
        <v>-7.79705281221813</v>
      </c>
      <c r="AA53" s="102">
        <f t="shared" si="38"/>
        <v>2.20294718778187</v>
      </c>
      <c r="AB53" s="102">
        <f t="shared" si="39"/>
        <v>-11.231210499477125</v>
      </c>
      <c r="AC53" s="102">
        <f t="shared" si="40"/>
        <v>5.6371048750408654</v>
      </c>
      <c r="AD53" s="102">
        <f t="shared" si="41"/>
        <v>-0.19531324506089956</v>
      </c>
      <c r="AE53" s="102">
        <f t="shared" si="42"/>
        <v>-5.1953132450608992</v>
      </c>
      <c r="AF53" s="102">
        <f t="shared" si="43"/>
        <v>4.8046867549391008</v>
      </c>
      <c r="AG53" s="102">
        <f t="shared" si="44"/>
        <v>-3.756001725394484</v>
      </c>
      <c r="AH53" s="102">
        <f t="shared" si="45"/>
        <v>3.3653752352726847</v>
      </c>
      <c r="AI53" s="102">
        <f t="shared" si="46"/>
        <v>-2.468957378437076</v>
      </c>
      <c r="AJ53" s="102">
        <f t="shared" si="47"/>
        <v>-7.468957378437076</v>
      </c>
      <c r="AK53" s="102">
        <f t="shared" si="48"/>
        <v>2.531042621562924</v>
      </c>
      <c r="AL53" s="102">
        <f t="shared" si="49"/>
        <v>-11.676001181784585</v>
      </c>
      <c r="AM53" s="102">
        <f t="shared" si="50"/>
        <v>6.738086424910434</v>
      </c>
      <c r="AN53" s="102">
        <f t="shared" si="51"/>
        <v>-2.5294776581259861</v>
      </c>
      <c r="AO53" s="102">
        <f t="shared" si="52"/>
        <v>-7.5294776581259857</v>
      </c>
      <c r="AP53" s="102">
        <f t="shared" si="53"/>
        <v>2.4705223418740139</v>
      </c>
      <c r="AQ53" s="102">
        <f t="shared" si="54"/>
        <v>-12.083764668341182</v>
      </c>
      <c r="AR53" s="102">
        <f t="shared" si="55"/>
        <v>7.0248093520892105</v>
      </c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</row>
    <row r="54" spans="1:131">
      <c r="A54" s="94" t="s">
        <v>127</v>
      </c>
      <c r="B54" s="95">
        <v>2024</v>
      </c>
      <c r="C54" s="94" t="s">
        <v>17</v>
      </c>
      <c r="D54" s="95" t="s">
        <v>48</v>
      </c>
      <c r="E54" s="140" t="s">
        <v>114</v>
      </c>
      <c r="F54" s="125" t="s">
        <v>150</v>
      </c>
      <c r="G54" s="85">
        <v>6</v>
      </c>
      <c r="H54" s="97">
        <v>446.69903999999997</v>
      </c>
      <c r="I54" s="97">
        <f t="shared" si="25"/>
        <v>447.4</v>
      </c>
      <c r="J54" s="129">
        <v>0.55020000000000002</v>
      </c>
      <c r="K54" s="129">
        <v>0.15076000000000001</v>
      </c>
      <c r="L54" s="98">
        <f t="shared" si="20"/>
        <v>0.70096000000000003</v>
      </c>
      <c r="M54" s="97">
        <f t="shared" si="26"/>
        <v>1568.271010424226</v>
      </c>
      <c r="N54" s="114">
        <v>446.6</v>
      </c>
      <c r="O54" s="114">
        <v>447.3</v>
      </c>
      <c r="P54" s="115">
        <v>0.53720000000000001</v>
      </c>
      <c r="Q54" s="115">
        <v>0.14990000000000001</v>
      </c>
      <c r="R54" s="115">
        <v>0.68710000000000004</v>
      </c>
      <c r="S54" s="103">
        <v>1538</v>
      </c>
      <c r="T54" s="100">
        <f t="shared" si="21"/>
        <v>-2.3627771719374793</v>
      </c>
      <c r="U54" s="100">
        <f t="shared" si="56"/>
        <v>-0.5704430883523478</v>
      </c>
      <c r="V54" s="100">
        <f t="shared" si="57"/>
        <v>-1.9772882903446678</v>
      </c>
      <c r="W54" s="100">
        <f t="shared" si="58"/>
        <v>-1.9302155190662824</v>
      </c>
      <c r="X54" s="101"/>
      <c r="Y54" s="102">
        <f t="shared" si="59"/>
        <v>-2.79705281221813</v>
      </c>
      <c r="Z54" s="102">
        <f t="shared" si="37"/>
        <v>-7.79705281221813</v>
      </c>
      <c r="AA54" s="102">
        <f t="shared" si="38"/>
        <v>2.20294718778187</v>
      </c>
      <c r="AB54" s="102">
        <f t="shared" si="39"/>
        <v>-11.231210499477125</v>
      </c>
      <c r="AC54" s="102">
        <f t="shared" si="40"/>
        <v>5.6371048750408654</v>
      </c>
      <c r="AD54" s="102">
        <f t="shared" si="41"/>
        <v>-0.19531324506089956</v>
      </c>
      <c r="AE54" s="102">
        <f t="shared" si="42"/>
        <v>-5.1953132450608992</v>
      </c>
      <c r="AF54" s="102">
        <f t="shared" si="43"/>
        <v>4.8046867549391008</v>
      </c>
      <c r="AG54" s="102">
        <f t="shared" si="44"/>
        <v>-3.756001725394484</v>
      </c>
      <c r="AH54" s="102">
        <f t="shared" si="45"/>
        <v>3.3653752352726847</v>
      </c>
      <c r="AI54" s="102">
        <f t="shared" si="46"/>
        <v>-2.468957378437076</v>
      </c>
      <c r="AJ54" s="102">
        <f t="shared" si="47"/>
        <v>-7.468957378437076</v>
      </c>
      <c r="AK54" s="102">
        <f t="shared" si="48"/>
        <v>2.531042621562924</v>
      </c>
      <c r="AL54" s="102">
        <f t="shared" si="49"/>
        <v>-11.676001181784585</v>
      </c>
      <c r="AM54" s="102">
        <f t="shared" si="50"/>
        <v>6.738086424910434</v>
      </c>
      <c r="AN54" s="102">
        <f t="shared" si="51"/>
        <v>-2.5294776581259861</v>
      </c>
      <c r="AO54" s="102">
        <f t="shared" si="52"/>
        <v>-7.5294776581259857</v>
      </c>
      <c r="AP54" s="102">
        <f t="shared" si="53"/>
        <v>2.4705223418740139</v>
      </c>
      <c r="AQ54" s="102">
        <f t="shared" si="54"/>
        <v>-12.083764668341182</v>
      </c>
      <c r="AR54" s="102">
        <f t="shared" si="55"/>
        <v>7.0248093520892105</v>
      </c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</row>
    <row r="55" spans="1:131">
      <c r="A55" s="94" t="s">
        <v>127</v>
      </c>
      <c r="B55" s="95">
        <v>2024</v>
      </c>
      <c r="C55" s="94" t="s">
        <v>17</v>
      </c>
      <c r="D55" s="95" t="s">
        <v>48</v>
      </c>
      <c r="E55" s="140" t="s">
        <v>114</v>
      </c>
      <c r="F55" s="125" t="s">
        <v>158</v>
      </c>
      <c r="G55" s="85">
        <v>7</v>
      </c>
      <c r="H55" s="97">
        <v>446.79964000000007</v>
      </c>
      <c r="I55" s="97">
        <f t="shared" si="25"/>
        <v>448.7000000000001</v>
      </c>
      <c r="J55" s="129">
        <v>1.5002599999999999</v>
      </c>
      <c r="K55" s="129">
        <v>0.40010000000000001</v>
      </c>
      <c r="L55" s="98">
        <f t="shared" si="20"/>
        <v>1.90036</v>
      </c>
      <c r="M55" s="97">
        <f t="shared" si="26"/>
        <v>4246.4552379622291</v>
      </c>
      <c r="N55" s="130"/>
      <c r="O55" s="130"/>
      <c r="P55" s="131"/>
      <c r="Q55" s="131"/>
      <c r="R55" s="131"/>
      <c r="S55" s="132"/>
      <c r="T55" s="100"/>
      <c r="U55" s="100"/>
      <c r="V55" s="100"/>
      <c r="W55" s="100"/>
      <c r="X55" s="101"/>
      <c r="Y55" s="102">
        <f t="shared" si="59"/>
        <v>-2.79705281221813</v>
      </c>
      <c r="Z55" s="102">
        <f t="shared" si="37"/>
        <v>-7.79705281221813</v>
      </c>
      <c r="AA55" s="102">
        <f t="shared" si="38"/>
        <v>2.20294718778187</v>
      </c>
      <c r="AB55" s="102">
        <f t="shared" si="39"/>
        <v>-11.231210499477125</v>
      </c>
      <c r="AC55" s="102">
        <f t="shared" si="40"/>
        <v>5.6371048750408654</v>
      </c>
      <c r="AD55" s="102">
        <f t="shared" si="41"/>
        <v>-0.19531324506089956</v>
      </c>
      <c r="AE55" s="102">
        <f t="shared" si="42"/>
        <v>-5.1953132450608992</v>
      </c>
      <c r="AF55" s="102">
        <f t="shared" si="43"/>
        <v>4.8046867549391008</v>
      </c>
      <c r="AG55" s="102">
        <f t="shared" si="44"/>
        <v>-3.756001725394484</v>
      </c>
      <c r="AH55" s="102">
        <f t="shared" si="45"/>
        <v>3.3653752352726847</v>
      </c>
      <c r="AI55" s="102">
        <f t="shared" si="46"/>
        <v>-2.468957378437076</v>
      </c>
      <c r="AJ55" s="102">
        <f t="shared" si="47"/>
        <v>-7.468957378437076</v>
      </c>
      <c r="AK55" s="102">
        <f t="shared" si="48"/>
        <v>2.531042621562924</v>
      </c>
      <c r="AL55" s="102">
        <f t="shared" si="49"/>
        <v>-11.676001181784585</v>
      </c>
      <c r="AM55" s="102">
        <f t="shared" si="50"/>
        <v>6.738086424910434</v>
      </c>
      <c r="AN55" s="102">
        <f t="shared" si="51"/>
        <v>-2.5294776581259861</v>
      </c>
      <c r="AO55" s="102">
        <f t="shared" si="52"/>
        <v>-7.5294776581259857</v>
      </c>
      <c r="AP55" s="102">
        <f t="shared" si="53"/>
        <v>2.4705223418740139</v>
      </c>
      <c r="AQ55" s="102">
        <f t="shared" si="54"/>
        <v>-12.083764668341182</v>
      </c>
      <c r="AR55" s="102">
        <f t="shared" si="55"/>
        <v>7.0248093520892105</v>
      </c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</row>
    <row r="56" spans="1:131">
      <c r="A56" s="94" t="s">
        <v>127</v>
      </c>
      <c r="B56" s="95">
        <v>2024</v>
      </c>
      <c r="C56" s="94" t="s">
        <v>17</v>
      </c>
      <c r="D56" s="95" t="s">
        <v>48</v>
      </c>
      <c r="E56" s="140" t="s">
        <v>114</v>
      </c>
      <c r="F56" s="125" t="s">
        <v>158</v>
      </c>
      <c r="G56" s="85">
        <v>8</v>
      </c>
      <c r="H56" s="97">
        <v>446.24793</v>
      </c>
      <c r="I56" s="97">
        <f t="shared" si="25"/>
        <v>449</v>
      </c>
      <c r="J56" s="129">
        <v>2.2507899999999998</v>
      </c>
      <c r="K56" s="129">
        <v>0.50127999999999995</v>
      </c>
      <c r="L56" s="98">
        <f t="shared" si="20"/>
        <v>2.7520699999999998</v>
      </c>
      <c r="M56" s="97">
        <f t="shared" si="26"/>
        <v>6152.8127220817778</v>
      </c>
      <c r="N56" s="130"/>
      <c r="O56" s="130"/>
      <c r="P56" s="131"/>
      <c r="Q56" s="131"/>
      <c r="R56" s="131"/>
      <c r="S56" s="132"/>
      <c r="T56" s="100"/>
      <c r="U56" s="100"/>
      <c r="V56" s="100"/>
      <c r="W56" s="100"/>
      <c r="X56" s="101"/>
      <c r="Y56" s="102">
        <f t="shared" si="59"/>
        <v>-2.79705281221813</v>
      </c>
      <c r="Z56" s="102">
        <f t="shared" si="37"/>
        <v>-7.79705281221813</v>
      </c>
      <c r="AA56" s="102">
        <f t="shared" si="38"/>
        <v>2.20294718778187</v>
      </c>
      <c r="AB56" s="102">
        <f t="shared" si="39"/>
        <v>-11.231210499477125</v>
      </c>
      <c r="AC56" s="102">
        <f t="shared" si="40"/>
        <v>5.6371048750408654</v>
      </c>
      <c r="AD56" s="102">
        <f t="shared" si="41"/>
        <v>-0.19531324506089956</v>
      </c>
      <c r="AE56" s="102">
        <f t="shared" si="42"/>
        <v>-5.1953132450608992</v>
      </c>
      <c r="AF56" s="102">
        <f t="shared" si="43"/>
        <v>4.8046867549391008</v>
      </c>
      <c r="AG56" s="102">
        <f t="shared" si="44"/>
        <v>-3.756001725394484</v>
      </c>
      <c r="AH56" s="102">
        <f t="shared" si="45"/>
        <v>3.3653752352726847</v>
      </c>
      <c r="AI56" s="102">
        <f t="shared" si="46"/>
        <v>-2.468957378437076</v>
      </c>
      <c r="AJ56" s="102">
        <f t="shared" si="47"/>
        <v>-7.468957378437076</v>
      </c>
      <c r="AK56" s="102">
        <f t="shared" si="48"/>
        <v>2.531042621562924</v>
      </c>
      <c r="AL56" s="102">
        <f t="shared" si="49"/>
        <v>-11.676001181784585</v>
      </c>
      <c r="AM56" s="102">
        <f t="shared" si="50"/>
        <v>6.738086424910434</v>
      </c>
      <c r="AN56" s="102">
        <f t="shared" si="51"/>
        <v>-2.5294776581259861</v>
      </c>
      <c r="AO56" s="102">
        <f t="shared" si="52"/>
        <v>-7.5294776581259857</v>
      </c>
      <c r="AP56" s="102">
        <f t="shared" si="53"/>
        <v>2.4705223418740139</v>
      </c>
      <c r="AQ56" s="102">
        <f t="shared" si="54"/>
        <v>-12.083764668341182</v>
      </c>
      <c r="AR56" s="102">
        <f t="shared" si="55"/>
        <v>7.0248093520892105</v>
      </c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</row>
    <row r="57" spans="1:131">
      <c r="A57" s="94" t="s">
        <v>127</v>
      </c>
      <c r="B57" s="95">
        <v>2024</v>
      </c>
      <c r="C57" s="94" t="s">
        <v>17</v>
      </c>
      <c r="D57" s="95" t="s">
        <v>48</v>
      </c>
      <c r="E57" s="140" t="s">
        <v>114</v>
      </c>
      <c r="F57" s="125" t="s">
        <v>158</v>
      </c>
      <c r="G57" s="85">
        <v>9</v>
      </c>
      <c r="H57" s="97">
        <v>446.69806000000005</v>
      </c>
      <c r="I57" s="97">
        <f t="shared" si="25"/>
        <v>450.20000000000005</v>
      </c>
      <c r="J57" s="129">
        <v>2.7515100000000001</v>
      </c>
      <c r="K57" s="129">
        <v>0.75043000000000004</v>
      </c>
      <c r="L57" s="98">
        <f t="shared" si="20"/>
        <v>3.5019400000000003</v>
      </c>
      <c r="M57" s="97">
        <f t="shared" si="26"/>
        <v>7816.4883809963458</v>
      </c>
      <c r="N57" s="130"/>
      <c r="O57" s="130"/>
      <c r="P57" s="131"/>
      <c r="Q57" s="131"/>
      <c r="R57" s="131"/>
      <c r="S57" s="132"/>
      <c r="T57" s="100"/>
      <c r="U57" s="100"/>
      <c r="V57" s="100"/>
      <c r="W57" s="100"/>
      <c r="X57" s="101"/>
      <c r="Y57" s="102">
        <f t="shared" si="59"/>
        <v>-2.79705281221813</v>
      </c>
      <c r="Z57" s="102">
        <f t="shared" si="37"/>
        <v>-7.79705281221813</v>
      </c>
      <c r="AA57" s="102">
        <f t="shared" si="38"/>
        <v>2.20294718778187</v>
      </c>
      <c r="AB57" s="102">
        <f t="shared" si="39"/>
        <v>-11.231210499477125</v>
      </c>
      <c r="AC57" s="102">
        <f t="shared" si="40"/>
        <v>5.6371048750408654</v>
      </c>
      <c r="AD57" s="102">
        <f t="shared" si="41"/>
        <v>-0.19531324506089956</v>
      </c>
      <c r="AE57" s="102">
        <f t="shared" si="42"/>
        <v>-5.1953132450608992</v>
      </c>
      <c r="AF57" s="102">
        <f t="shared" si="43"/>
        <v>4.8046867549391008</v>
      </c>
      <c r="AG57" s="102">
        <f t="shared" si="44"/>
        <v>-3.756001725394484</v>
      </c>
      <c r="AH57" s="102">
        <f t="shared" si="45"/>
        <v>3.3653752352726847</v>
      </c>
      <c r="AI57" s="102">
        <f t="shared" si="46"/>
        <v>-2.468957378437076</v>
      </c>
      <c r="AJ57" s="102">
        <f t="shared" si="47"/>
        <v>-7.468957378437076</v>
      </c>
      <c r="AK57" s="102">
        <f t="shared" si="48"/>
        <v>2.531042621562924</v>
      </c>
      <c r="AL57" s="102">
        <f t="shared" si="49"/>
        <v>-11.676001181784585</v>
      </c>
      <c r="AM57" s="102">
        <f t="shared" si="50"/>
        <v>6.738086424910434</v>
      </c>
      <c r="AN57" s="102">
        <f t="shared" si="51"/>
        <v>-2.5294776581259861</v>
      </c>
      <c r="AO57" s="102">
        <f t="shared" si="52"/>
        <v>-7.5294776581259857</v>
      </c>
      <c r="AP57" s="102">
        <f t="shared" si="53"/>
        <v>2.4705223418740139</v>
      </c>
      <c r="AQ57" s="102">
        <f t="shared" si="54"/>
        <v>-12.083764668341182</v>
      </c>
      <c r="AR57" s="102">
        <f t="shared" si="55"/>
        <v>7.0248093520892105</v>
      </c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</row>
    <row r="58" spans="1:131">
      <c r="A58" s="94" t="s">
        <v>127</v>
      </c>
      <c r="B58" s="95">
        <v>2024</v>
      </c>
      <c r="C58" s="94" t="s">
        <v>18</v>
      </c>
      <c r="D58" s="95" t="s">
        <v>49</v>
      </c>
      <c r="E58" s="140" t="s">
        <v>115</v>
      </c>
      <c r="F58" s="125" t="s">
        <v>136</v>
      </c>
      <c r="G58" s="126">
        <v>1</v>
      </c>
      <c r="H58" s="97">
        <v>447.36876000000001</v>
      </c>
      <c r="I58" s="97">
        <f t="shared" si="25"/>
        <v>447.4</v>
      </c>
      <c r="J58" s="158">
        <v>2.094E-2</v>
      </c>
      <c r="K58" s="158">
        <v>1.03E-2</v>
      </c>
      <c r="L58" s="98">
        <f t="shared" si="20"/>
        <v>3.124E-2</v>
      </c>
      <c r="M58" s="97">
        <f t="shared" si="26"/>
        <v>69.828695187825161</v>
      </c>
      <c r="N58" s="112">
        <v>447.3</v>
      </c>
      <c r="O58" s="112">
        <v>447.3</v>
      </c>
      <c r="P58" s="113">
        <v>1.89E-2</v>
      </c>
      <c r="Q58" s="113">
        <v>9.7999999999999997E-3</v>
      </c>
      <c r="R58" s="113">
        <v>2.87E-2</v>
      </c>
      <c r="S58" s="99">
        <v>64</v>
      </c>
      <c r="T58" s="100">
        <f t="shared" si="21"/>
        <v>-9.7421203438395416</v>
      </c>
      <c r="U58" s="100">
        <f t="shared" si="22"/>
        <v>-4.854368932038839</v>
      </c>
      <c r="V58" s="100">
        <f t="shared" si="23"/>
        <v>-8.1306017925736267</v>
      </c>
      <c r="W58" s="100">
        <f t="shared" si="24"/>
        <v>-8.3471346158583408</v>
      </c>
      <c r="X58" s="101"/>
      <c r="Y58" s="102">
        <f t="shared" si="59"/>
        <v>-2.79705281221813</v>
      </c>
      <c r="Z58" s="102">
        <f t="shared" si="37"/>
        <v>-7.79705281221813</v>
      </c>
      <c r="AA58" s="102">
        <f t="shared" si="38"/>
        <v>2.20294718778187</v>
      </c>
      <c r="AB58" s="102">
        <f t="shared" si="39"/>
        <v>-11.231210499477125</v>
      </c>
      <c r="AC58" s="102">
        <f t="shared" si="40"/>
        <v>5.6371048750408654</v>
      </c>
      <c r="AD58" s="102">
        <f t="shared" si="41"/>
        <v>-0.19531324506089956</v>
      </c>
      <c r="AE58" s="102">
        <f t="shared" si="42"/>
        <v>-5.1953132450608992</v>
      </c>
      <c r="AF58" s="102">
        <f t="shared" si="43"/>
        <v>4.8046867549391008</v>
      </c>
      <c r="AG58" s="102">
        <f t="shared" si="44"/>
        <v>-3.756001725394484</v>
      </c>
      <c r="AH58" s="102">
        <f t="shared" si="45"/>
        <v>3.3653752352726847</v>
      </c>
      <c r="AI58" s="102">
        <f t="shared" si="46"/>
        <v>-2.468957378437076</v>
      </c>
      <c r="AJ58" s="102">
        <f t="shared" si="47"/>
        <v>-7.468957378437076</v>
      </c>
      <c r="AK58" s="102">
        <f t="shared" si="48"/>
        <v>2.531042621562924</v>
      </c>
      <c r="AL58" s="102">
        <f t="shared" si="49"/>
        <v>-11.676001181784585</v>
      </c>
      <c r="AM58" s="102">
        <f t="shared" si="50"/>
        <v>6.738086424910434</v>
      </c>
      <c r="AN58" s="102">
        <f t="shared" si="51"/>
        <v>-2.5294776581259861</v>
      </c>
      <c r="AO58" s="102">
        <f t="shared" si="52"/>
        <v>-7.5294776581259857</v>
      </c>
      <c r="AP58" s="102">
        <f t="shared" si="53"/>
        <v>2.4705223418740139</v>
      </c>
      <c r="AQ58" s="102">
        <f t="shared" si="54"/>
        <v>-12.083764668341182</v>
      </c>
      <c r="AR58" s="102">
        <f t="shared" si="55"/>
        <v>7.0248093520892105</v>
      </c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</row>
    <row r="59" spans="1:131">
      <c r="A59" s="94" t="s">
        <v>127</v>
      </c>
      <c r="B59" s="95">
        <v>2024</v>
      </c>
      <c r="C59" s="94" t="s">
        <v>18</v>
      </c>
      <c r="D59" s="95" t="s">
        <v>49</v>
      </c>
      <c r="E59" s="140" t="s">
        <v>115</v>
      </c>
      <c r="F59" s="125" t="s">
        <v>136</v>
      </c>
      <c r="G59" s="85">
        <v>2</v>
      </c>
      <c r="H59" s="97">
        <v>446.95033000000001</v>
      </c>
      <c r="I59" s="97">
        <f t="shared" si="25"/>
        <v>447</v>
      </c>
      <c r="J59" s="158">
        <v>3.4889999999999997E-2</v>
      </c>
      <c r="K59" s="158">
        <v>1.478E-2</v>
      </c>
      <c r="L59" s="98">
        <f t="shared" si="20"/>
        <v>4.9669999999999999E-2</v>
      </c>
      <c r="M59" s="97">
        <f t="shared" si="26"/>
        <v>111.12625654006509</v>
      </c>
      <c r="N59" s="114">
        <v>446.9</v>
      </c>
      <c r="O59" s="114">
        <v>446.9</v>
      </c>
      <c r="P59" s="115">
        <v>3.2500000000000001E-2</v>
      </c>
      <c r="Q59" s="115">
        <v>1.46E-2</v>
      </c>
      <c r="R59" s="115">
        <v>4.7100000000000003E-2</v>
      </c>
      <c r="S59" s="103">
        <v>105</v>
      </c>
      <c r="T59" s="100">
        <f t="shared" si="21"/>
        <v>-6.8501003152765731</v>
      </c>
      <c r="U59" s="100">
        <f t="shared" si="22"/>
        <v>-1.2178619756427578</v>
      </c>
      <c r="V59" s="100">
        <f t="shared" si="23"/>
        <v>-5.1741493859472438</v>
      </c>
      <c r="W59" s="100">
        <f t="shared" si="24"/>
        <v>-5.5128794317446888</v>
      </c>
      <c r="X59" s="101"/>
      <c r="Y59" s="102">
        <f t="shared" si="59"/>
        <v>-2.79705281221813</v>
      </c>
      <c r="Z59" s="102">
        <f t="shared" si="37"/>
        <v>-7.79705281221813</v>
      </c>
      <c r="AA59" s="102">
        <f t="shared" si="38"/>
        <v>2.20294718778187</v>
      </c>
      <c r="AB59" s="102">
        <f t="shared" si="39"/>
        <v>-11.231210499477125</v>
      </c>
      <c r="AC59" s="102">
        <f t="shared" si="40"/>
        <v>5.6371048750408654</v>
      </c>
      <c r="AD59" s="102">
        <f t="shared" si="41"/>
        <v>-0.19531324506089956</v>
      </c>
      <c r="AE59" s="102">
        <f t="shared" si="42"/>
        <v>-5.1953132450608992</v>
      </c>
      <c r="AF59" s="102">
        <f t="shared" si="43"/>
        <v>4.8046867549391008</v>
      </c>
      <c r="AG59" s="102">
        <f t="shared" si="44"/>
        <v>-3.756001725394484</v>
      </c>
      <c r="AH59" s="102">
        <f t="shared" si="45"/>
        <v>3.3653752352726847</v>
      </c>
      <c r="AI59" s="102">
        <f t="shared" si="46"/>
        <v>-2.468957378437076</v>
      </c>
      <c r="AJ59" s="102">
        <f t="shared" si="47"/>
        <v>-7.468957378437076</v>
      </c>
      <c r="AK59" s="102">
        <f t="shared" si="48"/>
        <v>2.531042621562924</v>
      </c>
      <c r="AL59" s="102">
        <f t="shared" si="49"/>
        <v>-11.676001181784585</v>
      </c>
      <c r="AM59" s="102">
        <f t="shared" si="50"/>
        <v>6.738086424910434</v>
      </c>
      <c r="AN59" s="102">
        <f t="shared" si="51"/>
        <v>-2.5294776581259861</v>
      </c>
      <c r="AO59" s="102">
        <f t="shared" si="52"/>
        <v>-7.5294776581259857</v>
      </c>
      <c r="AP59" s="102">
        <f t="shared" si="53"/>
        <v>2.4705223418740139</v>
      </c>
      <c r="AQ59" s="102">
        <f t="shared" si="54"/>
        <v>-12.083764668341182</v>
      </c>
      <c r="AR59" s="102">
        <f t="shared" si="55"/>
        <v>7.0248093520892105</v>
      </c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</row>
    <row r="60" spans="1:131">
      <c r="A60" s="94" t="s">
        <v>127</v>
      </c>
      <c r="B60" s="95">
        <v>2024</v>
      </c>
      <c r="C60" s="94" t="s">
        <v>18</v>
      </c>
      <c r="D60" s="95" t="s">
        <v>49</v>
      </c>
      <c r="E60" s="140" t="s">
        <v>115</v>
      </c>
      <c r="F60" s="125" t="s">
        <v>136</v>
      </c>
      <c r="G60" s="85">
        <v>3</v>
      </c>
      <c r="H60" s="97">
        <v>447.19839000000002</v>
      </c>
      <c r="I60" s="97">
        <f t="shared" si="25"/>
        <v>447.3</v>
      </c>
      <c r="J60" s="158">
        <v>7.5509999999999994E-2</v>
      </c>
      <c r="K60" s="158">
        <v>2.6100000000000002E-2</v>
      </c>
      <c r="L60" s="98">
        <f t="shared" si="20"/>
        <v>0.10160999999999999</v>
      </c>
      <c r="M60" s="97">
        <f t="shared" si="26"/>
        <v>227.19511180541039</v>
      </c>
      <c r="N60" s="114">
        <v>447.1</v>
      </c>
      <c r="O60" s="114">
        <v>447.2</v>
      </c>
      <c r="P60" s="115">
        <v>7.1499999999999994E-2</v>
      </c>
      <c r="Q60" s="115">
        <v>2.64E-2</v>
      </c>
      <c r="R60" s="115">
        <v>9.7900000000000001E-2</v>
      </c>
      <c r="S60" s="103">
        <v>219</v>
      </c>
      <c r="T60" s="100">
        <f t="shared" si="21"/>
        <v>-5.310554893391604</v>
      </c>
      <c r="U60" s="100">
        <f t="shared" si="22"/>
        <v>1.1494252873563149</v>
      </c>
      <c r="V60" s="100">
        <f t="shared" si="23"/>
        <v>-3.651215431552004</v>
      </c>
      <c r="W60" s="100">
        <f t="shared" si="24"/>
        <v>-3.60708104161563</v>
      </c>
      <c r="X60" s="101"/>
      <c r="Y60" s="102">
        <f t="shared" si="59"/>
        <v>-2.79705281221813</v>
      </c>
      <c r="Z60" s="102">
        <f t="shared" si="37"/>
        <v>-7.79705281221813</v>
      </c>
      <c r="AA60" s="102">
        <f t="shared" si="38"/>
        <v>2.20294718778187</v>
      </c>
      <c r="AB60" s="102">
        <f t="shared" si="39"/>
        <v>-11.231210499477125</v>
      </c>
      <c r="AC60" s="102">
        <f t="shared" si="40"/>
        <v>5.6371048750408654</v>
      </c>
      <c r="AD60" s="102">
        <f t="shared" si="41"/>
        <v>-0.19531324506089956</v>
      </c>
      <c r="AE60" s="102">
        <f t="shared" si="42"/>
        <v>-5.1953132450608992</v>
      </c>
      <c r="AF60" s="102">
        <f t="shared" si="43"/>
        <v>4.8046867549391008</v>
      </c>
      <c r="AG60" s="102">
        <f t="shared" si="44"/>
        <v>-3.756001725394484</v>
      </c>
      <c r="AH60" s="102">
        <f t="shared" si="45"/>
        <v>3.3653752352726847</v>
      </c>
      <c r="AI60" s="102">
        <f t="shared" si="46"/>
        <v>-2.468957378437076</v>
      </c>
      <c r="AJ60" s="102">
        <f t="shared" si="47"/>
        <v>-7.468957378437076</v>
      </c>
      <c r="AK60" s="102">
        <f t="shared" si="48"/>
        <v>2.531042621562924</v>
      </c>
      <c r="AL60" s="102">
        <f t="shared" si="49"/>
        <v>-11.676001181784585</v>
      </c>
      <c r="AM60" s="102">
        <f t="shared" si="50"/>
        <v>6.738086424910434</v>
      </c>
      <c r="AN60" s="102">
        <f t="shared" si="51"/>
        <v>-2.5294776581259861</v>
      </c>
      <c r="AO60" s="102">
        <f t="shared" si="52"/>
        <v>-7.5294776581259857</v>
      </c>
      <c r="AP60" s="102">
        <f t="shared" si="53"/>
        <v>2.4705223418740139</v>
      </c>
      <c r="AQ60" s="102">
        <f t="shared" si="54"/>
        <v>-12.083764668341182</v>
      </c>
      <c r="AR60" s="102">
        <f t="shared" si="55"/>
        <v>7.0248093520892105</v>
      </c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</row>
    <row r="61" spans="1:131">
      <c r="A61" s="94" t="s">
        <v>127</v>
      </c>
      <c r="B61" s="95">
        <v>2024</v>
      </c>
      <c r="C61" s="94" t="s">
        <v>18</v>
      </c>
      <c r="D61" s="95" t="s">
        <v>49</v>
      </c>
      <c r="E61" s="140" t="s">
        <v>115</v>
      </c>
      <c r="F61" s="125" t="s">
        <v>137</v>
      </c>
      <c r="G61" s="85">
        <v>4</v>
      </c>
      <c r="H61" s="97">
        <v>446.99815000000001</v>
      </c>
      <c r="I61" s="97">
        <f t="shared" si="25"/>
        <v>447.3</v>
      </c>
      <c r="J61" s="158">
        <v>0.25114999999999998</v>
      </c>
      <c r="K61" s="158">
        <v>5.0700000000000002E-2</v>
      </c>
      <c r="L61" s="98">
        <f t="shared" si="20"/>
        <v>0.30185000000000001</v>
      </c>
      <c r="M61" s="97">
        <f t="shared" si="26"/>
        <v>675.11039585371918</v>
      </c>
      <c r="N61" s="114">
        <v>447</v>
      </c>
      <c r="O61" s="114">
        <v>447.3</v>
      </c>
      <c r="P61" s="115">
        <v>0.23880000000000001</v>
      </c>
      <c r="Q61" s="115">
        <v>5.6599999999999998E-2</v>
      </c>
      <c r="R61" s="115">
        <v>0.2954</v>
      </c>
      <c r="S61" s="103">
        <v>661</v>
      </c>
      <c r="T61" s="100">
        <f t="shared" si="21"/>
        <v>-4.9173800517618851</v>
      </c>
      <c r="U61" s="100">
        <f t="shared" si="22"/>
        <v>11.637080867850088</v>
      </c>
      <c r="V61" s="100">
        <f t="shared" si="23"/>
        <v>-2.1368229252940241</v>
      </c>
      <c r="W61" s="100">
        <f t="shared" si="24"/>
        <v>-2.0900871828341065</v>
      </c>
      <c r="X61" s="101"/>
      <c r="Y61" s="102">
        <f t="shared" si="59"/>
        <v>-2.79705281221813</v>
      </c>
      <c r="Z61" s="102">
        <f t="shared" si="37"/>
        <v>-7.79705281221813</v>
      </c>
      <c r="AA61" s="102">
        <f t="shared" si="38"/>
        <v>2.20294718778187</v>
      </c>
      <c r="AB61" s="102">
        <f t="shared" si="39"/>
        <v>-11.231210499477125</v>
      </c>
      <c r="AC61" s="102">
        <f t="shared" si="40"/>
        <v>5.6371048750408654</v>
      </c>
      <c r="AD61" s="102">
        <f t="shared" si="41"/>
        <v>-0.19531324506089956</v>
      </c>
      <c r="AE61" s="102">
        <f t="shared" si="42"/>
        <v>-5.1953132450608992</v>
      </c>
      <c r="AF61" s="102">
        <f t="shared" si="43"/>
        <v>4.8046867549391008</v>
      </c>
      <c r="AG61" s="102">
        <f t="shared" si="44"/>
        <v>-3.756001725394484</v>
      </c>
      <c r="AH61" s="102">
        <f t="shared" si="45"/>
        <v>3.3653752352726847</v>
      </c>
      <c r="AI61" s="102">
        <f t="shared" si="46"/>
        <v>-2.468957378437076</v>
      </c>
      <c r="AJ61" s="102">
        <f t="shared" si="47"/>
        <v>-7.468957378437076</v>
      </c>
      <c r="AK61" s="102">
        <f t="shared" si="48"/>
        <v>2.531042621562924</v>
      </c>
      <c r="AL61" s="102">
        <f t="shared" si="49"/>
        <v>-11.676001181784585</v>
      </c>
      <c r="AM61" s="102">
        <f t="shared" si="50"/>
        <v>6.738086424910434</v>
      </c>
      <c r="AN61" s="102">
        <f t="shared" si="51"/>
        <v>-2.5294776581259861</v>
      </c>
      <c r="AO61" s="102">
        <f t="shared" si="52"/>
        <v>-7.5294776581259857</v>
      </c>
      <c r="AP61" s="102">
        <f t="shared" si="53"/>
        <v>2.4705223418740139</v>
      </c>
      <c r="AQ61" s="102">
        <f t="shared" si="54"/>
        <v>-12.083764668341182</v>
      </c>
      <c r="AR61" s="102">
        <f t="shared" si="55"/>
        <v>7.0248093520892105</v>
      </c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</row>
    <row r="62" spans="1:131">
      <c r="A62" s="94" t="s">
        <v>127</v>
      </c>
      <c r="B62" s="95">
        <v>2024</v>
      </c>
      <c r="C62" s="94" t="s">
        <v>18</v>
      </c>
      <c r="D62" s="95" t="s">
        <v>49</v>
      </c>
      <c r="E62" s="140" t="s">
        <v>115</v>
      </c>
      <c r="F62" s="125" t="s">
        <v>137</v>
      </c>
      <c r="G62" s="85">
        <v>5</v>
      </c>
      <c r="H62" s="97">
        <v>447.29858000000002</v>
      </c>
      <c r="I62" s="97">
        <f t="shared" si="25"/>
        <v>447.8</v>
      </c>
      <c r="J62" s="158">
        <v>0.40103</v>
      </c>
      <c r="K62" s="158">
        <v>0.10038999999999999</v>
      </c>
      <c r="L62" s="98">
        <f t="shared" si="20"/>
        <v>0.50141999999999998</v>
      </c>
      <c r="M62" s="97">
        <f t="shared" si="26"/>
        <v>1120.5221615344913</v>
      </c>
      <c r="N62" s="114">
        <v>447.1</v>
      </c>
      <c r="O62" s="114">
        <v>447.6</v>
      </c>
      <c r="P62" s="115">
        <v>0.38200000000000001</v>
      </c>
      <c r="Q62" s="115">
        <v>0.1101</v>
      </c>
      <c r="R62" s="115">
        <v>0.49209999999999998</v>
      </c>
      <c r="S62" s="103">
        <v>1100</v>
      </c>
      <c r="T62" s="100">
        <f t="shared" si="21"/>
        <v>-4.7452809016781767</v>
      </c>
      <c r="U62" s="100">
        <f t="shared" si="22"/>
        <v>9.6722781153501458</v>
      </c>
      <c r="V62" s="100">
        <f t="shared" si="23"/>
        <v>-1.8587212317019657</v>
      </c>
      <c r="W62" s="100">
        <f t="shared" si="24"/>
        <v>-1.8314819857188125</v>
      </c>
      <c r="X62" s="101"/>
      <c r="Y62" s="102">
        <f t="shared" si="59"/>
        <v>-2.79705281221813</v>
      </c>
      <c r="Z62" s="102">
        <f t="shared" si="37"/>
        <v>-7.79705281221813</v>
      </c>
      <c r="AA62" s="102">
        <f t="shared" si="38"/>
        <v>2.20294718778187</v>
      </c>
      <c r="AB62" s="102">
        <f t="shared" si="39"/>
        <v>-11.231210499477125</v>
      </c>
      <c r="AC62" s="102">
        <f t="shared" si="40"/>
        <v>5.6371048750408654</v>
      </c>
      <c r="AD62" s="102">
        <f t="shared" si="41"/>
        <v>-0.19531324506089956</v>
      </c>
      <c r="AE62" s="102">
        <f t="shared" si="42"/>
        <v>-5.1953132450608992</v>
      </c>
      <c r="AF62" s="102">
        <f t="shared" si="43"/>
        <v>4.8046867549391008</v>
      </c>
      <c r="AG62" s="102">
        <f t="shared" si="44"/>
        <v>-3.756001725394484</v>
      </c>
      <c r="AH62" s="102">
        <f t="shared" si="45"/>
        <v>3.3653752352726847</v>
      </c>
      <c r="AI62" s="102">
        <f t="shared" si="46"/>
        <v>-2.468957378437076</v>
      </c>
      <c r="AJ62" s="102">
        <f t="shared" si="47"/>
        <v>-7.468957378437076</v>
      </c>
      <c r="AK62" s="102">
        <f t="shared" si="48"/>
        <v>2.531042621562924</v>
      </c>
      <c r="AL62" s="102">
        <f t="shared" si="49"/>
        <v>-11.676001181784585</v>
      </c>
      <c r="AM62" s="102">
        <f t="shared" si="50"/>
        <v>6.738086424910434</v>
      </c>
      <c r="AN62" s="102">
        <f t="shared" si="51"/>
        <v>-2.5294776581259861</v>
      </c>
      <c r="AO62" s="102">
        <f t="shared" si="52"/>
        <v>-7.5294776581259857</v>
      </c>
      <c r="AP62" s="102">
        <f t="shared" si="53"/>
        <v>2.4705223418740139</v>
      </c>
      <c r="AQ62" s="102">
        <f t="shared" si="54"/>
        <v>-12.083764668341182</v>
      </c>
      <c r="AR62" s="102">
        <f t="shared" si="55"/>
        <v>7.0248093520892105</v>
      </c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</row>
    <row r="63" spans="1:131">
      <c r="A63" s="94" t="s">
        <v>127</v>
      </c>
      <c r="B63" s="95">
        <v>2024</v>
      </c>
      <c r="C63" s="94" t="s">
        <v>18</v>
      </c>
      <c r="D63" s="95" t="s">
        <v>49</v>
      </c>
      <c r="E63" s="140" t="s">
        <v>115</v>
      </c>
      <c r="F63" s="125" t="s">
        <v>137</v>
      </c>
      <c r="G63" s="85">
        <v>6</v>
      </c>
      <c r="H63" s="97">
        <v>447.09802000000002</v>
      </c>
      <c r="I63" s="97">
        <f t="shared" si="25"/>
        <v>447.8</v>
      </c>
      <c r="J63" s="158">
        <v>0.55030000000000001</v>
      </c>
      <c r="K63" s="158">
        <v>0.15168000000000001</v>
      </c>
      <c r="L63" s="98">
        <f t="shared" si="20"/>
        <v>0.70198000000000005</v>
      </c>
      <c r="M63" s="97">
        <f t="shared" si="26"/>
        <v>1569.1510287406043</v>
      </c>
      <c r="N63" s="114">
        <v>446.9</v>
      </c>
      <c r="O63" s="114">
        <v>447.6</v>
      </c>
      <c r="P63" s="115">
        <v>0.53920000000000001</v>
      </c>
      <c r="Q63" s="115">
        <v>0.15620000000000001</v>
      </c>
      <c r="R63" s="115">
        <v>0.69540000000000002</v>
      </c>
      <c r="S63" s="103">
        <v>1555</v>
      </c>
      <c r="T63" s="100">
        <f t="shared" ref="T63:T64" si="60">((P63-J63)/J63)*100</f>
        <v>-2.0170815918589859</v>
      </c>
      <c r="U63" s="100">
        <f t="shared" ref="U63:U64" si="61">((Q63-K63)/K63)*100</f>
        <v>2.9799578059071701</v>
      </c>
      <c r="V63" s="100">
        <f t="shared" ref="V63:V64" si="62">((R63-L63)/L63)*100</f>
        <v>-0.93734864241146898</v>
      </c>
      <c r="W63" s="100">
        <f t="shared" ref="W63:W64" si="63">((S63-M63)/M63)*100</f>
        <v>-0.90182706963279569</v>
      </c>
      <c r="X63" s="101"/>
      <c r="Y63" s="102">
        <f t="shared" si="59"/>
        <v>-2.79705281221813</v>
      </c>
      <c r="Z63" s="102">
        <f t="shared" si="37"/>
        <v>-7.79705281221813</v>
      </c>
      <c r="AA63" s="102">
        <f t="shared" si="38"/>
        <v>2.20294718778187</v>
      </c>
      <c r="AB63" s="102">
        <f t="shared" si="39"/>
        <v>-11.231210499477125</v>
      </c>
      <c r="AC63" s="102">
        <f t="shared" si="40"/>
        <v>5.6371048750408654</v>
      </c>
      <c r="AD63" s="102">
        <f t="shared" si="41"/>
        <v>-0.19531324506089956</v>
      </c>
      <c r="AE63" s="102">
        <f t="shared" si="42"/>
        <v>-5.1953132450608992</v>
      </c>
      <c r="AF63" s="102">
        <f t="shared" si="43"/>
        <v>4.8046867549391008</v>
      </c>
      <c r="AG63" s="102">
        <f t="shared" si="44"/>
        <v>-3.756001725394484</v>
      </c>
      <c r="AH63" s="102">
        <f t="shared" si="45"/>
        <v>3.3653752352726847</v>
      </c>
      <c r="AI63" s="102">
        <f t="shared" si="46"/>
        <v>-2.468957378437076</v>
      </c>
      <c r="AJ63" s="102">
        <f t="shared" si="47"/>
        <v>-7.468957378437076</v>
      </c>
      <c r="AK63" s="102">
        <f t="shared" si="48"/>
        <v>2.531042621562924</v>
      </c>
      <c r="AL63" s="102">
        <f t="shared" si="49"/>
        <v>-11.676001181784585</v>
      </c>
      <c r="AM63" s="102">
        <f t="shared" si="50"/>
        <v>6.738086424910434</v>
      </c>
      <c r="AN63" s="102">
        <f t="shared" si="51"/>
        <v>-2.5294776581259861</v>
      </c>
      <c r="AO63" s="102">
        <f t="shared" si="52"/>
        <v>-7.5294776581259857</v>
      </c>
      <c r="AP63" s="102">
        <f t="shared" si="53"/>
        <v>2.4705223418740139</v>
      </c>
      <c r="AQ63" s="102">
        <f t="shared" si="54"/>
        <v>-12.083764668341182</v>
      </c>
      <c r="AR63" s="102">
        <f t="shared" si="55"/>
        <v>7.0248093520892105</v>
      </c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</row>
    <row r="64" spans="1:131">
      <c r="A64" s="94" t="s">
        <v>127</v>
      </c>
      <c r="B64" s="95">
        <v>2024</v>
      </c>
      <c r="C64" s="94" t="s">
        <v>18</v>
      </c>
      <c r="D64" s="95" t="s">
        <v>49</v>
      </c>
      <c r="E64" s="140" t="s">
        <v>115</v>
      </c>
      <c r="F64" s="125" t="s">
        <v>138</v>
      </c>
      <c r="G64" s="85">
        <v>7</v>
      </c>
      <c r="H64" s="97">
        <v>447.09820999999994</v>
      </c>
      <c r="I64" s="97">
        <f t="shared" si="25"/>
        <v>448.99999999999994</v>
      </c>
      <c r="J64" s="158">
        <v>1.50023</v>
      </c>
      <c r="K64" s="158">
        <v>0.40155999999999997</v>
      </c>
      <c r="L64" s="98">
        <f t="shared" si="20"/>
        <v>1.9017899999999999</v>
      </c>
      <c r="M64" s="97">
        <f t="shared" si="26"/>
        <v>4246.8121799221408</v>
      </c>
      <c r="N64" s="114">
        <v>446.9</v>
      </c>
      <c r="O64" s="114">
        <v>448.8</v>
      </c>
      <c r="P64" s="115">
        <v>1.4814000000000001</v>
      </c>
      <c r="Q64" s="115">
        <v>0.40389999999999998</v>
      </c>
      <c r="R64" s="115">
        <v>1.8853</v>
      </c>
      <c r="S64" s="103">
        <v>4212</v>
      </c>
      <c r="T64" s="100">
        <f t="shared" si="60"/>
        <v>-1.2551408783986391</v>
      </c>
      <c r="U64" s="100">
        <f t="shared" si="61"/>
        <v>0.58272736328319774</v>
      </c>
      <c r="V64" s="100">
        <f t="shared" si="62"/>
        <v>-0.8670778582282952</v>
      </c>
      <c r="W64" s="100">
        <f t="shared" si="63"/>
        <v>-0.81972497127902233</v>
      </c>
      <c r="X64" s="101"/>
      <c r="Y64" s="102">
        <f t="shared" si="59"/>
        <v>-2.79705281221813</v>
      </c>
      <c r="Z64" s="102">
        <f t="shared" si="37"/>
        <v>-7.79705281221813</v>
      </c>
      <c r="AA64" s="102">
        <f t="shared" si="38"/>
        <v>2.20294718778187</v>
      </c>
      <c r="AB64" s="102">
        <f t="shared" si="39"/>
        <v>-11.231210499477125</v>
      </c>
      <c r="AC64" s="102">
        <f t="shared" si="40"/>
        <v>5.6371048750408654</v>
      </c>
      <c r="AD64" s="102">
        <f t="shared" si="41"/>
        <v>-0.19531324506089956</v>
      </c>
      <c r="AE64" s="102">
        <f t="shared" si="42"/>
        <v>-5.1953132450608992</v>
      </c>
      <c r="AF64" s="102">
        <f t="shared" si="43"/>
        <v>4.8046867549391008</v>
      </c>
      <c r="AG64" s="102">
        <f t="shared" si="44"/>
        <v>-3.756001725394484</v>
      </c>
      <c r="AH64" s="102">
        <f t="shared" si="45"/>
        <v>3.3653752352726847</v>
      </c>
      <c r="AI64" s="102">
        <f t="shared" si="46"/>
        <v>-2.468957378437076</v>
      </c>
      <c r="AJ64" s="102">
        <f t="shared" si="47"/>
        <v>-7.468957378437076</v>
      </c>
      <c r="AK64" s="102">
        <f t="shared" si="48"/>
        <v>2.531042621562924</v>
      </c>
      <c r="AL64" s="102">
        <f t="shared" si="49"/>
        <v>-11.676001181784585</v>
      </c>
      <c r="AM64" s="102">
        <f t="shared" si="50"/>
        <v>6.738086424910434</v>
      </c>
      <c r="AN64" s="102">
        <f t="shared" si="51"/>
        <v>-2.5294776581259861</v>
      </c>
      <c r="AO64" s="102">
        <f t="shared" si="52"/>
        <v>-7.5294776581259857</v>
      </c>
      <c r="AP64" s="102">
        <f t="shared" si="53"/>
        <v>2.4705223418740139</v>
      </c>
      <c r="AQ64" s="102">
        <f t="shared" si="54"/>
        <v>-12.083764668341182</v>
      </c>
      <c r="AR64" s="102">
        <f t="shared" si="55"/>
        <v>7.0248093520892105</v>
      </c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</row>
    <row r="65" spans="1:131">
      <c r="A65" s="94" t="s">
        <v>127</v>
      </c>
      <c r="B65" s="95">
        <v>2024</v>
      </c>
      <c r="C65" s="94" t="s">
        <v>18</v>
      </c>
      <c r="D65" s="95" t="s">
        <v>49</v>
      </c>
      <c r="E65" s="140" t="s">
        <v>115</v>
      </c>
      <c r="F65" s="125" t="s">
        <v>138</v>
      </c>
      <c r="G65" s="85">
        <v>8</v>
      </c>
      <c r="H65" s="97">
        <v>447.14940000000001</v>
      </c>
      <c r="I65" s="97">
        <f t="shared" si="25"/>
        <v>449.9</v>
      </c>
      <c r="J65" s="158">
        <v>2.25075</v>
      </c>
      <c r="K65" s="158">
        <v>0.49985000000000002</v>
      </c>
      <c r="L65" s="98">
        <f t="shared" si="20"/>
        <v>2.7505999999999999</v>
      </c>
      <c r="M65" s="97">
        <f t="shared" si="26"/>
        <v>6137.1648863552246</v>
      </c>
      <c r="N65" s="114">
        <v>446.9</v>
      </c>
      <c r="O65" s="114">
        <v>449.6</v>
      </c>
      <c r="P65" s="115">
        <v>2.2315</v>
      </c>
      <c r="Q65" s="115">
        <v>0.50129999999999997</v>
      </c>
      <c r="R65" s="115">
        <v>2.7328000000000001</v>
      </c>
      <c r="S65" s="103">
        <v>6101</v>
      </c>
      <c r="T65" s="100">
        <f t="shared" si="21"/>
        <v>-0.85527046540042162</v>
      </c>
      <c r="U65" s="100">
        <f t="shared" si="22"/>
        <v>0.29008702610782261</v>
      </c>
      <c r="V65" s="100">
        <f t="shared" si="23"/>
        <v>-0.64713153493782505</v>
      </c>
      <c r="W65" s="100">
        <f t="shared" si="24"/>
        <v>-0.58927675930021106</v>
      </c>
      <c r="X65" s="101"/>
      <c r="Y65" s="102">
        <f t="shared" si="59"/>
        <v>-2.79705281221813</v>
      </c>
      <c r="Z65" s="102">
        <f t="shared" si="37"/>
        <v>-7.79705281221813</v>
      </c>
      <c r="AA65" s="102">
        <f t="shared" si="38"/>
        <v>2.20294718778187</v>
      </c>
      <c r="AB65" s="102">
        <f t="shared" si="39"/>
        <v>-11.231210499477125</v>
      </c>
      <c r="AC65" s="102">
        <f t="shared" si="40"/>
        <v>5.6371048750408654</v>
      </c>
      <c r="AD65" s="102">
        <f t="shared" si="41"/>
        <v>-0.19531324506089956</v>
      </c>
      <c r="AE65" s="102">
        <f t="shared" si="42"/>
        <v>-5.1953132450608992</v>
      </c>
      <c r="AF65" s="102">
        <f t="shared" si="43"/>
        <v>4.8046867549391008</v>
      </c>
      <c r="AG65" s="102">
        <f t="shared" si="44"/>
        <v>-3.756001725394484</v>
      </c>
      <c r="AH65" s="102">
        <f t="shared" si="45"/>
        <v>3.3653752352726847</v>
      </c>
      <c r="AI65" s="102">
        <f t="shared" si="46"/>
        <v>-2.468957378437076</v>
      </c>
      <c r="AJ65" s="102">
        <f t="shared" si="47"/>
        <v>-7.468957378437076</v>
      </c>
      <c r="AK65" s="102">
        <f t="shared" si="48"/>
        <v>2.531042621562924</v>
      </c>
      <c r="AL65" s="102">
        <f t="shared" si="49"/>
        <v>-11.676001181784585</v>
      </c>
      <c r="AM65" s="102">
        <f t="shared" si="50"/>
        <v>6.738086424910434</v>
      </c>
      <c r="AN65" s="102">
        <f t="shared" si="51"/>
        <v>-2.5294776581259861</v>
      </c>
      <c r="AO65" s="102">
        <f t="shared" si="52"/>
        <v>-7.5294776581259857</v>
      </c>
      <c r="AP65" s="102">
        <f t="shared" si="53"/>
        <v>2.4705223418740139</v>
      </c>
      <c r="AQ65" s="102">
        <f t="shared" si="54"/>
        <v>-12.083764668341182</v>
      </c>
      <c r="AR65" s="102">
        <f t="shared" si="55"/>
        <v>7.0248093520892105</v>
      </c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</row>
    <row r="66" spans="1:131">
      <c r="A66" s="94" t="s">
        <v>127</v>
      </c>
      <c r="B66" s="95">
        <v>2024</v>
      </c>
      <c r="C66" s="94" t="s">
        <v>18</v>
      </c>
      <c r="D66" s="95" t="s">
        <v>49</v>
      </c>
      <c r="E66" s="140" t="s">
        <v>115</v>
      </c>
      <c r="F66" s="125" t="s">
        <v>138</v>
      </c>
      <c r="G66" s="85">
        <v>9</v>
      </c>
      <c r="H66" s="97">
        <v>447.39067999999997</v>
      </c>
      <c r="I66" s="97">
        <f t="shared" si="25"/>
        <v>450.9</v>
      </c>
      <c r="J66" s="158">
        <v>2.7574999999999998</v>
      </c>
      <c r="K66" s="158">
        <v>0.75182000000000004</v>
      </c>
      <c r="L66" s="98">
        <f t="shared" si="20"/>
        <v>3.5093199999999998</v>
      </c>
      <c r="M66" s="97">
        <f t="shared" si="26"/>
        <v>7820.8215874434463</v>
      </c>
      <c r="N66" s="114">
        <v>447.2</v>
      </c>
      <c r="O66" s="114">
        <v>450.7</v>
      </c>
      <c r="P66" s="115">
        <v>2.7362000000000002</v>
      </c>
      <c r="Q66" s="115">
        <v>0.74780000000000002</v>
      </c>
      <c r="R66" s="115">
        <v>3.484</v>
      </c>
      <c r="S66" s="103">
        <v>7768</v>
      </c>
      <c r="T66" s="100">
        <f t="shared" si="21"/>
        <v>-0.77243880326381342</v>
      </c>
      <c r="U66" s="100">
        <f t="shared" si="22"/>
        <v>-0.53470245537495986</v>
      </c>
      <c r="V66" s="100">
        <f t="shared" si="23"/>
        <v>-0.72150730055964662</v>
      </c>
      <c r="W66" s="100">
        <f t="shared" si="24"/>
        <v>-0.67539691134564317</v>
      </c>
      <c r="X66" s="101"/>
      <c r="Y66" s="102">
        <f t="shared" si="59"/>
        <v>-2.79705281221813</v>
      </c>
      <c r="Z66" s="102">
        <f t="shared" si="37"/>
        <v>-7.79705281221813</v>
      </c>
      <c r="AA66" s="102">
        <f t="shared" si="38"/>
        <v>2.20294718778187</v>
      </c>
      <c r="AB66" s="102">
        <f t="shared" si="39"/>
        <v>-11.231210499477125</v>
      </c>
      <c r="AC66" s="102">
        <f t="shared" si="40"/>
        <v>5.6371048750408654</v>
      </c>
      <c r="AD66" s="102">
        <f t="shared" si="41"/>
        <v>-0.19531324506089956</v>
      </c>
      <c r="AE66" s="102">
        <f t="shared" si="42"/>
        <v>-5.1953132450608992</v>
      </c>
      <c r="AF66" s="102">
        <f t="shared" si="43"/>
        <v>4.8046867549391008</v>
      </c>
      <c r="AG66" s="102">
        <f t="shared" si="44"/>
        <v>-3.756001725394484</v>
      </c>
      <c r="AH66" s="102">
        <f t="shared" si="45"/>
        <v>3.3653752352726847</v>
      </c>
      <c r="AI66" s="102">
        <f t="shared" si="46"/>
        <v>-2.468957378437076</v>
      </c>
      <c r="AJ66" s="102">
        <f t="shared" si="47"/>
        <v>-7.468957378437076</v>
      </c>
      <c r="AK66" s="102">
        <f t="shared" si="48"/>
        <v>2.531042621562924</v>
      </c>
      <c r="AL66" s="102">
        <f t="shared" si="49"/>
        <v>-11.676001181784585</v>
      </c>
      <c r="AM66" s="102">
        <f t="shared" si="50"/>
        <v>6.738086424910434</v>
      </c>
      <c r="AN66" s="102">
        <f t="shared" si="51"/>
        <v>-2.5294776581259861</v>
      </c>
      <c r="AO66" s="102">
        <f t="shared" si="52"/>
        <v>-7.5294776581259857</v>
      </c>
      <c r="AP66" s="102">
        <f t="shared" si="53"/>
        <v>2.4705223418740139</v>
      </c>
      <c r="AQ66" s="102">
        <f t="shared" si="54"/>
        <v>-12.083764668341182</v>
      </c>
      <c r="AR66" s="102">
        <f t="shared" si="55"/>
        <v>7.0248093520892105</v>
      </c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</row>
    <row r="67" spans="1:131">
      <c r="A67" s="94" t="s">
        <v>127</v>
      </c>
      <c r="B67" s="95">
        <v>2024</v>
      </c>
      <c r="C67" s="94" t="s">
        <v>82</v>
      </c>
      <c r="D67" s="95" t="s">
        <v>83</v>
      </c>
      <c r="E67" s="140" t="s">
        <v>118</v>
      </c>
      <c r="F67" s="151" t="s">
        <v>139</v>
      </c>
      <c r="G67" s="85">
        <v>1</v>
      </c>
      <c r="H67" s="97">
        <v>447.26814999999993</v>
      </c>
      <c r="I67" s="97">
        <f t="shared" ref="I67:I113" si="64">H67+J67+K67</f>
        <v>447.2999999999999</v>
      </c>
      <c r="J67" s="158">
        <v>2.0789999999999999E-2</v>
      </c>
      <c r="K67" s="158">
        <v>1.106E-2</v>
      </c>
      <c r="L67" s="98">
        <f t="shared" ref="L67:L114" si="65">J67+K67</f>
        <v>3.1850000000000003E-2</v>
      </c>
      <c r="M67" s="97">
        <f t="shared" ref="M67:M114" si="66">(1.6061/(1.6061-(L67/I67)))*(L67/I67)*1000000</f>
        <v>71.208164775059259</v>
      </c>
      <c r="N67" s="145"/>
      <c r="O67" s="145">
        <v>447.33</v>
      </c>
      <c r="P67" s="146"/>
      <c r="Q67" s="146"/>
      <c r="R67" s="146">
        <v>2.86E-2</v>
      </c>
      <c r="S67" s="147">
        <v>63.93</v>
      </c>
      <c r="T67" s="100"/>
      <c r="U67" s="100"/>
      <c r="V67" s="100">
        <f t="shared" ref="V67:V114" si="67">((R67-L67)/L67)*100</f>
        <v>-10.20408163265307</v>
      </c>
      <c r="W67" s="100">
        <f t="shared" ref="W67:W114" si="68">((S67-M67)/M67)*100</f>
        <v>-10.220969460525184</v>
      </c>
      <c r="X67" s="101"/>
      <c r="Y67" s="102">
        <f t="shared" si="59"/>
        <v>-2.79705281221813</v>
      </c>
      <c r="Z67" s="102">
        <f t="shared" si="37"/>
        <v>-7.79705281221813</v>
      </c>
      <c r="AA67" s="102">
        <f t="shared" si="38"/>
        <v>2.20294718778187</v>
      </c>
      <c r="AB67" s="102">
        <f t="shared" si="39"/>
        <v>-11.231210499477125</v>
      </c>
      <c r="AC67" s="102">
        <f t="shared" si="40"/>
        <v>5.6371048750408654</v>
      </c>
      <c r="AD67" s="102">
        <f t="shared" si="41"/>
        <v>-0.19531324506089956</v>
      </c>
      <c r="AE67" s="102">
        <f t="shared" si="42"/>
        <v>-5.1953132450608992</v>
      </c>
      <c r="AF67" s="102">
        <f t="shared" si="43"/>
        <v>4.8046867549391008</v>
      </c>
      <c r="AG67" s="102">
        <f t="shared" si="44"/>
        <v>-3.756001725394484</v>
      </c>
      <c r="AH67" s="102">
        <f t="shared" si="45"/>
        <v>3.3653752352726847</v>
      </c>
      <c r="AI67" s="102">
        <f t="shared" si="46"/>
        <v>-2.468957378437076</v>
      </c>
      <c r="AJ67" s="102">
        <f t="shared" si="47"/>
        <v>-7.468957378437076</v>
      </c>
      <c r="AK67" s="102">
        <f t="shared" si="48"/>
        <v>2.531042621562924</v>
      </c>
      <c r="AL67" s="102">
        <f t="shared" si="49"/>
        <v>-11.676001181784585</v>
      </c>
      <c r="AM67" s="102">
        <f t="shared" si="50"/>
        <v>6.738086424910434</v>
      </c>
      <c r="AN67" s="102">
        <f t="shared" si="51"/>
        <v>-2.5294776581259861</v>
      </c>
      <c r="AO67" s="102">
        <f t="shared" si="52"/>
        <v>-7.5294776581259857</v>
      </c>
      <c r="AP67" s="102">
        <f t="shared" si="53"/>
        <v>2.4705223418740139</v>
      </c>
      <c r="AQ67" s="102">
        <f t="shared" si="54"/>
        <v>-12.083764668341182</v>
      </c>
      <c r="AR67" s="102">
        <f t="shared" si="55"/>
        <v>7.0248093520892105</v>
      </c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</row>
    <row r="68" spans="1:131">
      <c r="A68" s="94" t="s">
        <v>127</v>
      </c>
      <c r="B68" s="95">
        <v>2024</v>
      </c>
      <c r="C68" s="94" t="s">
        <v>82</v>
      </c>
      <c r="D68" s="95" t="s">
        <v>83</v>
      </c>
      <c r="E68" s="140" t="s">
        <v>118</v>
      </c>
      <c r="F68" s="151" t="s">
        <v>139</v>
      </c>
      <c r="G68" s="85">
        <v>2</v>
      </c>
      <c r="H68" s="97">
        <v>448.34945999999997</v>
      </c>
      <c r="I68" s="97">
        <f t="shared" si="64"/>
        <v>448.4</v>
      </c>
      <c r="J68" s="158">
        <v>3.5060000000000001E-2</v>
      </c>
      <c r="K68" s="158">
        <v>1.5480000000000001E-2</v>
      </c>
      <c r="L68" s="98">
        <f t="shared" si="65"/>
        <v>5.0540000000000002E-2</v>
      </c>
      <c r="M68" s="97">
        <f t="shared" si="66"/>
        <v>112.71977478345073</v>
      </c>
      <c r="N68" s="148"/>
      <c r="O68" s="148">
        <v>446.68</v>
      </c>
      <c r="P68" s="149"/>
      <c r="Q68" s="149"/>
      <c r="R68" s="149">
        <v>4.58E-2</v>
      </c>
      <c r="S68" s="150">
        <v>102.53</v>
      </c>
      <c r="T68" s="100"/>
      <c r="U68" s="100"/>
      <c r="V68" s="100">
        <f t="shared" si="67"/>
        <v>-9.3787099327265544</v>
      </c>
      <c r="W68" s="100">
        <f t="shared" si="68"/>
        <v>-9.0399176213992671</v>
      </c>
      <c r="X68" s="101"/>
      <c r="Y68" s="102">
        <f t="shared" si="59"/>
        <v>-2.79705281221813</v>
      </c>
      <c r="Z68" s="102">
        <f t="shared" si="37"/>
        <v>-7.79705281221813</v>
      </c>
      <c r="AA68" s="102">
        <f t="shared" si="38"/>
        <v>2.20294718778187</v>
      </c>
      <c r="AB68" s="102">
        <f t="shared" si="39"/>
        <v>-11.231210499477125</v>
      </c>
      <c r="AC68" s="102">
        <f t="shared" si="40"/>
        <v>5.6371048750408654</v>
      </c>
      <c r="AD68" s="102">
        <f t="shared" si="41"/>
        <v>-0.19531324506089956</v>
      </c>
      <c r="AE68" s="102">
        <f t="shared" si="42"/>
        <v>-5.1953132450608992</v>
      </c>
      <c r="AF68" s="102">
        <f t="shared" si="43"/>
        <v>4.8046867549391008</v>
      </c>
      <c r="AG68" s="102">
        <f t="shared" si="44"/>
        <v>-3.756001725394484</v>
      </c>
      <c r="AH68" s="102">
        <f t="shared" si="45"/>
        <v>3.3653752352726847</v>
      </c>
      <c r="AI68" s="102">
        <f t="shared" si="46"/>
        <v>-2.468957378437076</v>
      </c>
      <c r="AJ68" s="102">
        <f t="shared" si="47"/>
        <v>-7.468957378437076</v>
      </c>
      <c r="AK68" s="102">
        <f t="shared" si="48"/>
        <v>2.531042621562924</v>
      </c>
      <c r="AL68" s="102">
        <f t="shared" si="49"/>
        <v>-11.676001181784585</v>
      </c>
      <c r="AM68" s="102">
        <f t="shared" si="50"/>
        <v>6.738086424910434</v>
      </c>
      <c r="AN68" s="102">
        <f t="shared" si="51"/>
        <v>-2.5294776581259861</v>
      </c>
      <c r="AO68" s="102">
        <f t="shared" si="52"/>
        <v>-7.5294776581259857</v>
      </c>
      <c r="AP68" s="102">
        <f t="shared" si="53"/>
        <v>2.4705223418740139</v>
      </c>
      <c r="AQ68" s="102">
        <f t="shared" si="54"/>
        <v>-12.083764668341182</v>
      </c>
      <c r="AR68" s="102">
        <f t="shared" si="55"/>
        <v>7.0248093520892105</v>
      </c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</row>
    <row r="69" spans="1:131">
      <c r="A69" s="94" t="s">
        <v>127</v>
      </c>
      <c r="B69" s="95">
        <v>2024</v>
      </c>
      <c r="C69" s="94" t="s">
        <v>82</v>
      </c>
      <c r="D69" s="95" t="s">
        <v>83</v>
      </c>
      <c r="E69" s="140" t="s">
        <v>118</v>
      </c>
      <c r="F69" s="151" t="s">
        <v>139</v>
      </c>
      <c r="G69" s="85">
        <v>3</v>
      </c>
      <c r="H69" s="97">
        <v>447.3</v>
      </c>
      <c r="I69" s="97">
        <f t="shared" si="64"/>
        <v>447.40000000000003</v>
      </c>
      <c r="J69" s="158">
        <v>7.4990000000000001E-2</v>
      </c>
      <c r="K69" s="158">
        <v>2.5010000000000001E-2</v>
      </c>
      <c r="L69" s="98">
        <f t="shared" si="65"/>
        <v>0.1</v>
      </c>
      <c r="M69" s="97">
        <f t="shared" si="66"/>
        <v>223.54474403730131</v>
      </c>
      <c r="N69" s="148"/>
      <c r="O69" s="148">
        <v>447.52</v>
      </c>
      <c r="P69" s="149"/>
      <c r="Q69" s="149"/>
      <c r="R69" s="149">
        <v>9.4399999999999998E-2</v>
      </c>
      <c r="S69" s="150">
        <v>210.94300000000001</v>
      </c>
      <c r="T69" s="100"/>
      <c r="U69" s="100"/>
      <c r="V69" s="100">
        <f t="shared" si="67"/>
        <v>-5.6000000000000076</v>
      </c>
      <c r="W69" s="100">
        <f t="shared" si="68"/>
        <v>-5.637235664641052</v>
      </c>
      <c r="X69" s="101"/>
      <c r="Y69" s="102">
        <f t="shared" si="59"/>
        <v>-2.79705281221813</v>
      </c>
      <c r="Z69" s="102">
        <f t="shared" si="37"/>
        <v>-7.79705281221813</v>
      </c>
      <c r="AA69" s="102">
        <f t="shared" si="38"/>
        <v>2.20294718778187</v>
      </c>
      <c r="AB69" s="102">
        <f t="shared" si="39"/>
        <v>-11.231210499477125</v>
      </c>
      <c r="AC69" s="102">
        <f t="shared" si="40"/>
        <v>5.6371048750408654</v>
      </c>
      <c r="AD69" s="102">
        <f t="shared" si="41"/>
        <v>-0.19531324506089956</v>
      </c>
      <c r="AE69" s="102">
        <f t="shared" si="42"/>
        <v>-5.1953132450608992</v>
      </c>
      <c r="AF69" s="102">
        <f t="shared" si="43"/>
        <v>4.8046867549391008</v>
      </c>
      <c r="AG69" s="102">
        <f t="shared" si="44"/>
        <v>-3.756001725394484</v>
      </c>
      <c r="AH69" s="102">
        <f t="shared" si="45"/>
        <v>3.3653752352726847</v>
      </c>
      <c r="AI69" s="102">
        <f t="shared" si="46"/>
        <v>-2.468957378437076</v>
      </c>
      <c r="AJ69" s="102">
        <f t="shared" si="47"/>
        <v>-7.468957378437076</v>
      </c>
      <c r="AK69" s="102">
        <f t="shared" si="48"/>
        <v>2.531042621562924</v>
      </c>
      <c r="AL69" s="102">
        <f t="shared" si="49"/>
        <v>-11.676001181784585</v>
      </c>
      <c r="AM69" s="102">
        <f t="shared" si="50"/>
        <v>6.738086424910434</v>
      </c>
      <c r="AN69" s="102">
        <f t="shared" si="51"/>
        <v>-2.5294776581259861</v>
      </c>
      <c r="AO69" s="102">
        <f t="shared" si="52"/>
        <v>-7.5294776581259857</v>
      </c>
      <c r="AP69" s="102">
        <f t="shared" si="53"/>
        <v>2.4705223418740139</v>
      </c>
      <c r="AQ69" s="102">
        <f t="shared" si="54"/>
        <v>-12.083764668341182</v>
      </c>
      <c r="AR69" s="102">
        <f t="shared" si="55"/>
        <v>7.0248093520892105</v>
      </c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</row>
    <row r="70" spans="1:131">
      <c r="A70" s="94" t="s">
        <v>127</v>
      </c>
      <c r="B70" s="95">
        <v>2024</v>
      </c>
      <c r="C70" s="94" t="s">
        <v>82</v>
      </c>
      <c r="D70" s="95" t="s">
        <v>83</v>
      </c>
      <c r="E70" s="140" t="s">
        <v>118</v>
      </c>
      <c r="F70" s="151" t="s">
        <v>139</v>
      </c>
      <c r="G70" s="85">
        <v>4</v>
      </c>
      <c r="H70" s="97">
        <v>447.79833999999994</v>
      </c>
      <c r="I70" s="97">
        <f t="shared" si="64"/>
        <v>448.09999999999991</v>
      </c>
      <c r="J70" s="158">
        <v>0.25039</v>
      </c>
      <c r="K70" s="158">
        <v>5.1270000000000003E-2</v>
      </c>
      <c r="L70" s="98">
        <f t="shared" si="65"/>
        <v>0.30165999999999998</v>
      </c>
      <c r="M70" s="97">
        <f t="shared" si="66"/>
        <v>673.48023660265778</v>
      </c>
      <c r="N70" s="148"/>
      <c r="O70" s="148">
        <v>447.94</v>
      </c>
      <c r="P70" s="149"/>
      <c r="Q70" s="149"/>
      <c r="R70" s="149">
        <v>0.26950000000000002</v>
      </c>
      <c r="S70" s="150">
        <v>601.64</v>
      </c>
      <c r="T70" s="100"/>
      <c r="U70" s="100"/>
      <c r="V70" s="100">
        <f t="shared" si="67"/>
        <v>-10.661009083073649</v>
      </c>
      <c r="W70" s="100">
        <f t="shared" si="68"/>
        <v>-10.667014813241259</v>
      </c>
      <c r="X70" s="101"/>
      <c r="Y70" s="102">
        <f t="shared" si="59"/>
        <v>-2.79705281221813</v>
      </c>
      <c r="Z70" s="102">
        <f t="shared" si="37"/>
        <v>-7.79705281221813</v>
      </c>
      <c r="AA70" s="102">
        <f t="shared" si="38"/>
        <v>2.20294718778187</v>
      </c>
      <c r="AB70" s="102">
        <f t="shared" si="39"/>
        <v>-11.231210499477125</v>
      </c>
      <c r="AC70" s="102">
        <f t="shared" si="40"/>
        <v>5.6371048750408654</v>
      </c>
      <c r="AD70" s="102">
        <f t="shared" si="41"/>
        <v>-0.19531324506089956</v>
      </c>
      <c r="AE70" s="102">
        <f t="shared" si="42"/>
        <v>-5.1953132450608992</v>
      </c>
      <c r="AF70" s="102">
        <f t="shared" si="43"/>
        <v>4.8046867549391008</v>
      </c>
      <c r="AG70" s="102">
        <f t="shared" si="44"/>
        <v>-3.756001725394484</v>
      </c>
      <c r="AH70" s="102">
        <f t="shared" si="45"/>
        <v>3.3653752352726847</v>
      </c>
      <c r="AI70" s="102">
        <f t="shared" si="46"/>
        <v>-2.468957378437076</v>
      </c>
      <c r="AJ70" s="102">
        <f t="shared" si="47"/>
        <v>-7.468957378437076</v>
      </c>
      <c r="AK70" s="102">
        <f t="shared" si="48"/>
        <v>2.531042621562924</v>
      </c>
      <c r="AL70" s="102">
        <f t="shared" si="49"/>
        <v>-11.676001181784585</v>
      </c>
      <c r="AM70" s="102">
        <f t="shared" si="50"/>
        <v>6.738086424910434</v>
      </c>
      <c r="AN70" s="102">
        <f t="shared" si="51"/>
        <v>-2.5294776581259861</v>
      </c>
      <c r="AO70" s="102">
        <f t="shared" si="52"/>
        <v>-7.5294776581259857</v>
      </c>
      <c r="AP70" s="102">
        <f t="shared" si="53"/>
        <v>2.4705223418740139</v>
      </c>
      <c r="AQ70" s="102">
        <f t="shared" si="54"/>
        <v>-12.083764668341182</v>
      </c>
      <c r="AR70" s="102">
        <f t="shared" si="55"/>
        <v>7.0248093520892105</v>
      </c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</row>
    <row r="71" spans="1:131">
      <c r="A71" s="94" t="s">
        <v>127</v>
      </c>
      <c r="B71" s="95">
        <v>2024</v>
      </c>
      <c r="C71" s="94" t="s">
        <v>82</v>
      </c>
      <c r="D71" s="95" t="s">
        <v>83</v>
      </c>
      <c r="E71" s="140" t="s">
        <v>118</v>
      </c>
      <c r="F71" s="151" t="s">
        <v>139</v>
      </c>
      <c r="G71" s="85">
        <v>5</v>
      </c>
      <c r="H71" s="97">
        <v>447.39911999999998</v>
      </c>
      <c r="I71" s="97">
        <f t="shared" si="64"/>
        <v>447.9</v>
      </c>
      <c r="J71" s="158">
        <v>0.4</v>
      </c>
      <c r="K71" s="158">
        <v>0.10088</v>
      </c>
      <c r="L71" s="98">
        <f t="shared" si="65"/>
        <v>0.50087999999999999</v>
      </c>
      <c r="M71" s="97">
        <f t="shared" si="66"/>
        <v>1119.064506830854</v>
      </c>
      <c r="N71" s="148"/>
      <c r="O71" s="148">
        <v>447.81</v>
      </c>
      <c r="P71" s="149"/>
      <c r="Q71" s="149"/>
      <c r="R71" s="149">
        <v>0.48809999999999998</v>
      </c>
      <c r="S71" s="150">
        <v>1089.97</v>
      </c>
      <c r="T71" s="100"/>
      <c r="U71" s="100"/>
      <c r="V71" s="100">
        <f t="shared" si="67"/>
        <v>-2.5515093435553453</v>
      </c>
      <c r="W71" s="100">
        <f t="shared" si="68"/>
        <v>-2.5998954174007802</v>
      </c>
      <c r="X71" s="101"/>
      <c r="Y71" s="102">
        <f t="shared" si="59"/>
        <v>-2.79705281221813</v>
      </c>
      <c r="Z71" s="102">
        <f t="shared" si="37"/>
        <v>-7.79705281221813</v>
      </c>
      <c r="AA71" s="102">
        <f t="shared" si="38"/>
        <v>2.20294718778187</v>
      </c>
      <c r="AB71" s="102">
        <f t="shared" si="39"/>
        <v>-11.231210499477125</v>
      </c>
      <c r="AC71" s="102">
        <f t="shared" si="40"/>
        <v>5.6371048750408654</v>
      </c>
      <c r="AD71" s="102">
        <f t="shared" si="41"/>
        <v>-0.19531324506089956</v>
      </c>
      <c r="AE71" s="102">
        <f t="shared" si="42"/>
        <v>-5.1953132450608992</v>
      </c>
      <c r="AF71" s="102">
        <f t="shared" si="43"/>
        <v>4.8046867549391008</v>
      </c>
      <c r="AG71" s="102">
        <f t="shared" si="44"/>
        <v>-3.756001725394484</v>
      </c>
      <c r="AH71" s="102">
        <f t="shared" si="45"/>
        <v>3.3653752352726847</v>
      </c>
      <c r="AI71" s="102">
        <f t="shared" si="46"/>
        <v>-2.468957378437076</v>
      </c>
      <c r="AJ71" s="102">
        <f t="shared" si="47"/>
        <v>-7.468957378437076</v>
      </c>
      <c r="AK71" s="102">
        <f t="shared" si="48"/>
        <v>2.531042621562924</v>
      </c>
      <c r="AL71" s="102">
        <f t="shared" si="49"/>
        <v>-11.676001181784585</v>
      </c>
      <c r="AM71" s="102">
        <f t="shared" si="50"/>
        <v>6.738086424910434</v>
      </c>
      <c r="AN71" s="102">
        <f t="shared" si="51"/>
        <v>-2.5294776581259861</v>
      </c>
      <c r="AO71" s="102">
        <f t="shared" si="52"/>
        <v>-7.5294776581259857</v>
      </c>
      <c r="AP71" s="102">
        <f t="shared" si="53"/>
        <v>2.4705223418740139</v>
      </c>
      <c r="AQ71" s="102">
        <f t="shared" si="54"/>
        <v>-12.083764668341182</v>
      </c>
      <c r="AR71" s="102">
        <f t="shared" si="55"/>
        <v>7.0248093520892105</v>
      </c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</row>
    <row r="72" spans="1:131">
      <c r="A72" s="94" t="s">
        <v>127</v>
      </c>
      <c r="B72" s="95">
        <v>2024</v>
      </c>
      <c r="C72" s="94" t="s">
        <v>82</v>
      </c>
      <c r="D72" s="95" t="s">
        <v>83</v>
      </c>
      <c r="E72" s="140" t="s">
        <v>118</v>
      </c>
      <c r="F72" s="151" t="s">
        <v>139</v>
      </c>
      <c r="G72" s="85">
        <v>6</v>
      </c>
      <c r="H72" s="97">
        <v>447.19619</v>
      </c>
      <c r="I72" s="97">
        <f t="shared" si="64"/>
        <v>447.90000000000003</v>
      </c>
      <c r="J72" s="158">
        <v>0.55271999999999999</v>
      </c>
      <c r="K72" s="158">
        <v>0.15109</v>
      </c>
      <c r="L72" s="98">
        <f t="shared" si="65"/>
        <v>0.70381000000000005</v>
      </c>
      <c r="M72" s="97">
        <f t="shared" si="66"/>
        <v>1572.8940808554842</v>
      </c>
      <c r="N72" s="148"/>
      <c r="O72" s="148">
        <v>447.8</v>
      </c>
      <c r="P72" s="149"/>
      <c r="Q72" s="149"/>
      <c r="R72" s="149">
        <v>0.68189999999999995</v>
      </c>
      <c r="S72" s="150">
        <v>1522.77</v>
      </c>
      <c r="T72" s="100"/>
      <c r="U72" s="100"/>
      <c r="V72" s="100">
        <f t="shared" si="67"/>
        <v>-3.1130560804762784</v>
      </c>
      <c r="W72" s="100">
        <f t="shared" si="68"/>
        <v>-3.1867422902514901</v>
      </c>
      <c r="X72" s="101"/>
      <c r="Y72" s="102">
        <f t="shared" si="59"/>
        <v>-2.79705281221813</v>
      </c>
      <c r="Z72" s="102">
        <f t="shared" si="37"/>
        <v>-7.79705281221813</v>
      </c>
      <c r="AA72" s="102">
        <f t="shared" si="38"/>
        <v>2.20294718778187</v>
      </c>
      <c r="AB72" s="102">
        <f t="shared" si="39"/>
        <v>-11.231210499477125</v>
      </c>
      <c r="AC72" s="102">
        <f t="shared" si="40"/>
        <v>5.6371048750408654</v>
      </c>
      <c r="AD72" s="102">
        <f t="shared" si="41"/>
        <v>-0.19531324506089956</v>
      </c>
      <c r="AE72" s="102">
        <f t="shared" si="42"/>
        <v>-5.1953132450608992</v>
      </c>
      <c r="AF72" s="102">
        <f t="shared" si="43"/>
        <v>4.8046867549391008</v>
      </c>
      <c r="AG72" s="102">
        <f t="shared" si="44"/>
        <v>-3.756001725394484</v>
      </c>
      <c r="AH72" s="102">
        <f t="shared" si="45"/>
        <v>3.3653752352726847</v>
      </c>
      <c r="AI72" s="102">
        <f t="shared" si="46"/>
        <v>-2.468957378437076</v>
      </c>
      <c r="AJ72" s="102">
        <f t="shared" si="47"/>
        <v>-7.468957378437076</v>
      </c>
      <c r="AK72" s="102">
        <f t="shared" si="48"/>
        <v>2.531042621562924</v>
      </c>
      <c r="AL72" s="102">
        <f t="shared" si="49"/>
        <v>-11.676001181784585</v>
      </c>
      <c r="AM72" s="102">
        <f t="shared" si="50"/>
        <v>6.738086424910434</v>
      </c>
      <c r="AN72" s="102">
        <f t="shared" si="51"/>
        <v>-2.5294776581259861</v>
      </c>
      <c r="AO72" s="102">
        <f t="shared" si="52"/>
        <v>-7.5294776581259857</v>
      </c>
      <c r="AP72" s="102">
        <f t="shared" si="53"/>
        <v>2.4705223418740139</v>
      </c>
      <c r="AQ72" s="102">
        <f t="shared" si="54"/>
        <v>-12.083764668341182</v>
      </c>
      <c r="AR72" s="102">
        <f t="shared" si="55"/>
        <v>7.0248093520892105</v>
      </c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</row>
    <row r="73" spans="1:131">
      <c r="A73" s="94" t="s">
        <v>127</v>
      </c>
      <c r="B73" s="95">
        <v>2024</v>
      </c>
      <c r="C73" s="94" t="s">
        <v>82</v>
      </c>
      <c r="D73" s="95" t="s">
        <v>83</v>
      </c>
      <c r="E73" s="140" t="s">
        <v>118</v>
      </c>
      <c r="F73" s="151" t="s">
        <v>139</v>
      </c>
      <c r="G73" s="85">
        <v>7</v>
      </c>
      <c r="H73" s="97">
        <v>447.19925000000001</v>
      </c>
      <c r="I73" s="97">
        <f t="shared" si="64"/>
        <v>449.09999999999997</v>
      </c>
      <c r="J73" s="158">
        <v>1.50075</v>
      </c>
      <c r="K73" s="158">
        <v>0.4</v>
      </c>
      <c r="L73" s="98">
        <f t="shared" si="65"/>
        <v>1.9007499999999999</v>
      </c>
      <c r="M73" s="97">
        <f t="shared" si="66"/>
        <v>4243.5360536345661</v>
      </c>
      <c r="N73" s="148"/>
      <c r="O73" s="148">
        <v>449.05</v>
      </c>
      <c r="P73" s="149"/>
      <c r="Q73" s="149"/>
      <c r="R73" s="149">
        <v>1.8562000000000001</v>
      </c>
      <c r="S73" s="150">
        <v>4133.6099999999997</v>
      </c>
      <c r="T73" s="100"/>
      <c r="U73" s="100"/>
      <c r="V73" s="100">
        <f t="shared" si="67"/>
        <v>-2.3438116532947451</v>
      </c>
      <c r="W73" s="100">
        <f t="shared" si="68"/>
        <v>-2.5904352465773286</v>
      </c>
      <c r="X73" s="101"/>
      <c r="Y73" s="102">
        <f t="shared" ref="Y73:Y95" si="69">$T$140</f>
        <v>-2.79705281221813</v>
      </c>
      <c r="Z73" s="102">
        <f t="shared" si="37"/>
        <v>-7.79705281221813</v>
      </c>
      <c r="AA73" s="102">
        <f t="shared" si="38"/>
        <v>2.20294718778187</v>
      </c>
      <c r="AB73" s="102">
        <f t="shared" si="39"/>
        <v>-11.231210499477125</v>
      </c>
      <c r="AC73" s="102">
        <f t="shared" si="40"/>
        <v>5.6371048750408654</v>
      </c>
      <c r="AD73" s="102">
        <f t="shared" si="41"/>
        <v>-0.19531324506089956</v>
      </c>
      <c r="AE73" s="102">
        <f t="shared" si="42"/>
        <v>-5.1953132450608992</v>
      </c>
      <c r="AF73" s="102">
        <f t="shared" si="43"/>
        <v>4.8046867549391008</v>
      </c>
      <c r="AG73" s="102">
        <f t="shared" si="44"/>
        <v>-3.756001725394484</v>
      </c>
      <c r="AH73" s="102">
        <f t="shared" si="45"/>
        <v>3.3653752352726847</v>
      </c>
      <c r="AI73" s="102">
        <f t="shared" si="46"/>
        <v>-2.468957378437076</v>
      </c>
      <c r="AJ73" s="102">
        <f t="shared" si="47"/>
        <v>-7.468957378437076</v>
      </c>
      <c r="AK73" s="102">
        <f t="shared" si="48"/>
        <v>2.531042621562924</v>
      </c>
      <c r="AL73" s="102">
        <f t="shared" si="49"/>
        <v>-11.676001181784585</v>
      </c>
      <c r="AM73" s="102">
        <f t="shared" si="50"/>
        <v>6.738086424910434</v>
      </c>
      <c r="AN73" s="102">
        <f t="shared" si="51"/>
        <v>-2.5294776581259861</v>
      </c>
      <c r="AO73" s="102">
        <f t="shared" si="52"/>
        <v>-7.5294776581259857</v>
      </c>
      <c r="AP73" s="102">
        <f t="shared" si="53"/>
        <v>2.4705223418740139</v>
      </c>
      <c r="AQ73" s="102">
        <f t="shared" si="54"/>
        <v>-12.083764668341182</v>
      </c>
      <c r="AR73" s="102">
        <f t="shared" si="55"/>
        <v>7.0248093520892105</v>
      </c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</row>
    <row r="74" spans="1:131">
      <c r="A74" s="94" t="s">
        <v>127</v>
      </c>
      <c r="B74" s="95">
        <v>2024</v>
      </c>
      <c r="C74" s="94" t="s">
        <v>82</v>
      </c>
      <c r="D74" s="95" t="s">
        <v>83</v>
      </c>
      <c r="E74" s="140" t="s">
        <v>118</v>
      </c>
      <c r="F74" s="151" t="s">
        <v>139</v>
      </c>
      <c r="G74" s="85">
        <v>8</v>
      </c>
      <c r="H74" s="97">
        <v>446.64685000000003</v>
      </c>
      <c r="I74" s="97">
        <f t="shared" si="64"/>
        <v>449.40000000000003</v>
      </c>
      <c r="J74" s="158">
        <v>2.2516500000000002</v>
      </c>
      <c r="K74" s="158">
        <v>0.50149999999999995</v>
      </c>
      <c r="L74" s="98">
        <f t="shared" si="65"/>
        <v>2.7531500000000002</v>
      </c>
      <c r="M74" s="97">
        <f t="shared" si="66"/>
        <v>6149.7369317328157</v>
      </c>
      <c r="N74" s="148"/>
      <c r="O74" s="148">
        <v>449.24</v>
      </c>
      <c r="P74" s="149"/>
      <c r="Q74" s="149"/>
      <c r="R74" s="149">
        <v>2.7038000000000002</v>
      </c>
      <c r="S74" s="150">
        <v>6018.6</v>
      </c>
      <c r="T74" s="100"/>
      <c r="U74" s="100"/>
      <c r="V74" s="100">
        <f t="shared" si="67"/>
        <v>-1.7924922361658462</v>
      </c>
      <c r="W74" s="100">
        <f t="shared" si="68"/>
        <v>-2.1323990471225702</v>
      </c>
      <c r="X74" s="101"/>
      <c r="Y74" s="102">
        <f t="shared" si="69"/>
        <v>-2.79705281221813</v>
      </c>
      <c r="Z74" s="102">
        <f t="shared" si="37"/>
        <v>-7.79705281221813</v>
      </c>
      <c r="AA74" s="102">
        <f t="shared" si="38"/>
        <v>2.20294718778187</v>
      </c>
      <c r="AB74" s="102">
        <f t="shared" si="39"/>
        <v>-11.231210499477125</v>
      </c>
      <c r="AC74" s="102">
        <f t="shared" si="40"/>
        <v>5.6371048750408654</v>
      </c>
      <c r="AD74" s="102">
        <f t="shared" si="41"/>
        <v>-0.19531324506089956</v>
      </c>
      <c r="AE74" s="102">
        <f t="shared" si="42"/>
        <v>-5.1953132450608992</v>
      </c>
      <c r="AF74" s="102">
        <f t="shared" si="43"/>
        <v>4.8046867549391008</v>
      </c>
      <c r="AG74" s="102">
        <f t="shared" si="44"/>
        <v>-3.756001725394484</v>
      </c>
      <c r="AH74" s="102">
        <f t="shared" si="45"/>
        <v>3.3653752352726847</v>
      </c>
      <c r="AI74" s="102">
        <f t="shared" si="46"/>
        <v>-2.468957378437076</v>
      </c>
      <c r="AJ74" s="102">
        <f t="shared" si="47"/>
        <v>-7.468957378437076</v>
      </c>
      <c r="AK74" s="102">
        <f t="shared" si="48"/>
        <v>2.531042621562924</v>
      </c>
      <c r="AL74" s="102">
        <f t="shared" si="49"/>
        <v>-11.676001181784585</v>
      </c>
      <c r="AM74" s="102">
        <f t="shared" si="50"/>
        <v>6.738086424910434</v>
      </c>
      <c r="AN74" s="102">
        <f t="shared" si="51"/>
        <v>-2.5294776581259861</v>
      </c>
      <c r="AO74" s="102">
        <f t="shared" si="52"/>
        <v>-7.5294776581259857</v>
      </c>
      <c r="AP74" s="102">
        <f t="shared" si="53"/>
        <v>2.4705223418740139</v>
      </c>
      <c r="AQ74" s="102">
        <f t="shared" si="54"/>
        <v>-12.083764668341182</v>
      </c>
      <c r="AR74" s="102">
        <f t="shared" si="55"/>
        <v>7.0248093520892105</v>
      </c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</row>
    <row r="75" spans="1:131">
      <c r="A75" s="94" t="s">
        <v>127</v>
      </c>
      <c r="B75" s="95">
        <v>2024</v>
      </c>
      <c r="C75" s="94" t="s">
        <v>82</v>
      </c>
      <c r="D75" s="95" t="s">
        <v>83</v>
      </c>
      <c r="E75" s="140" t="s">
        <v>118</v>
      </c>
      <c r="F75" s="151" t="s">
        <v>139</v>
      </c>
      <c r="G75" s="85">
        <v>9</v>
      </c>
      <c r="H75" s="97">
        <v>447.09172000000001</v>
      </c>
      <c r="I75" s="97">
        <f t="shared" si="64"/>
        <v>450.6</v>
      </c>
      <c r="J75" s="158">
        <v>2.7565499999999998</v>
      </c>
      <c r="K75" s="158">
        <v>0.75173000000000001</v>
      </c>
      <c r="L75" s="98">
        <f t="shared" si="65"/>
        <v>3.5082800000000001</v>
      </c>
      <c r="M75" s="97">
        <f t="shared" si="66"/>
        <v>7823.7233198905005</v>
      </c>
      <c r="N75" s="148"/>
      <c r="O75" s="148">
        <v>450.4</v>
      </c>
      <c r="P75" s="149"/>
      <c r="Q75" s="149"/>
      <c r="R75" s="149">
        <v>3.4337</v>
      </c>
      <c r="S75" s="150">
        <v>7623.66</v>
      </c>
      <c r="T75" s="100"/>
      <c r="U75" s="100"/>
      <c r="V75" s="100">
        <f t="shared" si="67"/>
        <v>-2.1258280410913635</v>
      </c>
      <c r="W75" s="100">
        <f t="shared" si="68"/>
        <v>-2.5571369501510022</v>
      </c>
      <c r="X75" s="101"/>
      <c r="Y75" s="102">
        <f t="shared" si="69"/>
        <v>-2.79705281221813</v>
      </c>
      <c r="Z75" s="102">
        <f t="shared" si="37"/>
        <v>-7.79705281221813</v>
      </c>
      <c r="AA75" s="102">
        <f t="shared" si="38"/>
        <v>2.20294718778187</v>
      </c>
      <c r="AB75" s="102">
        <f t="shared" si="39"/>
        <v>-11.231210499477125</v>
      </c>
      <c r="AC75" s="102">
        <f t="shared" si="40"/>
        <v>5.6371048750408654</v>
      </c>
      <c r="AD75" s="102">
        <f t="shared" si="41"/>
        <v>-0.19531324506089956</v>
      </c>
      <c r="AE75" s="102">
        <f t="shared" si="42"/>
        <v>-5.1953132450608992</v>
      </c>
      <c r="AF75" s="102">
        <f t="shared" si="43"/>
        <v>4.8046867549391008</v>
      </c>
      <c r="AG75" s="102">
        <f t="shared" si="44"/>
        <v>-3.756001725394484</v>
      </c>
      <c r="AH75" s="102">
        <f t="shared" si="45"/>
        <v>3.3653752352726847</v>
      </c>
      <c r="AI75" s="102">
        <f t="shared" si="46"/>
        <v>-2.468957378437076</v>
      </c>
      <c r="AJ75" s="102">
        <f t="shared" si="47"/>
        <v>-7.468957378437076</v>
      </c>
      <c r="AK75" s="102">
        <f t="shared" si="48"/>
        <v>2.531042621562924</v>
      </c>
      <c r="AL75" s="102">
        <f t="shared" si="49"/>
        <v>-11.676001181784585</v>
      </c>
      <c r="AM75" s="102">
        <f t="shared" si="50"/>
        <v>6.738086424910434</v>
      </c>
      <c r="AN75" s="102">
        <f t="shared" si="51"/>
        <v>-2.5294776581259861</v>
      </c>
      <c r="AO75" s="102">
        <f t="shared" si="52"/>
        <v>-7.5294776581259857</v>
      </c>
      <c r="AP75" s="102">
        <f t="shared" si="53"/>
        <v>2.4705223418740139</v>
      </c>
      <c r="AQ75" s="102">
        <f t="shared" si="54"/>
        <v>-12.083764668341182</v>
      </c>
      <c r="AR75" s="102">
        <f t="shared" si="55"/>
        <v>7.0248093520892105</v>
      </c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</row>
    <row r="76" spans="1:131" ht="13.7" customHeight="1">
      <c r="A76" s="94" t="s">
        <v>127</v>
      </c>
      <c r="B76" s="95">
        <v>2024</v>
      </c>
      <c r="C76" s="94" t="s">
        <v>22</v>
      </c>
      <c r="D76" s="95" t="s">
        <v>69</v>
      </c>
      <c r="E76" s="140" t="s">
        <v>119</v>
      </c>
      <c r="F76" s="125" t="s">
        <v>159</v>
      </c>
      <c r="G76" s="126">
        <v>1</v>
      </c>
      <c r="H76" s="97">
        <v>447.36966000000001</v>
      </c>
      <c r="I76" s="97">
        <f t="shared" si="64"/>
        <v>447.40000000000003</v>
      </c>
      <c r="J76" s="158">
        <v>2.0209999999999999E-2</v>
      </c>
      <c r="K76" s="158">
        <v>1.013E-2</v>
      </c>
      <c r="L76" s="98">
        <f t="shared" si="65"/>
        <v>3.0339999999999999E-2</v>
      </c>
      <c r="M76" s="97">
        <f t="shared" si="66"/>
        <v>67.816900075542208</v>
      </c>
      <c r="N76" s="112">
        <v>447.09999999999997</v>
      </c>
      <c r="O76" s="112">
        <v>447.06989999999996</v>
      </c>
      <c r="P76" s="113">
        <v>1.7099999999999671E-2</v>
      </c>
      <c r="Q76" s="113">
        <v>1.2999999999999901E-2</v>
      </c>
      <c r="R76" s="113">
        <v>3.0099999999999572E-2</v>
      </c>
      <c r="S76" s="99">
        <v>67.327279246488246</v>
      </c>
      <c r="T76" s="100">
        <f t="shared" ref="T76" si="70">((P76-J76)/J76)*100</f>
        <v>-15.388421573480098</v>
      </c>
      <c r="U76" s="100">
        <f t="shared" ref="U76" si="71">((Q76-K76)/K76)*100</f>
        <v>28.331688055280356</v>
      </c>
      <c r="V76" s="100">
        <f t="shared" si="67"/>
        <v>-0.79103493737780939</v>
      </c>
      <c r="W76" s="100">
        <f t="shared" si="68"/>
        <v>-0.72197465308583308</v>
      </c>
      <c r="X76" s="101"/>
      <c r="Y76" s="102">
        <f t="shared" si="69"/>
        <v>-2.79705281221813</v>
      </c>
      <c r="Z76" s="102">
        <f t="shared" si="37"/>
        <v>-7.79705281221813</v>
      </c>
      <c r="AA76" s="102">
        <f t="shared" si="38"/>
        <v>2.20294718778187</v>
      </c>
      <c r="AB76" s="102">
        <f t="shared" si="39"/>
        <v>-11.231210499477125</v>
      </c>
      <c r="AC76" s="102">
        <f t="shared" si="40"/>
        <v>5.6371048750408654</v>
      </c>
      <c r="AD76" s="102">
        <f t="shared" si="41"/>
        <v>-0.19531324506089956</v>
      </c>
      <c r="AE76" s="102">
        <f t="shared" si="42"/>
        <v>-5.1953132450608992</v>
      </c>
      <c r="AF76" s="102">
        <f t="shared" si="43"/>
        <v>4.8046867549391008</v>
      </c>
      <c r="AG76" s="102">
        <f t="shared" si="44"/>
        <v>-3.756001725394484</v>
      </c>
      <c r="AH76" s="102">
        <f t="shared" si="45"/>
        <v>3.3653752352726847</v>
      </c>
      <c r="AI76" s="102">
        <f t="shared" si="46"/>
        <v>-2.468957378437076</v>
      </c>
      <c r="AJ76" s="102">
        <f t="shared" si="47"/>
        <v>-7.468957378437076</v>
      </c>
      <c r="AK76" s="102">
        <f t="shared" si="48"/>
        <v>2.531042621562924</v>
      </c>
      <c r="AL76" s="102">
        <f t="shared" si="49"/>
        <v>-11.676001181784585</v>
      </c>
      <c r="AM76" s="102">
        <f t="shared" si="50"/>
        <v>6.738086424910434</v>
      </c>
      <c r="AN76" s="102">
        <f t="shared" si="51"/>
        <v>-2.5294776581259861</v>
      </c>
      <c r="AO76" s="102">
        <f t="shared" si="52"/>
        <v>-7.5294776581259857</v>
      </c>
      <c r="AP76" s="102">
        <f t="shared" si="53"/>
        <v>2.4705223418740139</v>
      </c>
      <c r="AQ76" s="102">
        <f t="shared" si="54"/>
        <v>-12.083764668341182</v>
      </c>
      <c r="AR76" s="102">
        <f t="shared" si="55"/>
        <v>7.0248093520892105</v>
      </c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</row>
    <row r="77" spans="1:131" ht="13.7" customHeight="1">
      <c r="A77" s="94" t="s">
        <v>127</v>
      </c>
      <c r="B77" s="95">
        <v>2024</v>
      </c>
      <c r="C77" s="94" t="s">
        <v>22</v>
      </c>
      <c r="D77" s="95" t="s">
        <v>69</v>
      </c>
      <c r="E77" s="140" t="s">
        <v>119</v>
      </c>
      <c r="F77" s="125" t="s">
        <v>159</v>
      </c>
      <c r="G77" s="85">
        <v>2</v>
      </c>
      <c r="H77" s="97">
        <v>447.04954000000004</v>
      </c>
      <c r="I77" s="97">
        <f t="shared" si="64"/>
        <v>447.1</v>
      </c>
      <c r="J77" s="158">
        <v>3.5439999999999999E-2</v>
      </c>
      <c r="K77" s="158">
        <v>1.502E-2</v>
      </c>
      <c r="L77" s="98">
        <f t="shared" si="65"/>
        <v>5.0459999999999998E-2</v>
      </c>
      <c r="M77" s="97">
        <f t="shared" si="66"/>
        <v>112.86858884749438</v>
      </c>
      <c r="N77" s="114">
        <v>446.79999999999995</v>
      </c>
      <c r="O77" s="114">
        <v>446.76083999999997</v>
      </c>
      <c r="P77" s="115">
        <v>2.4659999999999904E-2</v>
      </c>
      <c r="Q77" s="115">
        <v>1.4499999999999957E-2</v>
      </c>
      <c r="R77" s="115">
        <v>3.9159999999999862E-2</v>
      </c>
      <c r="S77" s="103">
        <v>87.653161364814025</v>
      </c>
      <c r="T77" s="100">
        <f t="shared" ref="T77:T93" si="72">((P77-J77)/J77)*100</f>
        <v>-30.417607223476566</v>
      </c>
      <c r="U77" s="100">
        <f t="shared" ref="U77:U93" si="73">((Q77-K77)/K77)*100</f>
        <v>-3.4620505992013517</v>
      </c>
      <c r="V77" s="100">
        <f t="shared" si="67"/>
        <v>-22.393975426080335</v>
      </c>
      <c r="W77" s="100">
        <f t="shared" si="68"/>
        <v>-22.340518066324812</v>
      </c>
      <c r="X77" s="101"/>
      <c r="Y77" s="102">
        <f t="shared" si="69"/>
        <v>-2.79705281221813</v>
      </c>
      <c r="Z77" s="102">
        <f t="shared" si="37"/>
        <v>-7.79705281221813</v>
      </c>
      <c r="AA77" s="102">
        <f t="shared" si="38"/>
        <v>2.20294718778187</v>
      </c>
      <c r="AB77" s="102">
        <f t="shared" si="39"/>
        <v>-11.231210499477125</v>
      </c>
      <c r="AC77" s="102">
        <f t="shared" si="40"/>
        <v>5.6371048750408654</v>
      </c>
      <c r="AD77" s="102">
        <f t="shared" si="41"/>
        <v>-0.19531324506089956</v>
      </c>
      <c r="AE77" s="102">
        <f t="shared" si="42"/>
        <v>-5.1953132450608992</v>
      </c>
      <c r="AF77" s="102">
        <f t="shared" si="43"/>
        <v>4.8046867549391008</v>
      </c>
      <c r="AG77" s="102">
        <f t="shared" si="44"/>
        <v>-3.756001725394484</v>
      </c>
      <c r="AH77" s="102">
        <f t="shared" si="45"/>
        <v>3.3653752352726847</v>
      </c>
      <c r="AI77" s="102">
        <f t="shared" si="46"/>
        <v>-2.468957378437076</v>
      </c>
      <c r="AJ77" s="102">
        <f t="shared" si="47"/>
        <v>-7.468957378437076</v>
      </c>
      <c r="AK77" s="102">
        <f t="shared" si="48"/>
        <v>2.531042621562924</v>
      </c>
      <c r="AL77" s="102">
        <f t="shared" si="49"/>
        <v>-11.676001181784585</v>
      </c>
      <c r="AM77" s="102">
        <f t="shared" si="50"/>
        <v>6.738086424910434</v>
      </c>
      <c r="AN77" s="102">
        <f t="shared" si="51"/>
        <v>-2.5294776581259861</v>
      </c>
      <c r="AO77" s="102">
        <f t="shared" si="52"/>
        <v>-7.5294776581259857</v>
      </c>
      <c r="AP77" s="102">
        <f t="shared" si="53"/>
        <v>2.4705223418740139</v>
      </c>
      <c r="AQ77" s="102">
        <f t="shared" si="54"/>
        <v>-12.083764668341182</v>
      </c>
      <c r="AR77" s="102">
        <f t="shared" si="55"/>
        <v>7.0248093520892105</v>
      </c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</row>
    <row r="78" spans="1:131" ht="13.7" customHeight="1">
      <c r="A78" s="94" t="s">
        <v>127</v>
      </c>
      <c r="B78" s="95">
        <v>2024</v>
      </c>
      <c r="C78" s="94" t="s">
        <v>22</v>
      </c>
      <c r="D78" s="95" t="s">
        <v>69</v>
      </c>
      <c r="E78" s="140" t="s">
        <v>119</v>
      </c>
      <c r="F78" s="125" t="s">
        <v>159</v>
      </c>
      <c r="G78" s="85">
        <v>3</v>
      </c>
      <c r="H78" s="97">
        <v>446.79937000000001</v>
      </c>
      <c r="I78" s="97">
        <f t="shared" si="64"/>
        <v>446.9</v>
      </c>
      <c r="J78" s="158">
        <v>7.5410000000000005E-2</v>
      </c>
      <c r="K78" s="158">
        <v>2.5219999999999999E-2</v>
      </c>
      <c r="L78" s="98">
        <f t="shared" si="65"/>
        <v>0.10063</v>
      </c>
      <c r="M78" s="97">
        <f t="shared" si="66"/>
        <v>225.2049903585997</v>
      </c>
      <c r="N78" s="114">
        <v>446.59999999999997</v>
      </c>
      <c r="O78" s="114">
        <v>446.50019999999995</v>
      </c>
      <c r="P78" s="115">
        <v>7.1900000000000297E-2</v>
      </c>
      <c r="Q78" s="115">
        <v>2.7899999999999814E-2</v>
      </c>
      <c r="R78" s="115">
        <v>9.9800000000000111E-2</v>
      </c>
      <c r="S78" s="103">
        <v>223.51613728280552</v>
      </c>
      <c r="T78" s="100">
        <f t="shared" si="72"/>
        <v>-4.6545550987928754</v>
      </c>
      <c r="U78" s="100">
        <f t="shared" si="73"/>
        <v>10.626486915145973</v>
      </c>
      <c r="V78" s="100">
        <f t="shared" si="67"/>
        <v>-0.82480373646018723</v>
      </c>
      <c r="W78" s="100">
        <f t="shared" si="68"/>
        <v>-0.7499181404039853</v>
      </c>
      <c r="X78" s="101"/>
      <c r="Y78" s="102">
        <f t="shared" si="69"/>
        <v>-2.79705281221813</v>
      </c>
      <c r="Z78" s="102">
        <f t="shared" si="37"/>
        <v>-7.79705281221813</v>
      </c>
      <c r="AA78" s="102">
        <f t="shared" si="38"/>
        <v>2.20294718778187</v>
      </c>
      <c r="AB78" s="102">
        <f t="shared" si="39"/>
        <v>-11.231210499477125</v>
      </c>
      <c r="AC78" s="102">
        <f t="shared" si="40"/>
        <v>5.6371048750408654</v>
      </c>
      <c r="AD78" s="102">
        <f t="shared" si="41"/>
        <v>-0.19531324506089956</v>
      </c>
      <c r="AE78" s="102">
        <f t="shared" si="42"/>
        <v>-5.1953132450608992</v>
      </c>
      <c r="AF78" s="102">
        <f t="shared" si="43"/>
        <v>4.8046867549391008</v>
      </c>
      <c r="AG78" s="102">
        <f t="shared" si="44"/>
        <v>-3.756001725394484</v>
      </c>
      <c r="AH78" s="102">
        <f t="shared" si="45"/>
        <v>3.3653752352726847</v>
      </c>
      <c r="AI78" s="102">
        <f t="shared" si="46"/>
        <v>-2.468957378437076</v>
      </c>
      <c r="AJ78" s="102">
        <f t="shared" si="47"/>
        <v>-7.468957378437076</v>
      </c>
      <c r="AK78" s="102">
        <f t="shared" si="48"/>
        <v>2.531042621562924</v>
      </c>
      <c r="AL78" s="102">
        <f t="shared" si="49"/>
        <v>-11.676001181784585</v>
      </c>
      <c r="AM78" s="102">
        <f t="shared" si="50"/>
        <v>6.738086424910434</v>
      </c>
      <c r="AN78" s="102">
        <f t="shared" si="51"/>
        <v>-2.5294776581259861</v>
      </c>
      <c r="AO78" s="102">
        <f t="shared" si="52"/>
        <v>-7.5294776581259857</v>
      </c>
      <c r="AP78" s="102">
        <f t="shared" si="53"/>
        <v>2.4705223418740139</v>
      </c>
      <c r="AQ78" s="102">
        <f t="shared" si="54"/>
        <v>-12.083764668341182</v>
      </c>
      <c r="AR78" s="102">
        <f t="shared" si="55"/>
        <v>7.0248093520892105</v>
      </c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</row>
    <row r="79" spans="1:131" ht="13.7" customHeight="1">
      <c r="A79" s="94" t="s">
        <v>127</v>
      </c>
      <c r="B79" s="95">
        <v>2024</v>
      </c>
      <c r="C79" s="94" t="s">
        <v>22</v>
      </c>
      <c r="D79" s="95" t="s">
        <v>69</v>
      </c>
      <c r="E79" s="140" t="s">
        <v>119</v>
      </c>
      <c r="F79" s="125" t="s">
        <v>159</v>
      </c>
      <c r="G79" s="85">
        <v>4</v>
      </c>
      <c r="H79" s="97">
        <v>446.99959000000007</v>
      </c>
      <c r="I79" s="97">
        <f t="shared" si="64"/>
        <v>447.30000000000007</v>
      </c>
      <c r="J79" s="158">
        <v>0.25030000000000002</v>
      </c>
      <c r="K79" s="158">
        <v>5.0110000000000002E-2</v>
      </c>
      <c r="L79" s="98">
        <f t="shared" si="65"/>
        <v>0.30041000000000001</v>
      </c>
      <c r="M79" s="97">
        <f t="shared" si="66"/>
        <v>671.88837942676366</v>
      </c>
      <c r="N79" s="114">
        <v>446.9</v>
      </c>
      <c r="O79" s="114">
        <v>446.60750000000002</v>
      </c>
      <c r="P79" s="115">
        <v>0.24259999999999993</v>
      </c>
      <c r="Q79" s="115">
        <v>4.9900000000000055E-2</v>
      </c>
      <c r="R79" s="115">
        <v>0.29249999999999998</v>
      </c>
      <c r="S79" s="103">
        <v>654.9375010495794</v>
      </c>
      <c r="T79" s="100">
        <f t="shared" si="72"/>
        <v>-3.0763084298841772</v>
      </c>
      <c r="U79" s="100">
        <f t="shared" si="73"/>
        <v>-0.41907802833755009</v>
      </c>
      <c r="V79" s="100">
        <f t="shared" si="67"/>
        <v>-2.6330681402083913</v>
      </c>
      <c r="W79" s="100">
        <f t="shared" si="68"/>
        <v>-2.522871193522692</v>
      </c>
      <c r="X79" s="101"/>
      <c r="Y79" s="102">
        <f t="shared" si="69"/>
        <v>-2.79705281221813</v>
      </c>
      <c r="Z79" s="102">
        <f t="shared" si="37"/>
        <v>-7.79705281221813</v>
      </c>
      <c r="AA79" s="102">
        <f t="shared" si="38"/>
        <v>2.20294718778187</v>
      </c>
      <c r="AB79" s="102">
        <f t="shared" si="39"/>
        <v>-11.231210499477125</v>
      </c>
      <c r="AC79" s="102">
        <f t="shared" si="40"/>
        <v>5.6371048750408654</v>
      </c>
      <c r="AD79" s="102">
        <f t="shared" si="41"/>
        <v>-0.19531324506089956</v>
      </c>
      <c r="AE79" s="102">
        <f t="shared" si="42"/>
        <v>-5.1953132450608992</v>
      </c>
      <c r="AF79" s="102">
        <f t="shared" si="43"/>
        <v>4.8046867549391008</v>
      </c>
      <c r="AG79" s="102">
        <f t="shared" si="44"/>
        <v>-3.756001725394484</v>
      </c>
      <c r="AH79" s="102">
        <f t="shared" si="45"/>
        <v>3.3653752352726847</v>
      </c>
      <c r="AI79" s="102">
        <f t="shared" si="46"/>
        <v>-2.468957378437076</v>
      </c>
      <c r="AJ79" s="102">
        <f t="shared" si="47"/>
        <v>-7.468957378437076</v>
      </c>
      <c r="AK79" s="102">
        <f t="shared" si="48"/>
        <v>2.531042621562924</v>
      </c>
      <c r="AL79" s="102">
        <f t="shared" si="49"/>
        <v>-11.676001181784585</v>
      </c>
      <c r="AM79" s="102">
        <f t="shared" si="50"/>
        <v>6.738086424910434</v>
      </c>
      <c r="AN79" s="102">
        <f t="shared" si="51"/>
        <v>-2.5294776581259861</v>
      </c>
      <c r="AO79" s="102">
        <f t="shared" si="52"/>
        <v>-7.5294776581259857</v>
      </c>
      <c r="AP79" s="102">
        <f t="shared" si="53"/>
        <v>2.4705223418740139</v>
      </c>
      <c r="AQ79" s="102">
        <f t="shared" si="54"/>
        <v>-12.083764668341182</v>
      </c>
      <c r="AR79" s="102">
        <f t="shared" si="55"/>
        <v>7.0248093520892105</v>
      </c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</row>
    <row r="80" spans="1:131" ht="13.7" customHeight="1">
      <c r="A80" s="94" t="s">
        <v>127</v>
      </c>
      <c r="B80" s="95">
        <v>2024</v>
      </c>
      <c r="C80" s="94" t="s">
        <v>22</v>
      </c>
      <c r="D80" s="95" t="s">
        <v>69</v>
      </c>
      <c r="E80" s="140" t="s">
        <v>119</v>
      </c>
      <c r="F80" s="125" t="s">
        <v>159</v>
      </c>
      <c r="G80" s="85">
        <v>5</v>
      </c>
      <c r="H80" s="97">
        <v>446.59902999999997</v>
      </c>
      <c r="I80" s="97">
        <f t="shared" si="64"/>
        <v>447.09999999999997</v>
      </c>
      <c r="J80" s="158">
        <v>0.40028999999999998</v>
      </c>
      <c r="K80" s="158">
        <v>0.10068000000000001</v>
      </c>
      <c r="L80" s="98">
        <f t="shared" si="65"/>
        <v>0.50097000000000003</v>
      </c>
      <c r="M80" s="97">
        <f t="shared" si="66"/>
        <v>1121.269834930247</v>
      </c>
      <c r="N80" s="114">
        <v>446.8</v>
      </c>
      <c r="O80" s="114">
        <v>446.31150000000002</v>
      </c>
      <c r="P80" s="115">
        <v>0.3891</v>
      </c>
      <c r="Q80" s="115">
        <v>9.9400000000000155E-2</v>
      </c>
      <c r="R80" s="115">
        <v>0.48850000000000016</v>
      </c>
      <c r="S80" s="103">
        <v>1094.5270287680244</v>
      </c>
      <c r="T80" s="100">
        <f t="shared" si="72"/>
        <v>-2.7954732818706383</v>
      </c>
      <c r="U80" s="100">
        <f t="shared" si="73"/>
        <v>-1.2713547874452231</v>
      </c>
      <c r="V80" s="100">
        <f t="shared" si="67"/>
        <v>-2.4891710082439804</v>
      </c>
      <c r="W80" s="100">
        <f t="shared" si="68"/>
        <v>-2.3850464294249316</v>
      </c>
      <c r="X80" s="101"/>
      <c r="Y80" s="102">
        <f t="shared" si="69"/>
        <v>-2.79705281221813</v>
      </c>
      <c r="Z80" s="102">
        <f t="shared" si="37"/>
        <v>-7.79705281221813</v>
      </c>
      <c r="AA80" s="102">
        <f t="shared" si="38"/>
        <v>2.20294718778187</v>
      </c>
      <c r="AB80" s="102">
        <f t="shared" si="39"/>
        <v>-11.231210499477125</v>
      </c>
      <c r="AC80" s="102">
        <f t="shared" si="40"/>
        <v>5.6371048750408654</v>
      </c>
      <c r="AD80" s="102">
        <f t="shared" si="41"/>
        <v>-0.19531324506089956</v>
      </c>
      <c r="AE80" s="102">
        <f t="shared" si="42"/>
        <v>-5.1953132450608992</v>
      </c>
      <c r="AF80" s="102">
        <f t="shared" si="43"/>
        <v>4.8046867549391008</v>
      </c>
      <c r="AG80" s="102">
        <f t="shared" si="44"/>
        <v>-3.756001725394484</v>
      </c>
      <c r="AH80" s="102">
        <f t="shared" si="45"/>
        <v>3.3653752352726847</v>
      </c>
      <c r="AI80" s="102">
        <f t="shared" si="46"/>
        <v>-2.468957378437076</v>
      </c>
      <c r="AJ80" s="102">
        <f t="shared" si="47"/>
        <v>-7.468957378437076</v>
      </c>
      <c r="AK80" s="102">
        <f t="shared" si="48"/>
        <v>2.531042621562924</v>
      </c>
      <c r="AL80" s="102">
        <f t="shared" si="49"/>
        <v>-11.676001181784585</v>
      </c>
      <c r="AM80" s="102">
        <f t="shared" si="50"/>
        <v>6.738086424910434</v>
      </c>
      <c r="AN80" s="102">
        <f t="shared" si="51"/>
        <v>-2.5294776581259861</v>
      </c>
      <c r="AO80" s="102">
        <f t="shared" si="52"/>
        <v>-7.5294776581259857</v>
      </c>
      <c r="AP80" s="102">
        <f t="shared" si="53"/>
        <v>2.4705223418740139</v>
      </c>
      <c r="AQ80" s="102">
        <f t="shared" si="54"/>
        <v>-12.083764668341182</v>
      </c>
      <c r="AR80" s="102">
        <f t="shared" si="55"/>
        <v>7.0248093520892105</v>
      </c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</row>
    <row r="81" spans="1:131" ht="13.7" customHeight="1">
      <c r="A81" s="94" t="s">
        <v>127</v>
      </c>
      <c r="B81" s="95">
        <v>2024</v>
      </c>
      <c r="C81" s="94" t="s">
        <v>22</v>
      </c>
      <c r="D81" s="95" t="s">
        <v>69</v>
      </c>
      <c r="E81" s="140" t="s">
        <v>119</v>
      </c>
      <c r="F81" s="125" t="s">
        <v>159</v>
      </c>
      <c r="G81" s="85">
        <v>6</v>
      </c>
      <c r="H81" s="97">
        <v>447.19871000000001</v>
      </c>
      <c r="I81" s="97">
        <f t="shared" si="64"/>
        <v>447.9</v>
      </c>
      <c r="J81" s="158">
        <v>0.55088999999999999</v>
      </c>
      <c r="K81" s="158">
        <v>0.15040000000000001</v>
      </c>
      <c r="L81" s="98">
        <f t="shared" si="65"/>
        <v>0.70128999999999997</v>
      </c>
      <c r="M81" s="97">
        <f t="shared" si="66"/>
        <v>1567.2568194983264</v>
      </c>
      <c r="N81" s="114">
        <v>447.6</v>
      </c>
      <c r="O81" s="114">
        <v>446.90789999999998</v>
      </c>
      <c r="P81" s="115">
        <v>0.54180000000000028</v>
      </c>
      <c r="Q81" s="115">
        <v>0.15029999999999966</v>
      </c>
      <c r="R81" s="115">
        <v>0.69209999999999994</v>
      </c>
      <c r="S81" s="103">
        <v>1548.6412301058003</v>
      </c>
      <c r="T81" s="100">
        <f t="shared" si="72"/>
        <v>-1.650057180199261</v>
      </c>
      <c r="U81" s="100">
        <f t="shared" si="73"/>
        <v>-6.6489361702360236E-2</v>
      </c>
      <c r="V81" s="100">
        <f t="shared" si="67"/>
        <v>-1.3104421851160051</v>
      </c>
      <c r="W81" s="100">
        <f t="shared" si="68"/>
        <v>-1.1877816807640293</v>
      </c>
      <c r="X81" s="101"/>
      <c r="Y81" s="102">
        <f t="shared" si="69"/>
        <v>-2.79705281221813</v>
      </c>
      <c r="Z81" s="102">
        <f t="shared" si="37"/>
        <v>-7.79705281221813</v>
      </c>
      <c r="AA81" s="102">
        <f t="shared" si="38"/>
        <v>2.20294718778187</v>
      </c>
      <c r="AB81" s="102">
        <f t="shared" si="39"/>
        <v>-11.231210499477125</v>
      </c>
      <c r="AC81" s="102">
        <f t="shared" si="40"/>
        <v>5.6371048750408654</v>
      </c>
      <c r="AD81" s="102">
        <f t="shared" si="41"/>
        <v>-0.19531324506089956</v>
      </c>
      <c r="AE81" s="102">
        <f t="shared" si="42"/>
        <v>-5.1953132450608992</v>
      </c>
      <c r="AF81" s="102">
        <f t="shared" si="43"/>
        <v>4.8046867549391008</v>
      </c>
      <c r="AG81" s="102">
        <f t="shared" si="44"/>
        <v>-3.756001725394484</v>
      </c>
      <c r="AH81" s="102">
        <f t="shared" si="45"/>
        <v>3.3653752352726847</v>
      </c>
      <c r="AI81" s="102">
        <f t="shared" si="46"/>
        <v>-2.468957378437076</v>
      </c>
      <c r="AJ81" s="102">
        <f t="shared" si="47"/>
        <v>-7.468957378437076</v>
      </c>
      <c r="AK81" s="102">
        <f t="shared" si="48"/>
        <v>2.531042621562924</v>
      </c>
      <c r="AL81" s="102">
        <f t="shared" si="49"/>
        <v>-11.676001181784585</v>
      </c>
      <c r="AM81" s="102">
        <f t="shared" si="50"/>
        <v>6.738086424910434</v>
      </c>
      <c r="AN81" s="102">
        <f t="shared" si="51"/>
        <v>-2.5294776581259861</v>
      </c>
      <c r="AO81" s="102">
        <f t="shared" si="52"/>
        <v>-7.5294776581259857</v>
      </c>
      <c r="AP81" s="102">
        <f t="shared" si="53"/>
        <v>2.4705223418740139</v>
      </c>
      <c r="AQ81" s="102">
        <f t="shared" si="54"/>
        <v>-12.083764668341182</v>
      </c>
      <c r="AR81" s="102">
        <f t="shared" si="55"/>
        <v>7.0248093520892105</v>
      </c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</row>
    <row r="82" spans="1:131" ht="13.7" customHeight="1">
      <c r="A82" s="94" t="s">
        <v>127</v>
      </c>
      <c r="B82" s="95">
        <v>2024</v>
      </c>
      <c r="C82" s="94" t="s">
        <v>22</v>
      </c>
      <c r="D82" s="95" t="s">
        <v>69</v>
      </c>
      <c r="E82" s="140" t="s">
        <v>119</v>
      </c>
      <c r="F82" s="125" t="s">
        <v>159</v>
      </c>
      <c r="G82" s="85">
        <v>7</v>
      </c>
      <c r="H82" s="97">
        <v>446.59737000000001</v>
      </c>
      <c r="I82" s="97">
        <f t="shared" si="64"/>
        <v>448.5</v>
      </c>
      <c r="J82" s="158">
        <v>1.50101</v>
      </c>
      <c r="K82" s="158">
        <v>0.40161999999999998</v>
      </c>
      <c r="L82" s="98">
        <f t="shared" si="65"/>
        <v>1.9026299999999998</v>
      </c>
      <c r="M82" s="97">
        <f t="shared" si="66"/>
        <v>4253.4420151117183</v>
      </c>
      <c r="N82" s="114">
        <v>448.20000000000005</v>
      </c>
      <c r="O82" s="114">
        <v>446.30360000000007</v>
      </c>
      <c r="P82" s="115">
        <v>1.4939000000000004</v>
      </c>
      <c r="Q82" s="115">
        <v>0.4025000000000003</v>
      </c>
      <c r="R82" s="115">
        <v>1.8964000000000008</v>
      </c>
      <c r="S82" s="103">
        <v>4249.1254831912638</v>
      </c>
      <c r="T82" s="100">
        <f t="shared" si="72"/>
        <v>-0.47368105475643107</v>
      </c>
      <c r="U82" s="100">
        <f t="shared" si="73"/>
        <v>0.21911259399440391</v>
      </c>
      <c r="V82" s="100">
        <f t="shared" si="67"/>
        <v>-0.3274414888863873</v>
      </c>
      <c r="W82" s="100">
        <f t="shared" si="68"/>
        <v>-0.10148326708389684</v>
      </c>
      <c r="X82" s="101"/>
      <c r="Y82" s="102">
        <f t="shared" si="69"/>
        <v>-2.79705281221813</v>
      </c>
      <c r="Z82" s="102">
        <f t="shared" si="37"/>
        <v>-7.79705281221813</v>
      </c>
      <c r="AA82" s="102">
        <f t="shared" si="38"/>
        <v>2.20294718778187</v>
      </c>
      <c r="AB82" s="102">
        <f t="shared" si="39"/>
        <v>-11.231210499477125</v>
      </c>
      <c r="AC82" s="102">
        <f t="shared" si="40"/>
        <v>5.6371048750408654</v>
      </c>
      <c r="AD82" s="102">
        <f t="shared" si="41"/>
        <v>-0.19531324506089956</v>
      </c>
      <c r="AE82" s="102">
        <f t="shared" si="42"/>
        <v>-5.1953132450608992</v>
      </c>
      <c r="AF82" s="102">
        <f t="shared" si="43"/>
        <v>4.8046867549391008</v>
      </c>
      <c r="AG82" s="102">
        <f t="shared" si="44"/>
        <v>-3.756001725394484</v>
      </c>
      <c r="AH82" s="102">
        <f t="shared" si="45"/>
        <v>3.3653752352726847</v>
      </c>
      <c r="AI82" s="102">
        <f t="shared" si="46"/>
        <v>-2.468957378437076</v>
      </c>
      <c r="AJ82" s="102">
        <f t="shared" si="47"/>
        <v>-7.468957378437076</v>
      </c>
      <c r="AK82" s="102">
        <f t="shared" si="48"/>
        <v>2.531042621562924</v>
      </c>
      <c r="AL82" s="102">
        <f t="shared" si="49"/>
        <v>-11.676001181784585</v>
      </c>
      <c r="AM82" s="102">
        <f t="shared" si="50"/>
        <v>6.738086424910434</v>
      </c>
      <c r="AN82" s="102">
        <f t="shared" si="51"/>
        <v>-2.5294776581259861</v>
      </c>
      <c r="AO82" s="102">
        <f t="shared" si="52"/>
        <v>-7.5294776581259857</v>
      </c>
      <c r="AP82" s="102">
        <f t="shared" si="53"/>
        <v>2.4705223418740139</v>
      </c>
      <c r="AQ82" s="102">
        <f t="shared" si="54"/>
        <v>-12.083764668341182</v>
      </c>
      <c r="AR82" s="102">
        <f t="shared" si="55"/>
        <v>7.0248093520892105</v>
      </c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</row>
    <row r="83" spans="1:131" ht="13.7" customHeight="1">
      <c r="A83" s="94" t="s">
        <v>127</v>
      </c>
      <c r="B83" s="95">
        <v>2024</v>
      </c>
      <c r="C83" s="94" t="s">
        <v>22</v>
      </c>
      <c r="D83" s="95" t="s">
        <v>69</v>
      </c>
      <c r="E83" s="140" t="s">
        <v>119</v>
      </c>
      <c r="F83" s="125" t="s">
        <v>159</v>
      </c>
      <c r="G83" s="85">
        <v>8</v>
      </c>
      <c r="H83" s="97">
        <v>447.04839999999996</v>
      </c>
      <c r="I83" s="97">
        <f t="shared" si="64"/>
        <v>449.79999999999995</v>
      </c>
      <c r="J83" s="158">
        <v>2.2507799999999998</v>
      </c>
      <c r="K83" s="158">
        <v>0.50082000000000004</v>
      </c>
      <c r="L83" s="98">
        <f t="shared" si="65"/>
        <v>2.7515999999999998</v>
      </c>
      <c r="M83" s="97">
        <f t="shared" si="66"/>
        <v>6140.774762197977</v>
      </c>
      <c r="N83" s="114">
        <v>449.4</v>
      </c>
      <c r="O83" s="114">
        <v>446.65489999999994</v>
      </c>
      <c r="P83" s="115">
        <v>2.2411000000000003</v>
      </c>
      <c r="Q83" s="115">
        <v>0.504</v>
      </c>
      <c r="R83" s="115">
        <v>2.7451000000000003</v>
      </c>
      <c r="S83" s="103">
        <v>6145.9081720585637</v>
      </c>
      <c r="T83" s="100">
        <f t="shared" si="72"/>
        <v>-0.43007313020372795</v>
      </c>
      <c r="U83" s="100">
        <f t="shared" si="73"/>
        <v>0.63495866778482501</v>
      </c>
      <c r="V83" s="100">
        <f t="shared" si="67"/>
        <v>-0.23622619566795708</v>
      </c>
      <c r="W83" s="100">
        <f t="shared" si="68"/>
        <v>8.3595475479534498E-2</v>
      </c>
      <c r="X83" s="101"/>
      <c r="Y83" s="102">
        <f t="shared" si="69"/>
        <v>-2.79705281221813</v>
      </c>
      <c r="Z83" s="102">
        <f t="shared" si="37"/>
        <v>-7.79705281221813</v>
      </c>
      <c r="AA83" s="102">
        <f t="shared" si="38"/>
        <v>2.20294718778187</v>
      </c>
      <c r="AB83" s="102">
        <f t="shared" si="39"/>
        <v>-11.231210499477125</v>
      </c>
      <c r="AC83" s="102">
        <f t="shared" si="40"/>
        <v>5.6371048750408654</v>
      </c>
      <c r="AD83" s="102">
        <f t="shared" si="41"/>
        <v>-0.19531324506089956</v>
      </c>
      <c r="AE83" s="102">
        <f t="shared" si="42"/>
        <v>-5.1953132450608992</v>
      </c>
      <c r="AF83" s="102">
        <f t="shared" si="43"/>
        <v>4.8046867549391008</v>
      </c>
      <c r="AG83" s="102">
        <f t="shared" si="44"/>
        <v>-3.756001725394484</v>
      </c>
      <c r="AH83" s="102">
        <f t="shared" si="45"/>
        <v>3.3653752352726847</v>
      </c>
      <c r="AI83" s="102">
        <f t="shared" si="46"/>
        <v>-2.468957378437076</v>
      </c>
      <c r="AJ83" s="102">
        <f t="shared" si="47"/>
        <v>-7.468957378437076</v>
      </c>
      <c r="AK83" s="102">
        <f t="shared" si="48"/>
        <v>2.531042621562924</v>
      </c>
      <c r="AL83" s="102">
        <f t="shared" si="49"/>
        <v>-11.676001181784585</v>
      </c>
      <c r="AM83" s="102">
        <f t="shared" si="50"/>
        <v>6.738086424910434</v>
      </c>
      <c r="AN83" s="102">
        <f t="shared" si="51"/>
        <v>-2.5294776581259861</v>
      </c>
      <c r="AO83" s="102">
        <f t="shared" si="52"/>
        <v>-7.5294776581259857</v>
      </c>
      <c r="AP83" s="102">
        <f t="shared" si="53"/>
        <v>2.4705223418740139</v>
      </c>
      <c r="AQ83" s="102">
        <f t="shared" si="54"/>
        <v>-12.083764668341182</v>
      </c>
      <c r="AR83" s="102">
        <f t="shared" si="55"/>
        <v>7.0248093520892105</v>
      </c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</row>
    <row r="84" spans="1:131" ht="13.7" customHeight="1">
      <c r="A84" s="94" t="s">
        <v>127</v>
      </c>
      <c r="B84" s="95">
        <v>2024</v>
      </c>
      <c r="C84" s="94" t="s">
        <v>22</v>
      </c>
      <c r="D84" s="95" t="s">
        <v>69</v>
      </c>
      <c r="E84" s="140" t="s">
        <v>119</v>
      </c>
      <c r="F84" s="125" t="s">
        <v>159</v>
      </c>
      <c r="G84" s="85">
        <v>9</v>
      </c>
      <c r="H84" s="97">
        <v>446.34903000000008</v>
      </c>
      <c r="I84" s="97">
        <f t="shared" si="64"/>
        <v>449.80000000000007</v>
      </c>
      <c r="J84" s="158">
        <v>2.7002199999999998</v>
      </c>
      <c r="K84" s="158">
        <v>0.75075000000000003</v>
      </c>
      <c r="L84" s="98">
        <f t="shared" si="65"/>
        <v>3.4509699999999999</v>
      </c>
      <c r="M84" s="97">
        <f t="shared" si="66"/>
        <v>7709.0577556055259</v>
      </c>
      <c r="N84" s="114">
        <v>449.5</v>
      </c>
      <c r="O84" s="114">
        <v>446.05540000000002</v>
      </c>
      <c r="P84" s="115">
        <v>2.6922999999999995</v>
      </c>
      <c r="Q84" s="115">
        <v>0.75230000000000041</v>
      </c>
      <c r="R84" s="115">
        <v>3.4445999999999999</v>
      </c>
      <c r="S84" s="103">
        <v>7722.359150903676</v>
      </c>
      <c r="T84" s="100">
        <f t="shared" si="72"/>
        <v>-0.29330943404612853</v>
      </c>
      <c r="U84" s="100">
        <f t="shared" si="73"/>
        <v>0.20646020646025764</v>
      </c>
      <c r="V84" s="100">
        <f t="shared" si="67"/>
        <v>-0.18458578312764198</v>
      </c>
      <c r="W84" s="100">
        <f t="shared" si="68"/>
        <v>0.17254242632282971</v>
      </c>
      <c r="X84" s="101"/>
      <c r="Y84" s="102">
        <f t="shared" si="69"/>
        <v>-2.79705281221813</v>
      </c>
      <c r="Z84" s="102">
        <f t="shared" si="37"/>
        <v>-7.79705281221813</v>
      </c>
      <c r="AA84" s="102">
        <f t="shared" si="38"/>
        <v>2.20294718778187</v>
      </c>
      <c r="AB84" s="102">
        <f t="shared" si="39"/>
        <v>-11.231210499477125</v>
      </c>
      <c r="AC84" s="102">
        <f t="shared" si="40"/>
        <v>5.6371048750408654</v>
      </c>
      <c r="AD84" s="102">
        <f t="shared" si="41"/>
        <v>-0.19531324506089956</v>
      </c>
      <c r="AE84" s="102">
        <f t="shared" si="42"/>
        <v>-5.1953132450608992</v>
      </c>
      <c r="AF84" s="102">
        <f t="shared" si="43"/>
        <v>4.8046867549391008</v>
      </c>
      <c r="AG84" s="102">
        <f t="shared" si="44"/>
        <v>-3.756001725394484</v>
      </c>
      <c r="AH84" s="102">
        <f t="shared" si="45"/>
        <v>3.3653752352726847</v>
      </c>
      <c r="AI84" s="102">
        <f t="shared" si="46"/>
        <v>-2.468957378437076</v>
      </c>
      <c r="AJ84" s="102">
        <f t="shared" si="47"/>
        <v>-7.468957378437076</v>
      </c>
      <c r="AK84" s="102">
        <f t="shared" si="48"/>
        <v>2.531042621562924</v>
      </c>
      <c r="AL84" s="102">
        <f t="shared" si="49"/>
        <v>-11.676001181784585</v>
      </c>
      <c r="AM84" s="102">
        <f t="shared" si="50"/>
        <v>6.738086424910434</v>
      </c>
      <c r="AN84" s="102">
        <f t="shared" si="51"/>
        <v>-2.5294776581259861</v>
      </c>
      <c r="AO84" s="102">
        <f t="shared" si="52"/>
        <v>-7.5294776581259857</v>
      </c>
      <c r="AP84" s="102">
        <f t="shared" si="53"/>
        <v>2.4705223418740139</v>
      </c>
      <c r="AQ84" s="102">
        <f t="shared" si="54"/>
        <v>-12.083764668341182</v>
      </c>
      <c r="AR84" s="102">
        <f t="shared" si="55"/>
        <v>7.0248093520892105</v>
      </c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</row>
    <row r="85" spans="1:131" ht="13.7" customHeight="1">
      <c r="A85" s="94" t="s">
        <v>127</v>
      </c>
      <c r="B85" s="95">
        <v>2024</v>
      </c>
      <c r="C85" s="94" t="s">
        <v>26</v>
      </c>
      <c r="D85" s="95" t="s">
        <v>50</v>
      </c>
      <c r="E85" s="140" t="s">
        <v>116</v>
      </c>
      <c r="F85" s="125" t="s">
        <v>140</v>
      </c>
      <c r="G85" s="126">
        <v>1</v>
      </c>
      <c r="H85" s="97">
        <v>447.06797999999998</v>
      </c>
      <c r="I85" s="97">
        <f t="shared" si="64"/>
        <v>447.09999999999997</v>
      </c>
      <c r="J85" s="158">
        <v>2.0920000000000001E-2</v>
      </c>
      <c r="K85" s="158">
        <v>1.11E-2</v>
      </c>
      <c r="L85" s="98">
        <f t="shared" si="65"/>
        <v>3.202E-2</v>
      </c>
      <c r="M85" s="97">
        <f t="shared" si="66"/>
        <v>71.620281496707591</v>
      </c>
      <c r="N85" s="112"/>
      <c r="O85" s="152">
        <v>447.1</v>
      </c>
      <c r="P85" s="153">
        <v>2.1000000000000001E-2</v>
      </c>
      <c r="Q85" s="154">
        <v>1.1299999999999999E-2</v>
      </c>
      <c r="R85" s="155">
        <v>3.2300000000000002E-2</v>
      </c>
      <c r="S85" s="156">
        <v>72.2</v>
      </c>
      <c r="T85" s="100">
        <f t="shared" ref="T85" si="74">((P85-J85)/J85)*100</f>
        <v>0.38240917782026868</v>
      </c>
      <c r="U85" s="100">
        <f t="shared" ref="U85" si="75">((Q85-K85)/K85)*100</f>
        <v>1.8018018018017907</v>
      </c>
      <c r="V85" s="100">
        <f t="shared" ref="V85" si="76">((R85-L85)/L85)*100</f>
        <v>0.87445346658339318</v>
      </c>
      <c r="W85" s="100">
        <f t="shared" ref="W85" si="77">((S85-M85)/M85)*100</f>
        <v>0.80943343306890214</v>
      </c>
      <c r="X85" s="101"/>
      <c r="Y85" s="102">
        <f t="shared" si="69"/>
        <v>-2.79705281221813</v>
      </c>
      <c r="Z85" s="102">
        <f t="shared" si="37"/>
        <v>-7.79705281221813</v>
      </c>
      <c r="AA85" s="102">
        <f t="shared" si="38"/>
        <v>2.20294718778187</v>
      </c>
      <c r="AB85" s="102">
        <f t="shared" si="39"/>
        <v>-11.231210499477125</v>
      </c>
      <c r="AC85" s="102">
        <f t="shared" si="40"/>
        <v>5.6371048750408654</v>
      </c>
      <c r="AD85" s="102">
        <f t="shared" si="41"/>
        <v>-0.19531324506089956</v>
      </c>
      <c r="AE85" s="102">
        <f t="shared" si="42"/>
        <v>-5.1953132450608992</v>
      </c>
      <c r="AF85" s="102">
        <f t="shared" si="43"/>
        <v>4.8046867549391008</v>
      </c>
      <c r="AG85" s="102">
        <f t="shared" si="44"/>
        <v>-3.756001725394484</v>
      </c>
      <c r="AH85" s="102">
        <f t="shared" si="45"/>
        <v>3.3653752352726847</v>
      </c>
      <c r="AI85" s="102">
        <f t="shared" si="46"/>
        <v>-2.468957378437076</v>
      </c>
      <c r="AJ85" s="102">
        <f t="shared" si="47"/>
        <v>-7.468957378437076</v>
      </c>
      <c r="AK85" s="102">
        <f t="shared" si="48"/>
        <v>2.531042621562924</v>
      </c>
      <c r="AL85" s="102">
        <f t="shared" si="49"/>
        <v>-11.676001181784585</v>
      </c>
      <c r="AM85" s="102">
        <f t="shared" si="50"/>
        <v>6.738086424910434</v>
      </c>
      <c r="AN85" s="102">
        <f t="shared" si="51"/>
        <v>-2.5294776581259861</v>
      </c>
      <c r="AO85" s="102">
        <f t="shared" si="52"/>
        <v>-7.5294776581259857</v>
      </c>
      <c r="AP85" s="102">
        <f t="shared" si="53"/>
        <v>2.4705223418740139</v>
      </c>
      <c r="AQ85" s="102">
        <f t="shared" si="54"/>
        <v>-12.083764668341182</v>
      </c>
      <c r="AR85" s="102">
        <f t="shared" si="55"/>
        <v>7.0248093520892105</v>
      </c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</row>
    <row r="86" spans="1:131" ht="13.7" customHeight="1">
      <c r="A86" s="94" t="s">
        <v>127</v>
      </c>
      <c r="B86" s="95">
        <v>2024</v>
      </c>
      <c r="C86" s="94" t="s">
        <v>26</v>
      </c>
      <c r="D86" s="95" t="s">
        <v>50</v>
      </c>
      <c r="E86" s="140" t="s">
        <v>116</v>
      </c>
      <c r="F86" s="125" t="s">
        <v>140</v>
      </c>
      <c r="G86" s="85">
        <v>2</v>
      </c>
      <c r="H86" s="97">
        <v>447.14882999999998</v>
      </c>
      <c r="I86" s="97">
        <f t="shared" si="64"/>
        <v>447.2</v>
      </c>
      <c r="J86" s="158">
        <v>3.5090000000000003E-2</v>
      </c>
      <c r="K86" s="158">
        <v>1.6080000000000001E-2</v>
      </c>
      <c r="L86" s="98">
        <f t="shared" si="65"/>
        <v>5.1170000000000007E-2</v>
      </c>
      <c r="M86" s="97">
        <f t="shared" si="66"/>
        <v>114.43122932539031</v>
      </c>
      <c r="N86" s="114"/>
      <c r="O86" s="152">
        <v>447.1</v>
      </c>
      <c r="P86" s="153">
        <v>3.2599999999999997E-2</v>
      </c>
      <c r="Q86" s="154">
        <v>1.5900000000000001E-2</v>
      </c>
      <c r="R86" s="155">
        <v>4.8500000000000001E-2</v>
      </c>
      <c r="S86" s="156">
        <v>108</v>
      </c>
      <c r="T86" s="100">
        <f t="shared" si="72"/>
        <v>-7.0960387574807795</v>
      </c>
      <c r="U86" s="100">
        <f t="shared" si="73"/>
        <v>-1.1194029850746243</v>
      </c>
      <c r="V86" s="100">
        <f t="shared" si="67"/>
        <v>-5.2179011139339559</v>
      </c>
      <c r="W86" s="100">
        <f t="shared" si="68"/>
        <v>-5.6201697415159435</v>
      </c>
      <c r="X86" s="101"/>
      <c r="Y86" s="102">
        <f t="shared" si="69"/>
        <v>-2.79705281221813</v>
      </c>
      <c r="Z86" s="102">
        <f t="shared" si="37"/>
        <v>-7.79705281221813</v>
      </c>
      <c r="AA86" s="102">
        <f t="shared" si="38"/>
        <v>2.20294718778187</v>
      </c>
      <c r="AB86" s="102">
        <f t="shared" si="39"/>
        <v>-11.231210499477125</v>
      </c>
      <c r="AC86" s="102">
        <f t="shared" si="40"/>
        <v>5.6371048750408654</v>
      </c>
      <c r="AD86" s="102">
        <f t="shared" si="41"/>
        <v>-0.19531324506089956</v>
      </c>
      <c r="AE86" s="102">
        <f t="shared" si="42"/>
        <v>-5.1953132450608992</v>
      </c>
      <c r="AF86" s="102">
        <f t="shared" si="43"/>
        <v>4.8046867549391008</v>
      </c>
      <c r="AG86" s="102">
        <f t="shared" si="44"/>
        <v>-3.756001725394484</v>
      </c>
      <c r="AH86" s="102">
        <f t="shared" si="45"/>
        <v>3.3653752352726847</v>
      </c>
      <c r="AI86" s="102">
        <f t="shared" si="46"/>
        <v>-2.468957378437076</v>
      </c>
      <c r="AJ86" s="102">
        <f t="shared" si="47"/>
        <v>-7.468957378437076</v>
      </c>
      <c r="AK86" s="102">
        <f t="shared" si="48"/>
        <v>2.531042621562924</v>
      </c>
      <c r="AL86" s="102">
        <f t="shared" si="49"/>
        <v>-11.676001181784585</v>
      </c>
      <c r="AM86" s="102">
        <f t="shared" si="50"/>
        <v>6.738086424910434</v>
      </c>
      <c r="AN86" s="102">
        <f t="shared" si="51"/>
        <v>-2.5294776581259861</v>
      </c>
      <c r="AO86" s="102">
        <f t="shared" si="52"/>
        <v>-7.5294776581259857</v>
      </c>
      <c r="AP86" s="102">
        <f t="shared" si="53"/>
        <v>2.4705223418740139</v>
      </c>
      <c r="AQ86" s="102">
        <f t="shared" si="54"/>
        <v>-12.083764668341182</v>
      </c>
      <c r="AR86" s="102">
        <f t="shared" si="55"/>
        <v>7.0248093520892105</v>
      </c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</row>
    <row r="87" spans="1:131" ht="13.7" customHeight="1">
      <c r="A87" s="94" t="s">
        <v>127</v>
      </c>
      <c r="B87" s="95">
        <v>2024</v>
      </c>
      <c r="C87" s="94" t="s">
        <v>26</v>
      </c>
      <c r="D87" s="95" t="s">
        <v>50</v>
      </c>
      <c r="E87" s="140" t="s">
        <v>116</v>
      </c>
      <c r="F87" s="125" t="s">
        <v>140</v>
      </c>
      <c r="G87" s="85">
        <v>3</v>
      </c>
      <c r="H87" s="97">
        <v>447.49899999999997</v>
      </c>
      <c r="I87" s="97">
        <f t="shared" si="64"/>
        <v>447.59999999999997</v>
      </c>
      <c r="J87" s="158">
        <v>7.5090000000000004E-2</v>
      </c>
      <c r="K87" s="158">
        <v>2.5909999999999999E-2</v>
      </c>
      <c r="L87" s="98">
        <f t="shared" si="65"/>
        <v>0.10100000000000001</v>
      </c>
      <c r="M87" s="97">
        <f t="shared" si="66"/>
        <v>225.6796066096471</v>
      </c>
      <c r="N87" s="114"/>
      <c r="O87" s="152">
        <v>447.6</v>
      </c>
      <c r="P87" s="153">
        <v>7.22E-2</v>
      </c>
      <c r="Q87" s="154">
        <v>2.6599999999999999E-2</v>
      </c>
      <c r="R87" s="155">
        <v>9.8799999999999999E-2</v>
      </c>
      <c r="S87" s="156">
        <v>221</v>
      </c>
      <c r="T87" s="100">
        <f t="shared" si="72"/>
        <v>-3.8487148754827589</v>
      </c>
      <c r="U87" s="100">
        <f t="shared" si="73"/>
        <v>2.66306445387881</v>
      </c>
      <c r="V87" s="100">
        <f t="shared" si="67"/>
        <v>-2.1782178217821855</v>
      </c>
      <c r="W87" s="100">
        <f t="shared" si="68"/>
        <v>-2.0735620200461025</v>
      </c>
      <c r="X87" s="101"/>
      <c r="Y87" s="102">
        <f t="shared" si="69"/>
        <v>-2.79705281221813</v>
      </c>
      <c r="Z87" s="102">
        <f t="shared" si="37"/>
        <v>-7.79705281221813</v>
      </c>
      <c r="AA87" s="102">
        <f t="shared" si="38"/>
        <v>2.20294718778187</v>
      </c>
      <c r="AB87" s="102">
        <f t="shared" si="39"/>
        <v>-11.231210499477125</v>
      </c>
      <c r="AC87" s="102">
        <f t="shared" si="40"/>
        <v>5.6371048750408654</v>
      </c>
      <c r="AD87" s="102">
        <f t="shared" si="41"/>
        <v>-0.19531324506089956</v>
      </c>
      <c r="AE87" s="102">
        <f t="shared" si="42"/>
        <v>-5.1953132450608992</v>
      </c>
      <c r="AF87" s="102">
        <f t="shared" si="43"/>
        <v>4.8046867549391008</v>
      </c>
      <c r="AG87" s="102">
        <f t="shared" si="44"/>
        <v>-3.756001725394484</v>
      </c>
      <c r="AH87" s="102">
        <f t="shared" si="45"/>
        <v>3.3653752352726847</v>
      </c>
      <c r="AI87" s="102">
        <f t="shared" si="46"/>
        <v>-2.468957378437076</v>
      </c>
      <c r="AJ87" s="102">
        <f t="shared" si="47"/>
        <v>-7.468957378437076</v>
      </c>
      <c r="AK87" s="102">
        <f t="shared" si="48"/>
        <v>2.531042621562924</v>
      </c>
      <c r="AL87" s="102">
        <f t="shared" si="49"/>
        <v>-11.676001181784585</v>
      </c>
      <c r="AM87" s="102">
        <f t="shared" si="50"/>
        <v>6.738086424910434</v>
      </c>
      <c r="AN87" s="102">
        <f t="shared" si="51"/>
        <v>-2.5294776581259861</v>
      </c>
      <c r="AO87" s="102">
        <f t="shared" si="52"/>
        <v>-7.5294776581259857</v>
      </c>
      <c r="AP87" s="102">
        <f t="shared" si="53"/>
        <v>2.4705223418740139</v>
      </c>
      <c r="AQ87" s="102">
        <f t="shared" si="54"/>
        <v>-12.083764668341182</v>
      </c>
      <c r="AR87" s="102">
        <f t="shared" si="55"/>
        <v>7.0248093520892105</v>
      </c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</row>
    <row r="88" spans="1:131" ht="13.7" customHeight="1">
      <c r="A88" s="94" t="s">
        <v>127</v>
      </c>
      <c r="B88" s="95">
        <v>2024</v>
      </c>
      <c r="C88" s="94" t="s">
        <v>26</v>
      </c>
      <c r="D88" s="95" t="s">
        <v>50</v>
      </c>
      <c r="E88" s="140" t="s">
        <v>116</v>
      </c>
      <c r="F88" s="125" t="s">
        <v>140</v>
      </c>
      <c r="G88" s="85">
        <v>4</v>
      </c>
      <c r="H88" s="97">
        <v>447.09825000000001</v>
      </c>
      <c r="I88" s="97">
        <f t="shared" si="64"/>
        <v>447.40000000000003</v>
      </c>
      <c r="J88" s="158">
        <v>0.25053999999999998</v>
      </c>
      <c r="K88" s="158">
        <v>5.1209999999999999E-2</v>
      </c>
      <c r="L88" s="98">
        <f t="shared" si="65"/>
        <v>0.30174999999999996</v>
      </c>
      <c r="M88" s="97">
        <f t="shared" si="66"/>
        <v>674.73573455701478</v>
      </c>
      <c r="N88" s="114"/>
      <c r="O88" s="152">
        <v>447.3</v>
      </c>
      <c r="P88" s="153">
        <v>0.24179999999999999</v>
      </c>
      <c r="Q88" s="154">
        <v>5.11E-2</v>
      </c>
      <c r="R88" s="155">
        <v>0.29289999999999999</v>
      </c>
      <c r="S88" s="157">
        <v>655</v>
      </c>
      <c r="T88" s="100">
        <f t="shared" si="72"/>
        <v>-3.4884649157819103</v>
      </c>
      <c r="U88" s="100">
        <f t="shared" si="73"/>
        <v>-0.21480179652411444</v>
      </c>
      <c r="V88" s="100">
        <f t="shared" si="67"/>
        <v>-2.9328914664457235</v>
      </c>
      <c r="W88" s="100">
        <f t="shared" si="68"/>
        <v>-2.9249576606420451</v>
      </c>
      <c r="X88" s="101"/>
      <c r="Y88" s="102">
        <f t="shared" si="69"/>
        <v>-2.79705281221813</v>
      </c>
      <c r="Z88" s="102">
        <f t="shared" si="37"/>
        <v>-7.79705281221813</v>
      </c>
      <c r="AA88" s="102">
        <f t="shared" si="38"/>
        <v>2.20294718778187</v>
      </c>
      <c r="AB88" s="102">
        <f t="shared" si="39"/>
        <v>-11.231210499477125</v>
      </c>
      <c r="AC88" s="102">
        <f t="shared" si="40"/>
        <v>5.6371048750408654</v>
      </c>
      <c r="AD88" s="102">
        <f t="shared" si="41"/>
        <v>-0.19531324506089956</v>
      </c>
      <c r="AE88" s="102">
        <f t="shared" si="42"/>
        <v>-5.1953132450608992</v>
      </c>
      <c r="AF88" s="102">
        <f t="shared" si="43"/>
        <v>4.8046867549391008</v>
      </c>
      <c r="AG88" s="102">
        <f t="shared" si="44"/>
        <v>-3.756001725394484</v>
      </c>
      <c r="AH88" s="102">
        <f t="shared" si="45"/>
        <v>3.3653752352726847</v>
      </c>
      <c r="AI88" s="102">
        <f t="shared" si="46"/>
        <v>-2.468957378437076</v>
      </c>
      <c r="AJ88" s="102">
        <f t="shared" si="47"/>
        <v>-7.468957378437076</v>
      </c>
      <c r="AK88" s="102">
        <f t="shared" si="48"/>
        <v>2.531042621562924</v>
      </c>
      <c r="AL88" s="102">
        <f t="shared" si="49"/>
        <v>-11.676001181784585</v>
      </c>
      <c r="AM88" s="102">
        <f t="shared" si="50"/>
        <v>6.738086424910434</v>
      </c>
      <c r="AN88" s="102">
        <f t="shared" si="51"/>
        <v>-2.5294776581259861</v>
      </c>
      <c r="AO88" s="102">
        <f t="shared" si="52"/>
        <v>-7.5294776581259857</v>
      </c>
      <c r="AP88" s="102">
        <f t="shared" si="53"/>
        <v>2.4705223418740139</v>
      </c>
      <c r="AQ88" s="102">
        <f t="shared" si="54"/>
        <v>-12.083764668341182</v>
      </c>
      <c r="AR88" s="102">
        <f t="shared" si="55"/>
        <v>7.0248093520892105</v>
      </c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</row>
    <row r="89" spans="1:131" ht="13.7" customHeight="1">
      <c r="A89" s="94" t="s">
        <v>127</v>
      </c>
      <c r="B89" s="95">
        <v>2024</v>
      </c>
      <c r="C89" s="94" t="s">
        <v>26</v>
      </c>
      <c r="D89" s="95" t="s">
        <v>50</v>
      </c>
      <c r="E89" s="140" t="s">
        <v>116</v>
      </c>
      <c r="F89" s="125" t="s">
        <v>140</v>
      </c>
      <c r="G89" s="85">
        <v>5</v>
      </c>
      <c r="H89" s="97">
        <v>447.39915000000002</v>
      </c>
      <c r="I89" s="97">
        <f t="shared" si="64"/>
        <v>447.90000000000003</v>
      </c>
      <c r="J89" s="158">
        <v>0.40039000000000002</v>
      </c>
      <c r="K89" s="158">
        <v>0.10045999999999999</v>
      </c>
      <c r="L89" s="98">
        <f t="shared" si="65"/>
        <v>0.50085000000000002</v>
      </c>
      <c r="M89" s="97">
        <f t="shared" si="66"/>
        <v>1118.9974342279386</v>
      </c>
      <c r="N89" s="114"/>
      <c r="O89" s="152">
        <v>447.9</v>
      </c>
      <c r="P89" s="153">
        <v>0.38740000000000002</v>
      </c>
      <c r="Q89" s="154">
        <v>0.1007</v>
      </c>
      <c r="R89" s="155">
        <v>0.48810000000000003</v>
      </c>
      <c r="S89" s="157">
        <v>1090</v>
      </c>
      <c r="T89" s="100">
        <f t="shared" si="72"/>
        <v>-3.2443367716476432</v>
      </c>
      <c r="U89" s="100">
        <f t="shared" si="73"/>
        <v>0.238901055146331</v>
      </c>
      <c r="V89" s="100">
        <f t="shared" si="67"/>
        <v>-2.5456723569931081</v>
      </c>
      <c r="W89" s="100">
        <f t="shared" si="68"/>
        <v>-2.5913762928281958</v>
      </c>
      <c r="X89" s="101"/>
      <c r="Y89" s="102">
        <f t="shared" si="69"/>
        <v>-2.79705281221813</v>
      </c>
      <c r="Z89" s="102">
        <f t="shared" si="37"/>
        <v>-7.79705281221813</v>
      </c>
      <c r="AA89" s="102">
        <f t="shared" si="38"/>
        <v>2.20294718778187</v>
      </c>
      <c r="AB89" s="102">
        <f t="shared" si="39"/>
        <v>-11.231210499477125</v>
      </c>
      <c r="AC89" s="102">
        <f t="shared" si="40"/>
        <v>5.6371048750408654</v>
      </c>
      <c r="AD89" s="102">
        <f t="shared" si="41"/>
        <v>-0.19531324506089956</v>
      </c>
      <c r="AE89" s="102">
        <f t="shared" si="42"/>
        <v>-5.1953132450608992</v>
      </c>
      <c r="AF89" s="102">
        <f t="shared" si="43"/>
        <v>4.8046867549391008</v>
      </c>
      <c r="AG89" s="102">
        <f t="shared" si="44"/>
        <v>-3.756001725394484</v>
      </c>
      <c r="AH89" s="102">
        <f t="shared" si="45"/>
        <v>3.3653752352726847</v>
      </c>
      <c r="AI89" s="102">
        <f t="shared" si="46"/>
        <v>-2.468957378437076</v>
      </c>
      <c r="AJ89" s="102">
        <f t="shared" si="47"/>
        <v>-7.468957378437076</v>
      </c>
      <c r="AK89" s="102">
        <f t="shared" si="48"/>
        <v>2.531042621562924</v>
      </c>
      <c r="AL89" s="102">
        <f t="shared" si="49"/>
        <v>-11.676001181784585</v>
      </c>
      <c r="AM89" s="102">
        <f t="shared" si="50"/>
        <v>6.738086424910434</v>
      </c>
      <c r="AN89" s="102">
        <f t="shared" si="51"/>
        <v>-2.5294776581259861</v>
      </c>
      <c r="AO89" s="102">
        <f t="shared" si="52"/>
        <v>-7.5294776581259857</v>
      </c>
      <c r="AP89" s="102">
        <f t="shared" si="53"/>
        <v>2.4705223418740139</v>
      </c>
      <c r="AQ89" s="102">
        <f t="shared" si="54"/>
        <v>-12.083764668341182</v>
      </c>
      <c r="AR89" s="102">
        <f t="shared" si="55"/>
        <v>7.0248093520892105</v>
      </c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</row>
    <row r="90" spans="1:131" ht="13.7" customHeight="1">
      <c r="A90" s="94" t="s">
        <v>127</v>
      </c>
      <c r="B90" s="95">
        <v>2024</v>
      </c>
      <c r="C90" s="94" t="s">
        <v>26</v>
      </c>
      <c r="D90" s="95" t="s">
        <v>50</v>
      </c>
      <c r="E90" s="140" t="s">
        <v>116</v>
      </c>
      <c r="F90" s="125" t="s">
        <v>140</v>
      </c>
      <c r="G90" s="85">
        <v>6</v>
      </c>
      <c r="H90" s="97">
        <v>447.29932000000002</v>
      </c>
      <c r="I90" s="97">
        <f t="shared" si="64"/>
        <v>448</v>
      </c>
      <c r="J90" s="158">
        <v>0.54976000000000003</v>
      </c>
      <c r="K90" s="158">
        <v>0.15092</v>
      </c>
      <c r="L90" s="98">
        <f t="shared" si="65"/>
        <v>0.70067999999999997</v>
      </c>
      <c r="M90" s="97">
        <f t="shared" si="66"/>
        <v>1565.5423800483486</v>
      </c>
      <c r="N90" s="114"/>
      <c r="O90" s="152">
        <v>447.9</v>
      </c>
      <c r="P90" s="153">
        <v>0.53739999999999999</v>
      </c>
      <c r="Q90" s="154">
        <v>0.15160000000000001</v>
      </c>
      <c r="R90" s="155">
        <v>0.68900000000000006</v>
      </c>
      <c r="S90" s="157">
        <v>1540</v>
      </c>
      <c r="T90" s="100">
        <f t="shared" si="72"/>
        <v>-2.2482537834691572</v>
      </c>
      <c r="U90" s="100">
        <f t="shared" si="73"/>
        <v>0.45056983832494962</v>
      </c>
      <c r="V90" s="100">
        <f t="shared" si="67"/>
        <v>-1.6669521036707073</v>
      </c>
      <c r="W90" s="100">
        <f t="shared" si="68"/>
        <v>-1.6315355223765822</v>
      </c>
      <c r="X90" s="101"/>
      <c r="Y90" s="102">
        <f t="shared" si="69"/>
        <v>-2.79705281221813</v>
      </c>
      <c r="Z90" s="102">
        <f t="shared" si="37"/>
        <v>-7.79705281221813</v>
      </c>
      <c r="AA90" s="102">
        <f t="shared" si="38"/>
        <v>2.20294718778187</v>
      </c>
      <c r="AB90" s="102">
        <f t="shared" si="39"/>
        <v>-11.231210499477125</v>
      </c>
      <c r="AC90" s="102">
        <f t="shared" si="40"/>
        <v>5.6371048750408654</v>
      </c>
      <c r="AD90" s="102">
        <f t="shared" si="41"/>
        <v>-0.19531324506089956</v>
      </c>
      <c r="AE90" s="102">
        <f t="shared" si="42"/>
        <v>-5.1953132450608992</v>
      </c>
      <c r="AF90" s="102">
        <f t="shared" si="43"/>
        <v>4.8046867549391008</v>
      </c>
      <c r="AG90" s="102">
        <f t="shared" si="44"/>
        <v>-3.756001725394484</v>
      </c>
      <c r="AH90" s="102">
        <f t="shared" si="45"/>
        <v>3.3653752352726847</v>
      </c>
      <c r="AI90" s="102">
        <f t="shared" si="46"/>
        <v>-2.468957378437076</v>
      </c>
      <c r="AJ90" s="102">
        <f t="shared" si="47"/>
        <v>-7.468957378437076</v>
      </c>
      <c r="AK90" s="102">
        <f t="shared" si="48"/>
        <v>2.531042621562924</v>
      </c>
      <c r="AL90" s="102">
        <f t="shared" si="49"/>
        <v>-11.676001181784585</v>
      </c>
      <c r="AM90" s="102">
        <f t="shared" si="50"/>
        <v>6.738086424910434</v>
      </c>
      <c r="AN90" s="102">
        <f t="shared" si="51"/>
        <v>-2.5294776581259861</v>
      </c>
      <c r="AO90" s="102">
        <f t="shared" si="52"/>
        <v>-7.5294776581259857</v>
      </c>
      <c r="AP90" s="102">
        <f t="shared" si="53"/>
        <v>2.4705223418740139</v>
      </c>
      <c r="AQ90" s="102">
        <f t="shared" si="54"/>
        <v>-12.083764668341182</v>
      </c>
      <c r="AR90" s="102">
        <f t="shared" si="55"/>
        <v>7.0248093520892105</v>
      </c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</row>
    <row r="91" spans="1:131" ht="13.7" customHeight="1">
      <c r="A91" s="94" t="s">
        <v>127</v>
      </c>
      <c r="B91" s="95">
        <v>2024</v>
      </c>
      <c r="C91" s="94" t="s">
        <v>26</v>
      </c>
      <c r="D91" s="95" t="s">
        <v>50</v>
      </c>
      <c r="E91" s="140" t="s">
        <v>116</v>
      </c>
      <c r="F91" s="125" t="s">
        <v>140</v>
      </c>
      <c r="G91" s="85">
        <v>7</v>
      </c>
      <c r="H91" s="97">
        <v>447.59714000000008</v>
      </c>
      <c r="I91" s="97">
        <f t="shared" si="64"/>
        <v>449.50000000000006</v>
      </c>
      <c r="J91" s="158">
        <v>1.50217</v>
      </c>
      <c r="K91" s="158">
        <v>0.40068999999999999</v>
      </c>
      <c r="L91" s="98">
        <f t="shared" si="65"/>
        <v>1.90286</v>
      </c>
      <c r="M91" s="97">
        <f t="shared" si="66"/>
        <v>4244.4687912707623</v>
      </c>
      <c r="N91" s="114"/>
      <c r="O91" s="152">
        <v>449.3</v>
      </c>
      <c r="P91" s="153">
        <v>1.4750000000000001</v>
      </c>
      <c r="Q91" s="154">
        <v>0.40139999999999998</v>
      </c>
      <c r="R91" s="155">
        <v>1.8764000000000001</v>
      </c>
      <c r="S91" s="157">
        <v>4190</v>
      </c>
      <c r="T91" s="100">
        <f t="shared" si="72"/>
        <v>-1.8087167231405177</v>
      </c>
      <c r="U91" s="100">
        <f t="shared" si="73"/>
        <v>0.17719433976390436</v>
      </c>
      <c r="V91" s="100">
        <f t="shared" si="67"/>
        <v>-1.3905384526449622</v>
      </c>
      <c r="W91" s="100">
        <f t="shared" si="68"/>
        <v>-1.2832887682619694</v>
      </c>
      <c r="X91" s="101"/>
      <c r="Y91" s="102">
        <f t="shared" si="69"/>
        <v>-2.79705281221813</v>
      </c>
      <c r="Z91" s="102">
        <f t="shared" ref="Z91:Z113" si="78">$T$140-5</f>
        <v>-7.79705281221813</v>
      </c>
      <c r="AA91" s="102">
        <f t="shared" ref="AA91:AA113" si="79">$T$140+5</f>
        <v>2.20294718778187</v>
      </c>
      <c r="AB91" s="102">
        <f t="shared" ref="AB91:AB113" si="80">($T$140-(3*$T$143))</f>
        <v>-11.231210499477125</v>
      </c>
      <c r="AC91" s="102">
        <f t="shared" ref="AC91:AC113" si="81">($T$140+(3*$T$143))</f>
        <v>5.6371048750408654</v>
      </c>
      <c r="AD91" s="102">
        <f t="shared" ref="AD91:AD113" si="82">$U$140</f>
        <v>-0.19531324506089956</v>
      </c>
      <c r="AE91" s="102">
        <f t="shared" ref="AE91:AE113" si="83">$U$140-5</f>
        <v>-5.1953132450608992</v>
      </c>
      <c r="AF91" s="102">
        <f t="shared" ref="AF91:AF113" si="84">$U$140+5</f>
        <v>4.8046867549391008</v>
      </c>
      <c r="AG91" s="102">
        <f t="shared" ref="AG91:AG113" si="85">($U$140-(3*$U$143))</f>
        <v>-3.756001725394484</v>
      </c>
      <c r="AH91" s="102">
        <f t="shared" ref="AH91:AH113" si="86">($U$140+(3*$U$143))</f>
        <v>3.3653752352726847</v>
      </c>
      <c r="AI91" s="102">
        <f t="shared" ref="AI91:AI113" si="87">$V$140</f>
        <v>-2.468957378437076</v>
      </c>
      <c r="AJ91" s="102">
        <f t="shared" ref="AJ91:AJ113" si="88">$V$140-5</f>
        <v>-7.468957378437076</v>
      </c>
      <c r="AK91" s="102">
        <f t="shared" ref="AK91:AK113" si="89">$V$140+5</f>
        <v>2.531042621562924</v>
      </c>
      <c r="AL91" s="102">
        <f t="shared" ref="AL91:AL113" si="90">($V$140-(3*$V$143))</f>
        <v>-11.676001181784585</v>
      </c>
      <c r="AM91" s="102">
        <f t="shared" ref="AM91:AM113" si="91">($V$140+(3*$V$143))</f>
        <v>6.738086424910434</v>
      </c>
      <c r="AN91" s="102">
        <f t="shared" ref="AN91:AN113" si="92">$W$140</f>
        <v>-2.5294776581259861</v>
      </c>
      <c r="AO91" s="102">
        <f t="shared" ref="AO91:AO113" si="93">$W$140-5</f>
        <v>-7.5294776581259857</v>
      </c>
      <c r="AP91" s="102">
        <f t="shared" ref="AP91:AP113" si="94">$W$140+5</f>
        <v>2.4705223418740139</v>
      </c>
      <c r="AQ91" s="102">
        <f t="shared" ref="AQ91:AQ113" si="95">($W$140-(3*$W$143))</f>
        <v>-12.083764668341182</v>
      </c>
      <c r="AR91" s="102">
        <f t="shared" ref="AR91:AR113" si="96">($W$140+(3*$W$143))</f>
        <v>7.0248093520892105</v>
      </c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</row>
    <row r="92" spans="1:131" ht="13.7" customHeight="1">
      <c r="A92" s="94" t="s">
        <v>127</v>
      </c>
      <c r="B92" s="95">
        <v>2024</v>
      </c>
      <c r="C92" s="94" t="s">
        <v>26</v>
      </c>
      <c r="D92" s="95" t="s">
        <v>50</v>
      </c>
      <c r="E92" s="140" t="s">
        <v>116</v>
      </c>
      <c r="F92" s="125" t="s">
        <v>140</v>
      </c>
      <c r="G92" s="85">
        <v>8</v>
      </c>
      <c r="H92" s="97">
        <v>447.24840999999998</v>
      </c>
      <c r="I92" s="97">
        <f t="shared" si="64"/>
        <v>450</v>
      </c>
      <c r="J92" s="158">
        <v>2.2498100000000001</v>
      </c>
      <c r="K92" s="158">
        <v>0.50178</v>
      </c>
      <c r="L92" s="98">
        <f t="shared" si="65"/>
        <v>2.7515900000000002</v>
      </c>
      <c r="M92" s="97">
        <f t="shared" si="66"/>
        <v>6138.0127062551865</v>
      </c>
      <c r="N92" s="114"/>
      <c r="O92" s="152">
        <v>449.9</v>
      </c>
      <c r="P92" s="153">
        <v>2.2198000000000002</v>
      </c>
      <c r="Q92" s="154">
        <v>0.50229999999999997</v>
      </c>
      <c r="R92" s="155">
        <v>2.7221000000000002</v>
      </c>
      <c r="S92" s="157">
        <v>6070</v>
      </c>
      <c r="T92" s="100">
        <f t="shared" si="72"/>
        <v>-1.3338904174130202</v>
      </c>
      <c r="U92" s="100">
        <f t="shared" si="73"/>
        <v>0.10363107337876458</v>
      </c>
      <c r="V92" s="100">
        <f t="shared" si="67"/>
        <v>-1.0717439734844223</v>
      </c>
      <c r="W92" s="100">
        <f t="shared" si="68"/>
        <v>-1.1080574366663563</v>
      </c>
      <c r="X92" s="101"/>
      <c r="Y92" s="102">
        <f t="shared" si="69"/>
        <v>-2.79705281221813</v>
      </c>
      <c r="Z92" s="102">
        <f t="shared" si="78"/>
        <v>-7.79705281221813</v>
      </c>
      <c r="AA92" s="102">
        <f t="shared" si="79"/>
        <v>2.20294718778187</v>
      </c>
      <c r="AB92" s="102">
        <f t="shared" si="80"/>
        <v>-11.231210499477125</v>
      </c>
      <c r="AC92" s="102">
        <f t="shared" si="81"/>
        <v>5.6371048750408654</v>
      </c>
      <c r="AD92" s="102">
        <f t="shared" si="82"/>
        <v>-0.19531324506089956</v>
      </c>
      <c r="AE92" s="102">
        <f t="shared" si="83"/>
        <v>-5.1953132450608992</v>
      </c>
      <c r="AF92" s="102">
        <f t="shared" si="84"/>
        <v>4.8046867549391008</v>
      </c>
      <c r="AG92" s="102">
        <f t="shared" si="85"/>
        <v>-3.756001725394484</v>
      </c>
      <c r="AH92" s="102">
        <f t="shared" si="86"/>
        <v>3.3653752352726847</v>
      </c>
      <c r="AI92" s="102">
        <f t="shared" si="87"/>
        <v>-2.468957378437076</v>
      </c>
      <c r="AJ92" s="102">
        <f t="shared" si="88"/>
        <v>-7.468957378437076</v>
      </c>
      <c r="AK92" s="102">
        <f t="shared" si="89"/>
        <v>2.531042621562924</v>
      </c>
      <c r="AL92" s="102">
        <f t="shared" si="90"/>
        <v>-11.676001181784585</v>
      </c>
      <c r="AM92" s="102">
        <f t="shared" si="91"/>
        <v>6.738086424910434</v>
      </c>
      <c r="AN92" s="102">
        <f t="shared" si="92"/>
        <v>-2.5294776581259861</v>
      </c>
      <c r="AO92" s="102">
        <f t="shared" si="93"/>
        <v>-7.5294776581259857</v>
      </c>
      <c r="AP92" s="102">
        <f t="shared" si="94"/>
        <v>2.4705223418740139</v>
      </c>
      <c r="AQ92" s="102">
        <f t="shared" si="95"/>
        <v>-12.083764668341182</v>
      </c>
      <c r="AR92" s="102">
        <f t="shared" si="96"/>
        <v>7.0248093520892105</v>
      </c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</row>
    <row r="93" spans="1:131" ht="13.7" customHeight="1">
      <c r="A93" s="94" t="s">
        <v>127</v>
      </c>
      <c r="B93" s="95">
        <v>2024</v>
      </c>
      <c r="C93" s="94" t="s">
        <v>26</v>
      </c>
      <c r="D93" s="95" t="s">
        <v>50</v>
      </c>
      <c r="E93" s="140" t="s">
        <v>116</v>
      </c>
      <c r="F93" s="125" t="s">
        <v>140</v>
      </c>
      <c r="G93" s="85">
        <v>9</v>
      </c>
      <c r="H93" s="97">
        <v>446.89780999999999</v>
      </c>
      <c r="I93" s="97">
        <f t="shared" si="64"/>
        <v>450.4</v>
      </c>
      <c r="J93" s="158">
        <v>2.7503899999999999</v>
      </c>
      <c r="K93" s="158">
        <v>0.75180000000000002</v>
      </c>
      <c r="L93" s="98">
        <f t="shared" si="65"/>
        <v>3.5021899999999997</v>
      </c>
      <c r="M93" s="97">
        <f t="shared" si="66"/>
        <v>7813.5610626832549</v>
      </c>
      <c r="N93" s="114"/>
      <c r="O93" s="152">
        <v>450.5</v>
      </c>
      <c r="P93" s="153">
        <v>2.7126999999999999</v>
      </c>
      <c r="Q93" s="154">
        <v>0.75239999999999996</v>
      </c>
      <c r="R93" s="155">
        <v>3.4650999999999996</v>
      </c>
      <c r="S93" s="157">
        <v>7730</v>
      </c>
      <c r="T93" s="100">
        <f t="shared" si="72"/>
        <v>-1.370351113842037</v>
      </c>
      <c r="U93" s="100">
        <f t="shared" si="73"/>
        <v>7.980845969671907E-2</v>
      </c>
      <c r="V93" s="100">
        <f t="shared" si="67"/>
        <v>-1.0590516219851027</v>
      </c>
      <c r="W93" s="100">
        <f t="shared" si="68"/>
        <v>-1.0694363557524849</v>
      </c>
      <c r="X93" s="101"/>
      <c r="Y93" s="102">
        <f t="shared" si="69"/>
        <v>-2.79705281221813</v>
      </c>
      <c r="Z93" s="102">
        <f t="shared" si="78"/>
        <v>-7.79705281221813</v>
      </c>
      <c r="AA93" s="102">
        <f t="shared" si="79"/>
        <v>2.20294718778187</v>
      </c>
      <c r="AB93" s="102">
        <f t="shared" si="80"/>
        <v>-11.231210499477125</v>
      </c>
      <c r="AC93" s="102">
        <f t="shared" si="81"/>
        <v>5.6371048750408654</v>
      </c>
      <c r="AD93" s="102">
        <f t="shared" si="82"/>
        <v>-0.19531324506089956</v>
      </c>
      <c r="AE93" s="102">
        <f t="shared" si="83"/>
        <v>-5.1953132450608992</v>
      </c>
      <c r="AF93" s="102">
        <f t="shared" si="84"/>
        <v>4.8046867549391008</v>
      </c>
      <c r="AG93" s="102">
        <f t="shared" si="85"/>
        <v>-3.756001725394484</v>
      </c>
      <c r="AH93" s="102">
        <f t="shared" si="86"/>
        <v>3.3653752352726847</v>
      </c>
      <c r="AI93" s="102">
        <f t="shared" si="87"/>
        <v>-2.468957378437076</v>
      </c>
      <c r="AJ93" s="102">
        <f t="shared" si="88"/>
        <v>-7.468957378437076</v>
      </c>
      <c r="AK93" s="102">
        <f t="shared" si="89"/>
        <v>2.531042621562924</v>
      </c>
      <c r="AL93" s="102">
        <f t="shared" si="90"/>
        <v>-11.676001181784585</v>
      </c>
      <c r="AM93" s="102">
        <f t="shared" si="91"/>
        <v>6.738086424910434</v>
      </c>
      <c r="AN93" s="102">
        <f t="shared" si="92"/>
        <v>-2.5294776581259861</v>
      </c>
      <c r="AO93" s="102">
        <f t="shared" si="93"/>
        <v>-7.5294776581259857</v>
      </c>
      <c r="AP93" s="102">
        <f t="shared" si="94"/>
        <v>2.4705223418740139</v>
      </c>
      <c r="AQ93" s="102">
        <f t="shared" si="95"/>
        <v>-12.083764668341182</v>
      </c>
      <c r="AR93" s="102">
        <f t="shared" si="96"/>
        <v>7.0248093520892105</v>
      </c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</row>
    <row r="94" spans="1:131">
      <c r="A94" s="94" t="s">
        <v>127</v>
      </c>
      <c r="B94" s="95">
        <v>2024</v>
      </c>
      <c r="C94" s="94" t="s">
        <v>25</v>
      </c>
      <c r="D94" s="95" t="s">
        <v>70</v>
      </c>
      <c r="E94" s="140" t="s">
        <v>120</v>
      </c>
      <c r="F94" s="125" t="s">
        <v>141</v>
      </c>
      <c r="G94" s="126">
        <v>1</v>
      </c>
      <c r="H94" s="97">
        <v>446.56929999999994</v>
      </c>
      <c r="I94" s="97">
        <f t="shared" si="64"/>
        <v>446.59999999999997</v>
      </c>
      <c r="J94" s="158">
        <v>2.0240000000000001E-2</v>
      </c>
      <c r="K94" s="158">
        <v>1.0460000000000001E-2</v>
      </c>
      <c r="L94" s="98">
        <f t="shared" si="65"/>
        <v>3.0700000000000002E-2</v>
      </c>
      <c r="M94" s="97">
        <f t="shared" si="66"/>
        <v>68.744545513304956</v>
      </c>
      <c r="N94" s="112"/>
      <c r="O94" s="112">
        <v>447.5</v>
      </c>
      <c r="P94" s="113"/>
      <c r="Q94" s="113"/>
      <c r="R94" s="113">
        <v>2.3900000000000001E-2</v>
      </c>
      <c r="S94" s="99">
        <v>53</v>
      </c>
      <c r="T94" s="100"/>
      <c r="U94" s="100"/>
      <c r="V94" s="100">
        <f t="shared" si="67"/>
        <v>-22.149837133550491</v>
      </c>
      <c r="W94" s="100">
        <f t="shared" si="68"/>
        <v>-22.902974186159579</v>
      </c>
      <c r="X94" s="101"/>
      <c r="Y94" s="102">
        <f t="shared" si="69"/>
        <v>-2.79705281221813</v>
      </c>
      <c r="Z94" s="102">
        <f t="shared" si="78"/>
        <v>-7.79705281221813</v>
      </c>
      <c r="AA94" s="102">
        <f t="shared" si="79"/>
        <v>2.20294718778187</v>
      </c>
      <c r="AB94" s="102">
        <f t="shared" si="80"/>
        <v>-11.231210499477125</v>
      </c>
      <c r="AC94" s="102">
        <f t="shared" si="81"/>
        <v>5.6371048750408654</v>
      </c>
      <c r="AD94" s="102">
        <f t="shared" si="82"/>
        <v>-0.19531324506089956</v>
      </c>
      <c r="AE94" s="102">
        <f t="shared" si="83"/>
        <v>-5.1953132450608992</v>
      </c>
      <c r="AF94" s="102">
        <f t="shared" si="84"/>
        <v>4.8046867549391008</v>
      </c>
      <c r="AG94" s="102">
        <f t="shared" si="85"/>
        <v>-3.756001725394484</v>
      </c>
      <c r="AH94" s="102">
        <f t="shared" si="86"/>
        <v>3.3653752352726847</v>
      </c>
      <c r="AI94" s="102">
        <f t="shared" si="87"/>
        <v>-2.468957378437076</v>
      </c>
      <c r="AJ94" s="102">
        <f t="shared" si="88"/>
        <v>-7.468957378437076</v>
      </c>
      <c r="AK94" s="102">
        <f t="shared" si="89"/>
        <v>2.531042621562924</v>
      </c>
      <c r="AL94" s="102">
        <f t="shared" si="90"/>
        <v>-11.676001181784585</v>
      </c>
      <c r="AM94" s="102">
        <f t="shared" si="91"/>
        <v>6.738086424910434</v>
      </c>
      <c r="AN94" s="102">
        <f t="shared" si="92"/>
        <v>-2.5294776581259861</v>
      </c>
      <c r="AO94" s="102">
        <f t="shared" si="93"/>
        <v>-7.5294776581259857</v>
      </c>
      <c r="AP94" s="102">
        <f t="shared" si="94"/>
        <v>2.4705223418740139</v>
      </c>
      <c r="AQ94" s="102">
        <f t="shared" si="95"/>
        <v>-12.083764668341182</v>
      </c>
      <c r="AR94" s="102">
        <f t="shared" si="96"/>
        <v>7.0248093520892105</v>
      </c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</row>
    <row r="95" spans="1:131">
      <c r="A95" s="94" t="s">
        <v>127</v>
      </c>
      <c r="B95" s="95">
        <v>2024</v>
      </c>
      <c r="C95" s="94" t="s">
        <v>25</v>
      </c>
      <c r="D95" s="95" t="s">
        <v>70</v>
      </c>
      <c r="E95" s="140" t="s">
        <v>120</v>
      </c>
      <c r="F95" s="125" t="s">
        <v>141</v>
      </c>
      <c r="G95" s="85">
        <v>2</v>
      </c>
      <c r="H95" s="97">
        <v>447.14859999999993</v>
      </c>
      <c r="I95" s="97">
        <f t="shared" si="64"/>
        <v>447.19999999999993</v>
      </c>
      <c r="J95" s="158">
        <v>3.5249999999999997E-2</v>
      </c>
      <c r="K95" s="158">
        <v>1.6150000000000001E-2</v>
      </c>
      <c r="L95" s="98">
        <f t="shared" si="65"/>
        <v>5.1400000000000001E-2</v>
      </c>
      <c r="M95" s="97">
        <f t="shared" si="66"/>
        <v>114.94561405003748</v>
      </c>
      <c r="N95" s="114"/>
      <c r="O95" s="114">
        <v>448.2</v>
      </c>
      <c r="P95" s="115"/>
      <c r="Q95" s="115"/>
      <c r="R95" s="115">
        <v>4.3200000000000002E-2</v>
      </c>
      <c r="S95" s="103">
        <v>96</v>
      </c>
      <c r="T95" s="100"/>
      <c r="U95" s="100"/>
      <c r="V95" s="100">
        <f t="shared" si="67"/>
        <v>-15.953307392996107</v>
      </c>
      <c r="W95" s="100">
        <f t="shared" si="68"/>
        <v>-16.482241803319418</v>
      </c>
      <c r="X95" s="101"/>
      <c r="Y95" s="102">
        <f t="shared" si="69"/>
        <v>-2.79705281221813</v>
      </c>
      <c r="Z95" s="102">
        <f t="shared" si="78"/>
        <v>-7.79705281221813</v>
      </c>
      <c r="AA95" s="102">
        <f t="shared" si="79"/>
        <v>2.20294718778187</v>
      </c>
      <c r="AB95" s="102">
        <f t="shared" si="80"/>
        <v>-11.231210499477125</v>
      </c>
      <c r="AC95" s="102">
        <f t="shared" si="81"/>
        <v>5.6371048750408654</v>
      </c>
      <c r="AD95" s="102">
        <f t="shared" si="82"/>
        <v>-0.19531324506089956</v>
      </c>
      <c r="AE95" s="102">
        <f t="shared" si="83"/>
        <v>-5.1953132450608992</v>
      </c>
      <c r="AF95" s="102">
        <f t="shared" si="84"/>
        <v>4.8046867549391008</v>
      </c>
      <c r="AG95" s="102">
        <f t="shared" si="85"/>
        <v>-3.756001725394484</v>
      </c>
      <c r="AH95" s="102">
        <f t="shared" si="86"/>
        <v>3.3653752352726847</v>
      </c>
      <c r="AI95" s="102">
        <f t="shared" si="87"/>
        <v>-2.468957378437076</v>
      </c>
      <c r="AJ95" s="102">
        <f t="shared" si="88"/>
        <v>-7.468957378437076</v>
      </c>
      <c r="AK95" s="102">
        <f t="shared" si="89"/>
        <v>2.531042621562924</v>
      </c>
      <c r="AL95" s="102">
        <f t="shared" si="90"/>
        <v>-11.676001181784585</v>
      </c>
      <c r="AM95" s="102">
        <f t="shared" si="91"/>
        <v>6.738086424910434</v>
      </c>
      <c r="AN95" s="102">
        <f t="shared" si="92"/>
        <v>-2.5294776581259861</v>
      </c>
      <c r="AO95" s="102">
        <f t="shared" si="93"/>
        <v>-7.5294776581259857</v>
      </c>
      <c r="AP95" s="102">
        <f t="shared" si="94"/>
        <v>2.4705223418740139</v>
      </c>
      <c r="AQ95" s="102">
        <f t="shared" si="95"/>
        <v>-12.083764668341182</v>
      </c>
      <c r="AR95" s="102">
        <f t="shared" si="96"/>
        <v>7.0248093520892105</v>
      </c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</row>
    <row r="96" spans="1:131">
      <c r="A96" s="94" t="s">
        <v>127</v>
      </c>
      <c r="B96" s="95">
        <v>2024</v>
      </c>
      <c r="C96" s="94" t="s">
        <v>25</v>
      </c>
      <c r="D96" s="95" t="s">
        <v>70</v>
      </c>
      <c r="E96" s="140" t="s">
        <v>120</v>
      </c>
      <c r="F96" s="125" t="s">
        <v>141</v>
      </c>
      <c r="G96" s="85">
        <v>3</v>
      </c>
      <c r="H96" s="97">
        <v>447.39852000000002</v>
      </c>
      <c r="I96" s="97">
        <f t="shared" si="64"/>
        <v>447.50000000000006</v>
      </c>
      <c r="J96" s="158">
        <v>7.5439999999999993E-2</v>
      </c>
      <c r="K96" s="158">
        <v>2.6040000000000001E-2</v>
      </c>
      <c r="L96" s="98">
        <f t="shared" si="65"/>
        <v>0.10147999999999999</v>
      </c>
      <c r="M96" s="97">
        <f t="shared" si="66"/>
        <v>226.80297283601149</v>
      </c>
      <c r="N96" s="114"/>
      <c r="O96" s="114">
        <v>448.4</v>
      </c>
      <c r="P96" s="115"/>
      <c r="Q96" s="115"/>
      <c r="R96" s="115">
        <v>8.43E-2</v>
      </c>
      <c r="S96" s="103">
        <v>188</v>
      </c>
      <c r="T96" s="100"/>
      <c r="U96" s="100"/>
      <c r="V96" s="100">
        <f t="shared" si="67"/>
        <v>-16.929444225463136</v>
      </c>
      <c r="W96" s="100">
        <f t="shared" si="68"/>
        <v>-17.108670292460296</v>
      </c>
      <c r="X96" s="101"/>
      <c r="Y96" s="102">
        <f t="shared" ref="Y96:Y127" si="97">$T$140</f>
        <v>-2.79705281221813</v>
      </c>
      <c r="Z96" s="102">
        <f t="shared" si="78"/>
        <v>-7.79705281221813</v>
      </c>
      <c r="AA96" s="102">
        <f t="shared" si="79"/>
        <v>2.20294718778187</v>
      </c>
      <c r="AB96" s="102">
        <f t="shared" si="80"/>
        <v>-11.231210499477125</v>
      </c>
      <c r="AC96" s="102">
        <f t="shared" si="81"/>
        <v>5.6371048750408654</v>
      </c>
      <c r="AD96" s="102">
        <f t="shared" si="82"/>
        <v>-0.19531324506089956</v>
      </c>
      <c r="AE96" s="102">
        <f t="shared" si="83"/>
        <v>-5.1953132450608992</v>
      </c>
      <c r="AF96" s="102">
        <f t="shared" si="84"/>
        <v>4.8046867549391008</v>
      </c>
      <c r="AG96" s="102">
        <f t="shared" si="85"/>
        <v>-3.756001725394484</v>
      </c>
      <c r="AH96" s="102">
        <f t="shared" si="86"/>
        <v>3.3653752352726847</v>
      </c>
      <c r="AI96" s="102">
        <f t="shared" si="87"/>
        <v>-2.468957378437076</v>
      </c>
      <c r="AJ96" s="102">
        <f t="shared" si="88"/>
        <v>-7.468957378437076</v>
      </c>
      <c r="AK96" s="102">
        <f t="shared" si="89"/>
        <v>2.531042621562924</v>
      </c>
      <c r="AL96" s="102">
        <f t="shared" si="90"/>
        <v>-11.676001181784585</v>
      </c>
      <c r="AM96" s="102">
        <f t="shared" si="91"/>
        <v>6.738086424910434</v>
      </c>
      <c r="AN96" s="102">
        <f t="shared" si="92"/>
        <v>-2.5294776581259861</v>
      </c>
      <c r="AO96" s="102">
        <f t="shared" si="93"/>
        <v>-7.5294776581259857</v>
      </c>
      <c r="AP96" s="102">
        <f t="shared" si="94"/>
        <v>2.4705223418740139</v>
      </c>
      <c r="AQ96" s="102">
        <f t="shared" si="95"/>
        <v>-12.083764668341182</v>
      </c>
      <c r="AR96" s="102">
        <f t="shared" si="96"/>
        <v>7.0248093520892105</v>
      </c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</row>
    <row r="97" spans="1:131">
      <c r="A97" s="94" t="s">
        <v>127</v>
      </c>
      <c r="B97" s="95">
        <v>2024</v>
      </c>
      <c r="C97" s="94" t="s">
        <v>25</v>
      </c>
      <c r="D97" s="95" t="s">
        <v>70</v>
      </c>
      <c r="E97" s="140" t="s">
        <v>120</v>
      </c>
      <c r="F97" s="125" t="s">
        <v>141</v>
      </c>
      <c r="G97" s="85">
        <v>4</v>
      </c>
      <c r="H97" s="97">
        <v>447.19858000000005</v>
      </c>
      <c r="I97" s="97">
        <f t="shared" si="64"/>
        <v>447.50000000000006</v>
      </c>
      <c r="J97" s="158">
        <v>0.24987999999999999</v>
      </c>
      <c r="K97" s="158">
        <v>5.1540000000000002E-2</v>
      </c>
      <c r="L97" s="98">
        <f t="shared" si="65"/>
        <v>0.30142000000000002</v>
      </c>
      <c r="M97" s="97">
        <f t="shared" si="66"/>
        <v>673.84684287157779</v>
      </c>
      <c r="N97" s="114"/>
      <c r="O97" s="114">
        <v>448.5</v>
      </c>
      <c r="P97" s="115"/>
      <c r="Q97" s="115"/>
      <c r="R97" s="115">
        <v>0.2571</v>
      </c>
      <c r="S97" s="103">
        <v>573</v>
      </c>
      <c r="T97" s="100"/>
      <c r="U97" s="100"/>
      <c r="V97" s="100">
        <f t="shared" si="67"/>
        <v>-14.703735651250755</v>
      </c>
      <c r="W97" s="100">
        <f t="shared" si="68"/>
        <v>-14.965840374323347</v>
      </c>
      <c r="X97" s="101"/>
      <c r="Y97" s="102">
        <f t="shared" si="97"/>
        <v>-2.79705281221813</v>
      </c>
      <c r="Z97" s="102">
        <f t="shared" si="78"/>
        <v>-7.79705281221813</v>
      </c>
      <c r="AA97" s="102">
        <f t="shared" si="79"/>
        <v>2.20294718778187</v>
      </c>
      <c r="AB97" s="102">
        <f t="shared" si="80"/>
        <v>-11.231210499477125</v>
      </c>
      <c r="AC97" s="102">
        <f t="shared" si="81"/>
        <v>5.6371048750408654</v>
      </c>
      <c r="AD97" s="102">
        <f t="shared" si="82"/>
        <v>-0.19531324506089956</v>
      </c>
      <c r="AE97" s="102">
        <f t="shared" si="83"/>
        <v>-5.1953132450608992</v>
      </c>
      <c r="AF97" s="102">
        <f t="shared" si="84"/>
        <v>4.8046867549391008</v>
      </c>
      <c r="AG97" s="102">
        <f t="shared" si="85"/>
        <v>-3.756001725394484</v>
      </c>
      <c r="AH97" s="102">
        <f t="shared" si="86"/>
        <v>3.3653752352726847</v>
      </c>
      <c r="AI97" s="102">
        <f t="shared" si="87"/>
        <v>-2.468957378437076</v>
      </c>
      <c r="AJ97" s="102">
        <f t="shared" si="88"/>
        <v>-7.468957378437076</v>
      </c>
      <c r="AK97" s="102">
        <f t="shared" si="89"/>
        <v>2.531042621562924</v>
      </c>
      <c r="AL97" s="102">
        <f t="shared" si="90"/>
        <v>-11.676001181784585</v>
      </c>
      <c r="AM97" s="102">
        <f t="shared" si="91"/>
        <v>6.738086424910434</v>
      </c>
      <c r="AN97" s="102">
        <f t="shared" si="92"/>
        <v>-2.5294776581259861</v>
      </c>
      <c r="AO97" s="102">
        <f t="shared" si="93"/>
        <v>-7.5294776581259857</v>
      </c>
      <c r="AP97" s="102">
        <f t="shared" si="94"/>
        <v>2.4705223418740139</v>
      </c>
      <c r="AQ97" s="102">
        <f t="shared" si="95"/>
        <v>-12.083764668341182</v>
      </c>
      <c r="AR97" s="102">
        <f t="shared" si="96"/>
        <v>7.0248093520892105</v>
      </c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</row>
    <row r="98" spans="1:131">
      <c r="A98" s="94" t="s">
        <v>127</v>
      </c>
      <c r="B98" s="95">
        <v>2024</v>
      </c>
      <c r="C98" s="94" t="s">
        <v>25</v>
      </c>
      <c r="D98" s="95" t="s">
        <v>70</v>
      </c>
      <c r="E98" s="140" t="s">
        <v>120</v>
      </c>
      <c r="F98" s="125" t="s">
        <v>141</v>
      </c>
      <c r="G98" s="85">
        <v>5</v>
      </c>
      <c r="H98" s="97">
        <v>446.89644999999996</v>
      </c>
      <c r="I98" s="97">
        <f t="shared" si="64"/>
        <v>447.4</v>
      </c>
      <c r="J98" s="158">
        <v>0.40144999999999997</v>
      </c>
      <c r="K98" s="158">
        <v>0.1021</v>
      </c>
      <c r="L98" s="98">
        <f t="shared" si="65"/>
        <v>0.50354999999999994</v>
      </c>
      <c r="M98" s="97">
        <f t="shared" si="66"/>
        <v>1126.2921747858716</v>
      </c>
      <c r="N98" s="114"/>
      <c r="O98" s="114">
        <v>448.4</v>
      </c>
      <c r="P98" s="115"/>
      <c r="Q98" s="115"/>
      <c r="R98" s="115">
        <v>0.43690000000000001</v>
      </c>
      <c r="S98" s="103">
        <v>974</v>
      </c>
      <c r="T98" s="100"/>
      <c r="U98" s="100"/>
      <c r="V98" s="100">
        <f t="shared" si="67"/>
        <v>-13.236024227981321</v>
      </c>
      <c r="W98" s="100">
        <f t="shared" si="68"/>
        <v>-13.521551351879458</v>
      </c>
      <c r="X98" s="101"/>
      <c r="Y98" s="102">
        <f t="shared" si="97"/>
        <v>-2.79705281221813</v>
      </c>
      <c r="Z98" s="102">
        <f t="shared" si="78"/>
        <v>-7.79705281221813</v>
      </c>
      <c r="AA98" s="102">
        <f t="shared" si="79"/>
        <v>2.20294718778187</v>
      </c>
      <c r="AB98" s="102">
        <f t="shared" si="80"/>
        <v>-11.231210499477125</v>
      </c>
      <c r="AC98" s="102">
        <f t="shared" si="81"/>
        <v>5.6371048750408654</v>
      </c>
      <c r="AD98" s="102">
        <f t="shared" si="82"/>
        <v>-0.19531324506089956</v>
      </c>
      <c r="AE98" s="102">
        <f t="shared" si="83"/>
        <v>-5.1953132450608992</v>
      </c>
      <c r="AF98" s="102">
        <f t="shared" si="84"/>
        <v>4.8046867549391008</v>
      </c>
      <c r="AG98" s="102">
        <f t="shared" si="85"/>
        <v>-3.756001725394484</v>
      </c>
      <c r="AH98" s="102">
        <f t="shared" si="86"/>
        <v>3.3653752352726847</v>
      </c>
      <c r="AI98" s="102">
        <f t="shared" si="87"/>
        <v>-2.468957378437076</v>
      </c>
      <c r="AJ98" s="102">
        <f t="shared" si="88"/>
        <v>-7.468957378437076</v>
      </c>
      <c r="AK98" s="102">
        <f t="shared" si="89"/>
        <v>2.531042621562924</v>
      </c>
      <c r="AL98" s="102">
        <f t="shared" si="90"/>
        <v>-11.676001181784585</v>
      </c>
      <c r="AM98" s="102">
        <f t="shared" si="91"/>
        <v>6.738086424910434</v>
      </c>
      <c r="AN98" s="102">
        <f t="shared" si="92"/>
        <v>-2.5294776581259861</v>
      </c>
      <c r="AO98" s="102">
        <f t="shared" si="93"/>
        <v>-7.5294776581259857</v>
      </c>
      <c r="AP98" s="102">
        <f t="shared" si="94"/>
        <v>2.4705223418740139</v>
      </c>
      <c r="AQ98" s="102">
        <f t="shared" si="95"/>
        <v>-12.083764668341182</v>
      </c>
      <c r="AR98" s="102">
        <f t="shared" si="96"/>
        <v>7.0248093520892105</v>
      </c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</row>
    <row r="99" spans="1:131">
      <c r="A99" s="94" t="s">
        <v>127</v>
      </c>
      <c r="B99" s="95">
        <v>2024</v>
      </c>
      <c r="C99" s="94" t="s">
        <v>25</v>
      </c>
      <c r="D99" s="95" t="s">
        <v>70</v>
      </c>
      <c r="E99" s="140" t="s">
        <v>120</v>
      </c>
      <c r="F99" s="125" t="s">
        <v>141</v>
      </c>
      <c r="G99" s="85">
        <v>6</v>
      </c>
      <c r="H99" s="97">
        <v>447.29836999999998</v>
      </c>
      <c r="I99" s="97">
        <f t="shared" si="64"/>
        <v>448</v>
      </c>
      <c r="J99" s="158">
        <v>0.55125999999999997</v>
      </c>
      <c r="K99" s="158">
        <v>0.15037</v>
      </c>
      <c r="L99" s="98">
        <f t="shared" si="65"/>
        <v>0.70162999999999998</v>
      </c>
      <c r="M99" s="97">
        <f t="shared" si="66"/>
        <v>1567.6670545602522</v>
      </c>
      <c r="N99" s="114"/>
      <c r="O99" s="114">
        <v>448.9</v>
      </c>
      <c r="P99" s="115"/>
      <c r="Q99" s="115"/>
      <c r="R99" s="115">
        <v>0.6552</v>
      </c>
      <c r="S99" s="103">
        <v>1460</v>
      </c>
      <c r="T99" s="100"/>
      <c r="U99" s="100"/>
      <c r="V99" s="100">
        <f t="shared" si="67"/>
        <v>-6.6174479426478303</v>
      </c>
      <c r="W99" s="100">
        <f t="shared" si="68"/>
        <v>-6.8679796674335254</v>
      </c>
      <c r="X99" s="101"/>
      <c r="Y99" s="102">
        <f t="shared" si="97"/>
        <v>-2.79705281221813</v>
      </c>
      <c r="Z99" s="102">
        <f t="shared" si="78"/>
        <v>-7.79705281221813</v>
      </c>
      <c r="AA99" s="102">
        <f t="shared" si="79"/>
        <v>2.20294718778187</v>
      </c>
      <c r="AB99" s="102">
        <f t="shared" si="80"/>
        <v>-11.231210499477125</v>
      </c>
      <c r="AC99" s="102">
        <f t="shared" si="81"/>
        <v>5.6371048750408654</v>
      </c>
      <c r="AD99" s="102">
        <f t="shared" si="82"/>
        <v>-0.19531324506089956</v>
      </c>
      <c r="AE99" s="102">
        <f t="shared" si="83"/>
        <v>-5.1953132450608992</v>
      </c>
      <c r="AF99" s="102">
        <f t="shared" si="84"/>
        <v>4.8046867549391008</v>
      </c>
      <c r="AG99" s="102">
        <f t="shared" si="85"/>
        <v>-3.756001725394484</v>
      </c>
      <c r="AH99" s="102">
        <f t="shared" si="86"/>
        <v>3.3653752352726847</v>
      </c>
      <c r="AI99" s="102">
        <f t="shared" si="87"/>
        <v>-2.468957378437076</v>
      </c>
      <c r="AJ99" s="102">
        <f t="shared" si="88"/>
        <v>-7.468957378437076</v>
      </c>
      <c r="AK99" s="102">
        <f t="shared" si="89"/>
        <v>2.531042621562924</v>
      </c>
      <c r="AL99" s="102">
        <f t="shared" si="90"/>
        <v>-11.676001181784585</v>
      </c>
      <c r="AM99" s="102">
        <f t="shared" si="91"/>
        <v>6.738086424910434</v>
      </c>
      <c r="AN99" s="102">
        <f t="shared" si="92"/>
        <v>-2.5294776581259861</v>
      </c>
      <c r="AO99" s="102">
        <f t="shared" si="93"/>
        <v>-7.5294776581259857</v>
      </c>
      <c r="AP99" s="102">
        <f t="shared" si="94"/>
        <v>2.4705223418740139</v>
      </c>
      <c r="AQ99" s="102">
        <f t="shared" si="95"/>
        <v>-12.083764668341182</v>
      </c>
      <c r="AR99" s="102">
        <f t="shared" si="96"/>
        <v>7.0248093520892105</v>
      </c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</row>
    <row r="100" spans="1:131">
      <c r="A100" s="94" t="s">
        <v>127</v>
      </c>
      <c r="B100" s="95">
        <v>2024</v>
      </c>
      <c r="C100" s="94" t="s">
        <v>25</v>
      </c>
      <c r="D100" s="95" t="s">
        <v>70</v>
      </c>
      <c r="E100" s="140" t="s">
        <v>120</v>
      </c>
      <c r="F100" s="125" t="s">
        <v>141</v>
      </c>
      <c r="G100" s="85">
        <v>7</v>
      </c>
      <c r="H100" s="97">
        <v>446.89861000000008</v>
      </c>
      <c r="I100" s="97">
        <f t="shared" si="64"/>
        <v>448.80000000000007</v>
      </c>
      <c r="J100" s="158">
        <v>1.5013099999999999</v>
      </c>
      <c r="K100" s="158">
        <v>0.40007999999999999</v>
      </c>
      <c r="L100" s="98">
        <f t="shared" si="65"/>
        <v>1.9013899999999999</v>
      </c>
      <c r="M100" s="97">
        <f t="shared" si="66"/>
        <v>4247.813718339863</v>
      </c>
      <c r="N100" s="114"/>
      <c r="O100" s="114">
        <v>449.8</v>
      </c>
      <c r="P100" s="115"/>
      <c r="Q100" s="115"/>
      <c r="R100" s="115">
        <v>1.8742000000000001</v>
      </c>
      <c r="S100" s="103">
        <v>4167</v>
      </c>
      <c r="T100" s="100"/>
      <c r="U100" s="100"/>
      <c r="V100" s="100">
        <f t="shared" si="67"/>
        <v>-1.4300064689516525</v>
      </c>
      <c r="W100" s="100">
        <f t="shared" si="68"/>
        <v>-1.9024779262553626</v>
      </c>
      <c r="X100" s="101"/>
      <c r="Y100" s="102">
        <f t="shared" si="97"/>
        <v>-2.79705281221813</v>
      </c>
      <c r="Z100" s="102">
        <f t="shared" si="78"/>
        <v>-7.79705281221813</v>
      </c>
      <c r="AA100" s="102">
        <f t="shared" si="79"/>
        <v>2.20294718778187</v>
      </c>
      <c r="AB100" s="102">
        <f t="shared" si="80"/>
        <v>-11.231210499477125</v>
      </c>
      <c r="AC100" s="102">
        <f t="shared" si="81"/>
        <v>5.6371048750408654</v>
      </c>
      <c r="AD100" s="102">
        <f t="shared" si="82"/>
        <v>-0.19531324506089956</v>
      </c>
      <c r="AE100" s="102">
        <f t="shared" si="83"/>
        <v>-5.1953132450608992</v>
      </c>
      <c r="AF100" s="102">
        <f t="shared" si="84"/>
        <v>4.8046867549391008</v>
      </c>
      <c r="AG100" s="102">
        <f t="shared" si="85"/>
        <v>-3.756001725394484</v>
      </c>
      <c r="AH100" s="102">
        <f t="shared" si="86"/>
        <v>3.3653752352726847</v>
      </c>
      <c r="AI100" s="102">
        <f t="shared" si="87"/>
        <v>-2.468957378437076</v>
      </c>
      <c r="AJ100" s="102">
        <f t="shared" si="88"/>
        <v>-7.468957378437076</v>
      </c>
      <c r="AK100" s="102">
        <f t="shared" si="89"/>
        <v>2.531042621562924</v>
      </c>
      <c r="AL100" s="102">
        <f t="shared" si="90"/>
        <v>-11.676001181784585</v>
      </c>
      <c r="AM100" s="102">
        <f t="shared" si="91"/>
        <v>6.738086424910434</v>
      </c>
      <c r="AN100" s="102">
        <f t="shared" si="92"/>
        <v>-2.5294776581259861</v>
      </c>
      <c r="AO100" s="102">
        <f t="shared" si="93"/>
        <v>-7.5294776581259857</v>
      </c>
      <c r="AP100" s="102">
        <f t="shared" si="94"/>
        <v>2.4705223418740139</v>
      </c>
      <c r="AQ100" s="102">
        <f t="shared" si="95"/>
        <v>-12.083764668341182</v>
      </c>
      <c r="AR100" s="102">
        <f t="shared" si="96"/>
        <v>7.0248093520892105</v>
      </c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</row>
    <row r="101" spans="1:131">
      <c r="A101" s="94" t="s">
        <v>127</v>
      </c>
      <c r="B101" s="95">
        <v>2024</v>
      </c>
      <c r="C101" s="94" t="s">
        <v>25</v>
      </c>
      <c r="D101" s="95" t="s">
        <v>70</v>
      </c>
      <c r="E101" s="140" t="s">
        <v>120</v>
      </c>
      <c r="F101" s="125" t="s">
        <v>141</v>
      </c>
      <c r="G101" s="85">
        <v>8</v>
      </c>
      <c r="H101" s="97">
        <v>447.34842999999995</v>
      </c>
      <c r="I101" s="97">
        <f t="shared" si="64"/>
        <v>450.09999999999997</v>
      </c>
      <c r="J101" s="158">
        <v>2.2507000000000001</v>
      </c>
      <c r="K101" s="158">
        <v>0.50087000000000004</v>
      </c>
      <c r="L101" s="98">
        <f t="shared" si="65"/>
        <v>2.7515700000000001</v>
      </c>
      <c r="M101" s="97">
        <f t="shared" si="66"/>
        <v>6136.5990212316265</v>
      </c>
      <c r="N101" s="114"/>
      <c r="O101" s="114">
        <v>451.1</v>
      </c>
      <c r="P101" s="115"/>
      <c r="Q101" s="115"/>
      <c r="R101" s="115">
        <v>2.7361</v>
      </c>
      <c r="S101" s="103">
        <v>6065</v>
      </c>
      <c r="T101" s="100"/>
      <c r="U101" s="100"/>
      <c r="V101" s="100">
        <f t="shared" si="67"/>
        <v>-0.56222447548127408</v>
      </c>
      <c r="W101" s="100">
        <f t="shared" si="68"/>
        <v>-1.1667541089764148</v>
      </c>
      <c r="X101" s="101"/>
      <c r="Y101" s="102">
        <f t="shared" si="97"/>
        <v>-2.79705281221813</v>
      </c>
      <c r="Z101" s="102">
        <f t="shared" si="78"/>
        <v>-7.79705281221813</v>
      </c>
      <c r="AA101" s="102">
        <f t="shared" si="79"/>
        <v>2.20294718778187</v>
      </c>
      <c r="AB101" s="102">
        <f t="shared" si="80"/>
        <v>-11.231210499477125</v>
      </c>
      <c r="AC101" s="102">
        <f t="shared" si="81"/>
        <v>5.6371048750408654</v>
      </c>
      <c r="AD101" s="102">
        <f t="shared" si="82"/>
        <v>-0.19531324506089956</v>
      </c>
      <c r="AE101" s="102">
        <f t="shared" si="83"/>
        <v>-5.1953132450608992</v>
      </c>
      <c r="AF101" s="102">
        <f t="shared" si="84"/>
        <v>4.8046867549391008</v>
      </c>
      <c r="AG101" s="102">
        <f t="shared" si="85"/>
        <v>-3.756001725394484</v>
      </c>
      <c r="AH101" s="102">
        <f t="shared" si="86"/>
        <v>3.3653752352726847</v>
      </c>
      <c r="AI101" s="102">
        <f t="shared" si="87"/>
        <v>-2.468957378437076</v>
      </c>
      <c r="AJ101" s="102">
        <f t="shared" si="88"/>
        <v>-7.468957378437076</v>
      </c>
      <c r="AK101" s="102">
        <f t="shared" si="89"/>
        <v>2.531042621562924</v>
      </c>
      <c r="AL101" s="102">
        <f t="shared" si="90"/>
        <v>-11.676001181784585</v>
      </c>
      <c r="AM101" s="102">
        <f t="shared" si="91"/>
        <v>6.738086424910434</v>
      </c>
      <c r="AN101" s="102">
        <f t="shared" si="92"/>
        <v>-2.5294776581259861</v>
      </c>
      <c r="AO101" s="102">
        <f t="shared" si="93"/>
        <v>-7.5294776581259857</v>
      </c>
      <c r="AP101" s="102">
        <f t="shared" si="94"/>
        <v>2.4705223418740139</v>
      </c>
      <c r="AQ101" s="102">
        <f t="shared" si="95"/>
        <v>-12.083764668341182</v>
      </c>
      <c r="AR101" s="102">
        <f t="shared" si="96"/>
        <v>7.0248093520892105</v>
      </c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</row>
    <row r="102" spans="1:131">
      <c r="A102" s="94" t="s">
        <v>127</v>
      </c>
      <c r="B102" s="95">
        <v>2024</v>
      </c>
      <c r="C102" s="94" t="s">
        <v>25</v>
      </c>
      <c r="D102" s="95" t="s">
        <v>70</v>
      </c>
      <c r="E102" s="140" t="s">
        <v>120</v>
      </c>
      <c r="F102" s="125" t="s">
        <v>141</v>
      </c>
      <c r="G102" s="85">
        <v>9</v>
      </c>
      <c r="H102" s="97">
        <v>446.89709999999997</v>
      </c>
      <c r="I102" s="97">
        <f t="shared" si="64"/>
        <v>450.39999999999992</v>
      </c>
      <c r="J102" s="158">
        <v>2.7505700000000002</v>
      </c>
      <c r="K102" s="158">
        <v>0.75233000000000005</v>
      </c>
      <c r="L102" s="98">
        <f t="shared" si="65"/>
        <v>3.5029000000000003</v>
      </c>
      <c r="M102" s="97">
        <f t="shared" si="66"/>
        <v>7815.1528160335292</v>
      </c>
      <c r="N102" s="114"/>
      <c r="O102" s="114">
        <v>451.4</v>
      </c>
      <c r="P102" s="115"/>
      <c r="Q102" s="115"/>
      <c r="R102" s="115">
        <v>3.4594</v>
      </c>
      <c r="S102" s="103">
        <v>7664</v>
      </c>
      <c r="T102" s="100"/>
      <c r="U102" s="100"/>
      <c r="V102" s="100">
        <f t="shared" si="67"/>
        <v>-1.2418281994918585</v>
      </c>
      <c r="W102" s="100">
        <f t="shared" si="68"/>
        <v>-1.9340993015955474</v>
      </c>
      <c r="X102" s="101"/>
      <c r="Y102" s="102">
        <f t="shared" si="97"/>
        <v>-2.79705281221813</v>
      </c>
      <c r="Z102" s="102">
        <f t="shared" si="78"/>
        <v>-7.79705281221813</v>
      </c>
      <c r="AA102" s="102">
        <f t="shared" si="79"/>
        <v>2.20294718778187</v>
      </c>
      <c r="AB102" s="102">
        <f t="shared" si="80"/>
        <v>-11.231210499477125</v>
      </c>
      <c r="AC102" s="102">
        <f t="shared" si="81"/>
        <v>5.6371048750408654</v>
      </c>
      <c r="AD102" s="102">
        <f t="shared" si="82"/>
        <v>-0.19531324506089956</v>
      </c>
      <c r="AE102" s="102">
        <f t="shared" si="83"/>
        <v>-5.1953132450608992</v>
      </c>
      <c r="AF102" s="102">
        <f t="shared" si="84"/>
        <v>4.8046867549391008</v>
      </c>
      <c r="AG102" s="102">
        <f t="shared" si="85"/>
        <v>-3.756001725394484</v>
      </c>
      <c r="AH102" s="102">
        <f t="shared" si="86"/>
        <v>3.3653752352726847</v>
      </c>
      <c r="AI102" s="102">
        <f t="shared" si="87"/>
        <v>-2.468957378437076</v>
      </c>
      <c r="AJ102" s="102">
        <f t="shared" si="88"/>
        <v>-7.468957378437076</v>
      </c>
      <c r="AK102" s="102">
        <f t="shared" si="89"/>
        <v>2.531042621562924</v>
      </c>
      <c r="AL102" s="102">
        <f t="shared" si="90"/>
        <v>-11.676001181784585</v>
      </c>
      <c r="AM102" s="102">
        <f t="shared" si="91"/>
        <v>6.738086424910434</v>
      </c>
      <c r="AN102" s="102">
        <f t="shared" si="92"/>
        <v>-2.5294776581259861</v>
      </c>
      <c r="AO102" s="102">
        <f t="shared" si="93"/>
        <v>-7.5294776581259857</v>
      </c>
      <c r="AP102" s="102">
        <f t="shared" si="94"/>
        <v>2.4705223418740139</v>
      </c>
      <c r="AQ102" s="102">
        <f t="shared" si="95"/>
        <v>-12.083764668341182</v>
      </c>
      <c r="AR102" s="102">
        <f t="shared" si="96"/>
        <v>7.0248093520892105</v>
      </c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</row>
    <row r="103" spans="1:131">
      <c r="A103" s="94" t="s">
        <v>127</v>
      </c>
      <c r="B103" s="95">
        <v>2024</v>
      </c>
      <c r="C103" s="96" t="s">
        <v>57</v>
      </c>
      <c r="D103" s="95" t="s">
        <v>71</v>
      </c>
      <c r="E103" s="140" t="s">
        <v>121</v>
      </c>
      <c r="F103" s="133" t="s">
        <v>143</v>
      </c>
      <c r="G103" s="126">
        <v>1</v>
      </c>
      <c r="H103" s="97">
        <v>447.16871000000003</v>
      </c>
      <c r="I103" s="97">
        <f t="shared" si="64"/>
        <v>447.20000000000005</v>
      </c>
      <c r="J103" s="158">
        <v>2.0570000000000001E-2</v>
      </c>
      <c r="K103" s="158">
        <v>1.072E-2</v>
      </c>
      <c r="L103" s="98">
        <f t="shared" si="65"/>
        <v>3.1289999999999998E-2</v>
      </c>
      <c r="M103" s="97">
        <f t="shared" si="66"/>
        <v>69.971742369708124</v>
      </c>
      <c r="N103" s="127">
        <v>447.43</v>
      </c>
      <c r="O103" s="127">
        <v>447.43</v>
      </c>
      <c r="P103" s="113"/>
      <c r="Q103" s="113"/>
      <c r="R103" s="113">
        <v>2.75E-2</v>
      </c>
      <c r="S103" s="127">
        <v>61.46</v>
      </c>
      <c r="T103" s="100"/>
      <c r="U103" s="100"/>
      <c r="V103" s="100">
        <f t="shared" si="67"/>
        <v>-12.112496005113451</v>
      </c>
      <c r="W103" s="100">
        <f t="shared" si="68"/>
        <v>-12.164542544524362</v>
      </c>
      <c r="X103" s="101"/>
      <c r="Y103" s="102">
        <f t="shared" si="97"/>
        <v>-2.79705281221813</v>
      </c>
      <c r="Z103" s="102">
        <f t="shared" si="78"/>
        <v>-7.79705281221813</v>
      </c>
      <c r="AA103" s="102">
        <f t="shared" si="79"/>
        <v>2.20294718778187</v>
      </c>
      <c r="AB103" s="102">
        <f t="shared" si="80"/>
        <v>-11.231210499477125</v>
      </c>
      <c r="AC103" s="102">
        <f t="shared" si="81"/>
        <v>5.6371048750408654</v>
      </c>
      <c r="AD103" s="102">
        <f t="shared" si="82"/>
        <v>-0.19531324506089956</v>
      </c>
      <c r="AE103" s="102">
        <f t="shared" si="83"/>
        <v>-5.1953132450608992</v>
      </c>
      <c r="AF103" s="102">
        <f t="shared" si="84"/>
        <v>4.8046867549391008</v>
      </c>
      <c r="AG103" s="102">
        <f t="shared" si="85"/>
        <v>-3.756001725394484</v>
      </c>
      <c r="AH103" s="102">
        <f t="shared" si="86"/>
        <v>3.3653752352726847</v>
      </c>
      <c r="AI103" s="102">
        <f t="shared" si="87"/>
        <v>-2.468957378437076</v>
      </c>
      <c r="AJ103" s="102">
        <f t="shared" si="88"/>
        <v>-7.468957378437076</v>
      </c>
      <c r="AK103" s="102">
        <f t="shared" si="89"/>
        <v>2.531042621562924</v>
      </c>
      <c r="AL103" s="102">
        <f t="shared" si="90"/>
        <v>-11.676001181784585</v>
      </c>
      <c r="AM103" s="102">
        <f t="shared" si="91"/>
        <v>6.738086424910434</v>
      </c>
      <c r="AN103" s="102">
        <f t="shared" si="92"/>
        <v>-2.5294776581259861</v>
      </c>
      <c r="AO103" s="102">
        <f t="shared" si="93"/>
        <v>-7.5294776581259857</v>
      </c>
      <c r="AP103" s="102">
        <f t="shared" si="94"/>
        <v>2.4705223418740139</v>
      </c>
      <c r="AQ103" s="102">
        <f t="shared" si="95"/>
        <v>-12.083764668341182</v>
      </c>
      <c r="AR103" s="102">
        <f t="shared" si="96"/>
        <v>7.0248093520892105</v>
      </c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</row>
    <row r="104" spans="1:131">
      <c r="A104" s="94" t="s">
        <v>127</v>
      </c>
      <c r="B104" s="95">
        <v>2024</v>
      </c>
      <c r="C104" s="96" t="s">
        <v>57</v>
      </c>
      <c r="D104" s="95" t="s">
        <v>71</v>
      </c>
      <c r="E104" s="140" t="s">
        <v>121</v>
      </c>
      <c r="F104" s="133" t="s">
        <v>143</v>
      </c>
      <c r="G104" s="85">
        <v>2</v>
      </c>
      <c r="H104" s="97">
        <v>446.94933000000003</v>
      </c>
      <c r="I104" s="97">
        <f t="shared" si="64"/>
        <v>447.00000000000006</v>
      </c>
      <c r="J104" s="158">
        <v>3.5450000000000002E-2</v>
      </c>
      <c r="K104" s="158">
        <v>1.5219999999999999E-2</v>
      </c>
      <c r="L104" s="98">
        <f t="shared" si="65"/>
        <v>5.067E-2</v>
      </c>
      <c r="M104" s="97">
        <f t="shared" si="66"/>
        <v>113.36370570835187</v>
      </c>
      <c r="N104" s="128">
        <v>447.21</v>
      </c>
      <c r="O104" s="128">
        <v>447.21</v>
      </c>
      <c r="P104" s="115"/>
      <c r="Q104" s="115"/>
      <c r="R104" s="115">
        <v>4.7600000000000003E-2</v>
      </c>
      <c r="S104" s="128">
        <v>106.44</v>
      </c>
      <c r="T104" s="100"/>
      <c r="U104" s="100"/>
      <c r="V104" s="100">
        <f t="shared" si="67"/>
        <v>-6.0588119202683961</v>
      </c>
      <c r="W104" s="100">
        <f t="shared" si="68"/>
        <v>-6.1075153331387462</v>
      </c>
      <c r="X104" s="101"/>
      <c r="Y104" s="102">
        <f t="shared" si="97"/>
        <v>-2.79705281221813</v>
      </c>
      <c r="Z104" s="102">
        <f t="shared" si="78"/>
        <v>-7.79705281221813</v>
      </c>
      <c r="AA104" s="102">
        <f t="shared" si="79"/>
        <v>2.20294718778187</v>
      </c>
      <c r="AB104" s="102">
        <f t="shared" si="80"/>
        <v>-11.231210499477125</v>
      </c>
      <c r="AC104" s="102">
        <f t="shared" si="81"/>
        <v>5.6371048750408654</v>
      </c>
      <c r="AD104" s="102">
        <f t="shared" si="82"/>
        <v>-0.19531324506089956</v>
      </c>
      <c r="AE104" s="102">
        <f t="shared" si="83"/>
        <v>-5.1953132450608992</v>
      </c>
      <c r="AF104" s="102">
        <f t="shared" si="84"/>
        <v>4.8046867549391008</v>
      </c>
      <c r="AG104" s="102">
        <f t="shared" si="85"/>
        <v>-3.756001725394484</v>
      </c>
      <c r="AH104" s="102">
        <f t="shared" si="86"/>
        <v>3.3653752352726847</v>
      </c>
      <c r="AI104" s="102">
        <f t="shared" si="87"/>
        <v>-2.468957378437076</v>
      </c>
      <c r="AJ104" s="102">
        <f t="shared" si="88"/>
        <v>-7.468957378437076</v>
      </c>
      <c r="AK104" s="102">
        <f t="shared" si="89"/>
        <v>2.531042621562924</v>
      </c>
      <c r="AL104" s="102">
        <f t="shared" si="90"/>
        <v>-11.676001181784585</v>
      </c>
      <c r="AM104" s="102">
        <f t="shared" si="91"/>
        <v>6.738086424910434</v>
      </c>
      <c r="AN104" s="102">
        <f t="shared" si="92"/>
        <v>-2.5294776581259861</v>
      </c>
      <c r="AO104" s="102">
        <f t="shared" si="93"/>
        <v>-7.5294776581259857</v>
      </c>
      <c r="AP104" s="102">
        <f t="shared" si="94"/>
        <v>2.4705223418740139</v>
      </c>
      <c r="AQ104" s="102">
        <f t="shared" si="95"/>
        <v>-12.083764668341182</v>
      </c>
      <c r="AR104" s="102">
        <f t="shared" si="96"/>
        <v>7.0248093520892105</v>
      </c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</row>
    <row r="105" spans="1:131">
      <c r="A105" s="94" t="s">
        <v>127</v>
      </c>
      <c r="B105" s="95">
        <v>2024</v>
      </c>
      <c r="C105" s="96" t="s">
        <v>57</v>
      </c>
      <c r="D105" s="95" t="s">
        <v>71</v>
      </c>
      <c r="E105" s="140" t="s">
        <v>121</v>
      </c>
      <c r="F105" s="133" t="s">
        <v>143</v>
      </c>
      <c r="G105" s="85">
        <v>3</v>
      </c>
      <c r="H105" s="97">
        <v>446.79957999999999</v>
      </c>
      <c r="I105" s="97">
        <f t="shared" si="64"/>
        <v>446.9</v>
      </c>
      <c r="J105" s="158">
        <v>7.5329999999999994E-2</v>
      </c>
      <c r="K105" s="158">
        <v>2.5090000000000001E-2</v>
      </c>
      <c r="L105" s="98">
        <f t="shared" si="65"/>
        <v>0.10042</v>
      </c>
      <c r="M105" s="97">
        <f t="shared" si="66"/>
        <v>224.73495492685336</v>
      </c>
      <c r="N105" s="128">
        <v>447.13</v>
      </c>
      <c r="O105" s="128">
        <v>447.13</v>
      </c>
      <c r="P105" s="115"/>
      <c r="Q105" s="115"/>
      <c r="R105" s="115">
        <v>9.6799999999999997E-2</v>
      </c>
      <c r="S105" s="128">
        <v>216.49</v>
      </c>
      <c r="T105" s="100"/>
      <c r="U105" s="100"/>
      <c r="V105" s="100">
        <f t="shared" si="67"/>
        <v>-3.6048595897231612</v>
      </c>
      <c r="W105" s="100">
        <f t="shared" si="68"/>
        <v>-3.6687461145227354</v>
      </c>
      <c r="X105" s="101"/>
      <c r="Y105" s="102">
        <f t="shared" si="97"/>
        <v>-2.79705281221813</v>
      </c>
      <c r="Z105" s="102">
        <f t="shared" si="78"/>
        <v>-7.79705281221813</v>
      </c>
      <c r="AA105" s="102">
        <f t="shared" si="79"/>
        <v>2.20294718778187</v>
      </c>
      <c r="AB105" s="102">
        <f t="shared" si="80"/>
        <v>-11.231210499477125</v>
      </c>
      <c r="AC105" s="102">
        <f t="shared" si="81"/>
        <v>5.6371048750408654</v>
      </c>
      <c r="AD105" s="102">
        <f t="shared" si="82"/>
        <v>-0.19531324506089956</v>
      </c>
      <c r="AE105" s="102">
        <f t="shared" si="83"/>
        <v>-5.1953132450608992</v>
      </c>
      <c r="AF105" s="102">
        <f t="shared" si="84"/>
        <v>4.8046867549391008</v>
      </c>
      <c r="AG105" s="102">
        <f t="shared" si="85"/>
        <v>-3.756001725394484</v>
      </c>
      <c r="AH105" s="102">
        <f t="shared" si="86"/>
        <v>3.3653752352726847</v>
      </c>
      <c r="AI105" s="102">
        <f t="shared" si="87"/>
        <v>-2.468957378437076</v>
      </c>
      <c r="AJ105" s="102">
        <f t="shared" si="88"/>
        <v>-7.468957378437076</v>
      </c>
      <c r="AK105" s="102">
        <f t="shared" si="89"/>
        <v>2.531042621562924</v>
      </c>
      <c r="AL105" s="102">
        <f t="shared" si="90"/>
        <v>-11.676001181784585</v>
      </c>
      <c r="AM105" s="102">
        <f t="shared" si="91"/>
        <v>6.738086424910434</v>
      </c>
      <c r="AN105" s="102">
        <f t="shared" si="92"/>
        <v>-2.5294776581259861</v>
      </c>
      <c r="AO105" s="102">
        <f t="shared" si="93"/>
        <v>-7.5294776581259857</v>
      </c>
      <c r="AP105" s="102">
        <f t="shared" si="94"/>
        <v>2.4705223418740139</v>
      </c>
      <c r="AQ105" s="102">
        <f t="shared" si="95"/>
        <v>-12.083764668341182</v>
      </c>
      <c r="AR105" s="102">
        <f t="shared" si="96"/>
        <v>7.0248093520892105</v>
      </c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</row>
    <row r="106" spans="1:131">
      <c r="A106" s="94" t="s">
        <v>127</v>
      </c>
      <c r="B106" s="95">
        <v>2024</v>
      </c>
      <c r="C106" s="96" t="s">
        <v>57</v>
      </c>
      <c r="D106" s="95" t="s">
        <v>71</v>
      </c>
      <c r="E106" s="140" t="s">
        <v>121</v>
      </c>
      <c r="F106" s="133" t="s">
        <v>143</v>
      </c>
      <c r="G106" s="85">
        <v>4</v>
      </c>
      <c r="H106" s="97">
        <v>446.79952999999995</v>
      </c>
      <c r="I106" s="97">
        <f t="shared" si="64"/>
        <v>447.09999999999997</v>
      </c>
      <c r="J106" s="158">
        <v>0.25008000000000002</v>
      </c>
      <c r="K106" s="158">
        <v>5.0389999999999997E-2</v>
      </c>
      <c r="L106" s="98">
        <f t="shared" si="65"/>
        <v>0.30047000000000001</v>
      </c>
      <c r="M106" s="97">
        <f t="shared" si="66"/>
        <v>672.32336970680603</v>
      </c>
      <c r="N106" s="128">
        <v>447.32</v>
      </c>
      <c r="O106" s="128">
        <v>447.32</v>
      </c>
      <c r="P106" s="115"/>
      <c r="Q106" s="115"/>
      <c r="R106" s="115">
        <v>0.29260000000000003</v>
      </c>
      <c r="S106" s="128">
        <v>654.12</v>
      </c>
      <c r="T106" s="100"/>
      <c r="U106" s="100"/>
      <c r="V106" s="100">
        <f t="shared" si="67"/>
        <v>-2.6192298731986514</v>
      </c>
      <c r="W106" s="100">
        <f t="shared" si="68"/>
        <v>-2.7075319001248386</v>
      </c>
      <c r="X106" s="101"/>
      <c r="Y106" s="102">
        <f t="shared" si="97"/>
        <v>-2.79705281221813</v>
      </c>
      <c r="Z106" s="102">
        <f t="shared" si="78"/>
        <v>-7.79705281221813</v>
      </c>
      <c r="AA106" s="102">
        <f t="shared" si="79"/>
        <v>2.20294718778187</v>
      </c>
      <c r="AB106" s="102">
        <f t="shared" si="80"/>
        <v>-11.231210499477125</v>
      </c>
      <c r="AC106" s="102">
        <f t="shared" si="81"/>
        <v>5.6371048750408654</v>
      </c>
      <c r="AD106" s="102">
        <f t="shared" si="82"/>
        <v>-0.19531324506089956</v>
      </c>
      <c r="AE106" s="102">
        <f t="shared" si="83"/>
        <v>-5.1953132450608992</v>
      </c>
      <c r="AF106" s="102">
        <f t="shared" si="84"/>
        <v>4.8046867549391008</v>
      </c>
      <c r="AG106" s="102">
        <f t="shared" si="85"/>
        <v>-3.756001725394484</v>
      </c>
      <c r="AH106" s="102">
        <f t="shared" si="86"/>
        <v>3.3653752352726847</v>
      </c>
      <c r="AI106" s="102">
        <f t="shared" si="87"/>
        <v>-2.468957378437076</v>
      </c>
      <c r="AJ106" s="102">
        <f t="shared" si="88"/>
        <v>-7.468957378437076</v>
      </c>
      <c r="AK106" s="102">
        <f t="shared" si="89"/>
        <v>2.531042621562924</v>
      </c>
      <c r="AL106" s="102">
        <f t="shared" si="90"/>
        <v>-11.676001181784585</v>
      </c>
      <c r="AM106" s="102">
        <f t="shared" si="91"/>
        <v>6.738086424910434</v>
      </c>
      <c r="AN106" s="102">
        <f t="shared" si="92"/>
        <v>-2.5294776581259861</v>
      </c>
      <c r="AO106" s="102">
        <f t="shared" si="93"/>
        <v>-7.5294776581259857</v>
      </c>
      <c r="AP106" s="102">
        <f t="shared" si="94"/>
        <v>2.4705223418740139</v>
      </c>
      <c r="AQ106" s="102">
        <f t="shared" si="95"/>
        <v>-12.083764668341182</v>
      </c>
      <c r="AR106" s="102">
        <f t="shared" si="96"/>
        <v>7.0248093520892105</v>
      </c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</row>
    <row r="107" spans="1:131">
      <c r="A107" s="94" t="s">
        <v>127</v>
      </c>
      <c r="B107" s="95">
        <v>2024</v>
      </c>
      <c r="C107" s="96" t="s">
        <v>57</v>
      </c>
      <c r="D107" s="95" t="s">
        <v>71</v>
      </c>
      <c r="E107" s="140" t="s">
        <v>121</v>
      </c>
      <c r="F107" s="133" t="s">
        <v>143</v>
      </c>
      <c r="G107" s="85">
        <v>5</v>
      </c>
      <c r="H107" s="97">
        <v>447.19974000000002</v>
      </c>
      <c r="I107" s="97">
        <f t="shared" si="64"/>
        <v>447.7</v>
      </c>
      <c r="J107" s="158">
        <v>0.40009</v>
      </c>
      <c r="K107" s="158">
        <v>0.10017</v>
      </c>
      <c r="L107" s="98">
        <f t="shared" si="65"/>
        <v>0.50026000000000004</v>
      </c>
      <c r="M107" s="97">
        <f t="shared" si="66"/>
        <v>1118.1779863525571</v>
      </c>
      <c r="N107" s="128">
        <v>447.95</v>
      </c>
      <c r="O107" s="128">
        <v>447.95</v>
      </c>
      <c r="P107" s="115"/>
      <c r="Q107" s="115"/>
      <c r="R107" s="115">
        <v>0.48980000000000001</v>
      </c>
      <c r="S107" s="128">
        <v>1093.43</v>
      </c>
      <c r="T107" s="100"/>
      <c r="U107" s="100"/>
      <c r="V107" s="100">
        <f t="shared" si="67"/>
        <v>-2.0909127253828057</v>
      </c>
      <c r="W107" s="100">
        <f t="shared" si="68"/>
        <v>-2.2132421362795562</v>
      </c>
      <c r="X107" s="101"/>
      <c r="Y107" s="102">
        <f t="shared" si="97"/>
        <v>-2.79705281221813</v>
      </c>
      <c r="Z107" s="102">
        <f t="shared" si="78"/>
        <v>-7.79705281221813</v>
      </c>
      <c r="AA107" s="102">
        <f t="shared" si="79"/>
        <v>2.20294718778187</v>
      </c>
      <c r="AB107" s="102">
        <f t="shared" si="80"/>
        <v>-11.231210499477125</v>
      </c>
      <c r="AC107" s="102">
        <f t="shared" si="81"/>
        <v>5.6371048750408654</v>
      </c>
      <c r="AD107" s="102">
        <f t="shared" si="82"/>
        <v>-0.19531324506089956</v>
      </c>
      <c r="AE107" s="102">
        <f t="shared" si="83"/>
        <v>-5.1953132450608992</v>
      </c>
      <c r="AF107" s="102">
        <f t="shared" si="84"/>
        <v>4.8046867549391008</v>
      </c>
      <c r="AG107" s="102">
        <f t="shared" si="85"/>
        <v>-3.756001725394484</v>
      </c>
      <c r="AH107" s="102">
        <f t="shared" si="86"/>
        <v>3.3653752352726847</v>
      </c>
      <c r="AI107" s="102">
        <f t="shared" si="87"/>
        <v>-2.468957378437076</v>
      </c>
      <c r="AJ107" s="102">
        <f t="shared" si="88"/>
        <v>-7.468957378437076</v>
      </c>
      <c r="AK107" s="102">
        <f t="shared" si="89"/>
        <v>2.531042621562924</v>
      </c>
      <c r="AL107" s="102">
        <f t="shared" si="90"/>
        <v>-11.676001181784585</v>
      </c>
      <c r="AM107" s="102">
        <f t="shared" si="91"/>
        <v>6.738086424910434</v>
      </c>
      <c r="AN107" s="102">
        <f t="shared" si="92"/>
        <v>-2.5294776581259861</v>
      </c>
      <c r="AO107" s="102">
        <f t="shared" si="93"/>
        <v>-7.5294776581259857</v>
      </c>
      <c r="AP107" s="102">
        <f t="shared" si="94"/>
        <v>2.4705223418740139</v>
      </c>
      <c r="AQ107" s="102">
        <f t="shared" si="95"/>
        <v>-12.083764668341182</v>
      </c>
      <c r="AR107" s="102">
        <f t="shared" si="96"/>
        <v>7.0248093520892105</v>
      </c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</row>
    <row r="108" spans="1:131">
      <c r="A108" s="94" t="s">
        <v>127</v>
      </c>
      <c r="B108" s="95">
        <v>2024</v>
      </c>
      <c r="C108" s="96" t="s">
        <v>57</v>
      </c>
      <c r="D108" s="95" t="s">
        <v>71</v>
      </c>
      <c r="E108" s="140" t="s">
        <v>121</v>
      </c>
      <c r="F108" s="133" t="s">
        <v>143</v>
      </c>
      <c r="G108" s="85">
        <v>6</v>
      </c>
      <c r="H108" s="97">
        <v>447.09893</v>
      </c>
      <c r="I108" s="97">
        <f t="shared" si="64"/>
        <v>447.79999999999995</v>
      </c>
      <c r="J108" s="158">
        <v>0.55051000000000005</v>
      </c>
      <c r="K108" s="158">
        <v>0.15056</v>
      </c>
      <c r="L108" s="98">
        <f t="shared" si="65"/>
        <v>0.70107000000000008</v>
      </c>
      <c r="M108" s="97">
        <f t="shared" si="66"/>
        <v>1567.114901353357</v>
      </c>
      <c r="N108" s="128">
        <v>447.96</v>
      </c>
      <c r="O108" s="128">
        <v>447.96</v>
      </c>
      <c r="P108" s="115"/>
      <c r="Q108" s="115"/>
      <c r="R108" s="115">
        <v>0.69169999999999998</v>
      </c>
      <c r="S108" s="128">
        <v>1544.11</v>
      </c>
      <c r="T108" s="100"/>
      <c r="U108" s="100"/>
      <c r="V108" s="100">
        <f t="shared" si="67"/>
        <v>-1.3365284493702625</v>
      </c>
      <c r="W108" s="100">
        <f t="shared" si="68"/>
        <v>-1.4679779595925062</v>
      </c>
      <c r="X108" s="101"/>
      <c r="Y108" s="102">
        <f t="shared" si="97"/>
        <v>-2.79705281221813</v>
      </c>
      <c r="Z108" s="102">
        <f t="shared" si="78"/>
        <v>-7.79705281221813</v>
      </c>
      <c r="AA108" s="102">
        <f t="shared" si="79"/>
        <v>2.20294718778187</v>
      </c>
      <c r="AB108" s="102">
        <f t="shared" si="80"/>
        <v>-11.231210499477125</v>
      </c>
      <c r="AC108" s="102">
        <f t="shared" si="81"/>
        <v>5.6371048750408654</v>
      </c>
      <c r="AD108" s="102">
        <f t="shared" si="82"/>
        <v>-0.19531324506089956</v>
      </c>
      <c r="AE108" s="102">
        <f t="shared" si="83"/>
        <v>-5.1953132450608992</v>
      </c>
      <c r="AF108" s="102">
        <f t="shared" si="84"/>
        <v>4.8046867549391008</v>
      </c>
      <c r="AG108" s="102">
        <f t="shared" si="85"/>
        <v>-3.756001725394484</v>
      </c>
      <c r="AH108" s="102">
        <f t="shared" si="86"/>
        <v>3.3653752352726847</v>
      </c>
      <c r="AI108" s="102">
        <f t="shared" si="87"/>
        <v>-2.468957378437076</v>
      </c>
      <c r="AJ108" s="102">
        <f t="shared" si="88"/>
        <v>-7.468957378437076</v>
      </c>
      <c r="AK108" s="102">
        <f t="shared" si="89"/>
        <v>2.531042621562924</v>
      </c>
      <c r="AL108" s="102">
        <f t="shared" si="90"/>
        <v>-11.676001181784585</v>
      </c>
      <c r="AM108" s="102">
        <f t="shared" si="91"/>
        <v>6.738086424910434</v>
      </c>
      <c r="AN108" s="102">
        <f t="shared" si="92"/>
        <v>-2.5294776581259861</v>
      </c>
      <c r="AO108" s="102">
        <f t="shared" si="93"/>
        <v>-7.5294776581259857</v>
      </c>
      <c r="AP108" s="102">
        <f t="shared" si="94"/>
        <v>2.4705223418740139</v>
      </c>
      <c r="AQ108" s="102">
        <f t="shared" si="95"/>
        <v>-12.083764668341182</v>
      </c>
      <c r="AR108" s="102">
        <f t="shared" si="96"/>
        <v>7.0248093520892105</v>
      </c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</row>
    <row r="109" spans="1:131">
      <c r="A109" s="94" t="s">
        <v>127</v>
      </c>
      <c r="B109" s="95">
        <v>2024</v>
      </c>
      <c r="C109" s="96" t="s">
        <v>57</v>
      </c>
      <c r="D109" s="95" t="s">
        <v>71</v>
      </c>
      <c r="E109" s="140" t="s">
        <v>121</v>
      </c>
      <c r="F109" s="133" t="s">
        <v>143</v>
      </c>
      <c r="G109" s="85">
        <v>7</v>
      </c>
      <c r="H109" s="97">
        <v>446.59793000000002</v>
      </c>
      <c r="I109" s="97">
        <f t="shared" si="64"/>
        <v>448.5</v>
      </c>
      <c r="J109" s="158">
        <v>1.50048</v>
      </c>
      <c r="K109" s="158">
        <v>0.40159</v>
      </c>
      <c r="L109" s="98">
        <f t="shared" si="65"/>
        <v>1.9020700000000001</v>
      </c>
      <c r="M109" s="97">
        <f t="shared" si="66"/>
        <v>4252.1867874865247</v>
      </c>
      <c r="N109" s="128">
        <v>448.68</v>
      </c>
      <c r="O109" s="128">
        <v>448.68</v>
      </c>
      <c r="P109" s="115"/>
      <c r="Q109" s="115"/>
      <c r="R109" s="115">
        <v>1.8905000000000001</v>
      </c>
      <c r="S109" s="128">
        <v>4213.47</v>
      </c>
      <c r="T109" s="100"/>
      <c r="U109" s="100"/>
      <c r="V109" s="100">
        <f t="shared" si="67"/>
        <v>-0.60828465829333722</v>
      </c>
      <c r="W109" s="100">
        <f t="shared" si="68"/>
        <v>-0.91051474033223367</v>
      </c>
      <c r="X109" s="101"/>
      <c r="Y109" s="102">
        <f t="shared" si="97"/>
        <v>-2.79705281221813</v>
      </c>
      <c r="Z109" s="102">
        <f>$T$140-5</f>
        <v>-7.79705281221813</v>
      </c>
      <c r="AA109" s="102">
        <f t="shared" si="79"/>
        <v>2.20294718778187</v>
      </c>
      <c r="AB109" s="102">
        <f>($T$140-(3*$T$143))</f>
        <v>-11.231210499477125</v>
      </c>
      <c r="AC109" s="102">
        <f t="shared" si="81"/>
        <v>5.6371048750408654</v>
      </c>
      <c r="AD109" s="102">
        <f t="shared" si="82"/>
        <v>-0.19531324506089956</v>
      </c>
      <c r="AE109" s="102">
        <f t="shared" si="83"/>
        <v>-5.1953132450608992</v>
      </c>
      <c r="AF109" s="102">
        <f t="shared" si="84"/>
        <v>4.8046867549391008</v>
      </c>
      <c r="AG109" s="102">
        <f t="shared" si="85"/>
        <v>-3.756001725394484</v>
      </c>
      <c r="AH109" s="102">
        <f t="shared" si="86"/>
        <v>3.3653752352726847</v>
      </c>
      <c r="AI109" s="102">
        <f t="shared" si="87"/>
        <v>-2.468957378437076</v>
      </c>
      <c r="AJ109" s="102">
        <f t="shared" si="88"/>
        <v>-7.468957378437076</v>
      </c>
      <c r="AK109" s="102">
        <f t="shared" si="89"/>
        <v>2.531042621562924</v>
      </c>
      <c r="AL109" s="102">
        <f t="shared" si="90"/>
        <v>-11.676001181784585</v>
      </c>
      <c r="AM109" s="102">
        <f t="shared" si="91"/>
        <v>6.738086424910434</v>
      </c>
      <c r="AN109" s="102">
        <f t="shared" si="92"/>
        <v>-2.5294776581259861</v>
      </c>
      <c r="AO109" s="102">
        <f t="shared" si="93"/>
        <v>-7.5294776581259857</v>
      </c>
      <c r="AP109" s="102">
        <f t="shared" si="94"/>
        <v>2.4705223418740139</v>
      </c>
      <c r="AQ109" s="102">
        <f t="shared" si="95"/>
        <v>-12.083764668341182</v>
      </c>
      <c r="AR109" s="102">
        <f t="shared" si="96"/>
        <v>7.0248093520892105</v>
      </c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</row>
    <row r="110" spans="1:131">
      <c r="A110" s="94" t="s">
        <v>127</v>
      </c>
      <c r="B110" s="95">
        <v>2024</v>
      </c>
      <c r="C110" s="96" t="s">
        <v>57</v>
      </c>
      <c r="D110" s="95" t="s">
        <v>71</v>
      </c>
      <c r="E110" s="140" t="s">
        <v>121</v>
      </c>
      <c r="F110" s="133" t="s">
        <v>143</v>
      </c>
      <c r="G110" s="85">
        <v>8</v>
      </c>
      <c r="H110" s="97">
        <v>447.14594000000005</v>
      </c>
      <c r="I110" s="97">
        <f t="shared" si="64"/>
        <v>449.90000000000009</v>
      </c>
      <c r="J110" s="158">
        <v>2.2509399999999999</v>
      </c>
      <c r="K110" s="158">
        <v>0.50312000000000001</v>
      </c>
      <c r="L110" s="98">
        <f t="shared" si="65"/>
        <v>2.75406</v>
      </c>
      <c r="M110" s="97">
        <f t="shared" si="66"/>
        <v>6144.9144078160734</v>
      </c>
      <c r="N110" s="128">
        <v>450.08</v>
      </c>
      <c r="O110" s="128">
        <v>450.08</v>
      </c>
      <c r="P110" s="115"/>
      <c r="Q110" s="115"/>
      <c r="R110" s="115">
        <v>2.7204999999999999</v>
      </c>
      <c r="S110" s="128">
        <v>6044.48</v>
      </c>
      <c r="T110" s="100"/>
      <c r="U110" s="100"/>
      <c r="V110" s="100">
        <f t="shared" si="67"/>
        <v>-1.2185645919115791</v>
      </c>
      <c r="W110" s="100">
        <f t="shared" si="68"/>
        <v>-1.634431354948175</v>
      </c>
      <c r="X110" s="101"/>
      <c r="Y110" s="102">
        <f t="shared" si="97"/>
        <v>-2.79705281221813</v>
      </c>
      <c r="Z110" s="102">
        <f t="shared" si="78"/>
        <v>-7.79705281221813</v>
      </c>
      <c r="AA110" s="102">
        <f t="shared" si="79"/>
        <v>2.20294718778187</v>
      </c>
      <c r="AB110" s="102">
        <f t="shared" si="80"/>
        <v>-11.231210499477125</v>
      </c>
      <c r="AC110" s="102">
        <f t="shared" si="81"/>
        <v>5.6371048750408654</v>
      </c>
      <c r="AD110" s="102">
        <f t="shared" si="82"/>
        <v>-0.19531324506089956</v>
      </c>
      <c r="AE110" s="102">
        <f t="shared" si="83"/>
        <v>-5.1953132450608992</v>
      </c>
      <c r="AF110" s="102">
        <f t="shared" si="84"/>
        <v>4.8046867549391008</v>
      </c>
      <c r="AG110" s="102">
        <f t="shared" si="85"/>
        <v>-3.756001725394484</v>
      </c>
      <c r="AH110" s="102">
        <f t="shared" si="86"/>
        <v>3.3653752352726847</v>
      </c>
      <c r="AI110" s="102">
        <f t="shared" si="87"/>
        <v>-2.468957378437076</v>
      </c>
      <c r="AJ110" s="102">
        <f t="shared" si="88"/>
        <v>-7.468957378437076</v>
      </c>
      <c r="AK110" s="102">
        <f t="shared" si="89"/>
        <v>2.531042621562924</v>
      </c>
      <c r="AL110" s="102">
        <f t="shared" si="90"/>
        <v>-11.676001181784585</v>
      </c>
      <c r="AM110" s="102">
        <f t="shared" si="91"/>
        <v>6.738086424910434</v>
      </c>
      <c r="AN110" s="102">
        <f t="shared" si="92"/>
        <v>-2.5294776581259861</v>
      </c>
      <c r="AO110" s="102">
        <f t="shared" si="93"/>
        <v>-7.5294776581259857</v>
      </c>
      <c r="AP110" s="102">
        <f t="shared" si="94"/>
        <v>2.4705223418740139</v>
      </c>
      <c r="AQ110" s="102">
        <f t="shared" si="95"/>
        <v>-12.083764668341182</v>
      </c>
      <c r="AR110" s="102">
        <f t="shared" si="96"/>
        <v>7.0248093520892105</v>
      </c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</row>
    <row r="111" spans="1:131">
      <c r="A111" s="94" t="s">
        <v>127</v>
      </c>
      <c r="B111" s="95">
        <v>2024</v>
      </c>
      <c r="C111" s="96" t="s">
        <v>57</v>
      </c>
      <c r="D111" s="95" t="s">
        <v>71</v>
      </c>
      <c r="E111" s="140" t="s">
        <v>121</v>
      </c>
      <c r="F111" s="133" t="s">
        <v>143</v>
      </c>
      <c r="G111" s="85">
        <v>9</v>
      </c>
      <c r="H111" s="97">
        <v>446.99755999999996</v>
      </c>
      <c r="I111" s="97">
        <f t="shared" si="64"/>
        <v>450.49999999999994</v>
      </c>
      <c r="J111" s="158">
        <v>2.75007</v>
      </c>
      <c r="K111" s="158">
        <v>0.75236999999999998</v>
      </c>
      <c r="L111" s="98">
        <f t="shared" si="65"/>
        <v>3.50244</v>
      </c>
      <c r="M111" s="97">
        <f t="shared" si="66"/>
        <v>7812.3785575194324</v>
      </c>
      <c r="N111" s="128">
        <v>450.78</v>
      </c>
      <c r="O111" s="128">
        <v>450.78</v>
      </c>
      <c r="P111" s="115"/>
      <c r="Q111" s="115"/>
      <c r="R111" s="115">
        <v>3.4813000000000001</v>
      </c>
      <c r="S111" s="128">
        <v>7722.84</v>
      </c>
      <c r="T111" s="100"/>
      <c r="U111" s="100"/>
      <c r="V111" s="100">
        <f t="shared" si="67"/>
        <v>-0.60357921905871159</v>
      </c>
      <c r="W111" s="100">
        <f t="shared" si="68"/>
        <v>-1.1461113521342512</v>
      </c>
      <c r="X111" s="101"/>
      <c r="Y111" s="102">
        <f t="shared" si="97"/>
        <v>-2.79705281221813</v>
      </c>
      <c r="Z111" s="102">
        <f t="shared" si="78"/>
        <v>-7.79705281221813</v>
      </c>
      <c r="AA111" s="102">
        <f t="shared" si="79"/>
        <v>2.20294718778187</v>
      </c>
      <c r="AB111" s="102">
        <f t="shared" si="80"/>
        <v>-11.231210499477125</v>
      </c>
      <c r="AC111" s="102">
        <f t="shared" si="81"/>
        <v>5.6371048750408654</v>
      </c>
      <c r="AD111" s="102">
        <f t="shared" si="82"/>
        <v>-0.19531324506089956</v>
      </c>
      <c r="AE111" s="102">
        <f t="shared" si="83"/>
        <v>-5.1953132450608992</v>
      </c>
      <c r="AF111" s="102">
        <f t="shared" si="84"/>
        <v>4.8046867549391008</v>
      </c>
      <c r="AG111" s="102">
        <f t="shared" si="85"/>
        <v>-3.756001725394484</v>
      </c>
      <c r="AH111" s="102">
        <f t="shared" si="86"/>
        <v>3.3653752352726847</v>
      </c>
      <c r="AI111" s="102">
        <f t="shared" si="87"/>
        <v>-2.468957378437076</v>
      </c>
      <c r="AJ111" s="102">
        <f t="shared" si="88"/>
        <v>-7.468957378437076</v>
      </c>
      <c r="AK111" s="102">
        <f t="shared" si="89"/>
        <v>2.531042621562924</v>
      </c>
      <c r="AL111" s="102">
        <f t="shared" si="90"/>
        <v>-11.676001181784585</v>
      </c>
      <c r="AM111" s="102">
        <f t="shared" si="91"/>
        <v>6.738086424910434</v>
      </c>
      <c r="AN111" s="102">
        <f t="shared" si="92"/>
        <v>-2.5294776581259861</v>
      </c>
      <c r="AO111" s="102">
        <f t="shared" si="93"/>
        <v>-7.5294776581259857</v>
      </c>
      <c r="AP111" s="102">
        <f t="shared" si="94"/>
        <v>2.4705223418740139</v>
      </c>
      <c r="AQ111" s="102">
        <f t="shared" si="95"/>
        <v>-12.083764668341182</v>
      </c>
      <c r="AR111" s="102">
        <f t="shared" si="96"/>
        <v>7.0248093520892105</v>
      </c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</row>
    <row r="112" spans="1:131">
      <c r="A112" s="94" t="s">
        <v>127</v>
      </c>
      <c r="B112" s="95">
        <v>2024</v>
      </c>
      <c r="C112" s="96" t="s">
        <v>27</v>
      </c>
      <c r="D112" s="95" t="s">
        <v>72</v>
      </c>
      <c r="E112" s="140" t="s">
        <v>122</v>
      </c>
      <c r="F112" s="125" t="s">
        <v>142</v>
      </c>
      <c r="G112" s="126">
        <v>1</v>
      </c>
      <c r="H112" s="97">
        <v>447.16958999999997</v>
      </c>
      <c r="I112" s="97">
        <f t="shared" si="64"/>
        <v>447.2</v>
      </c>
      <c r="J112" s="158">
        <v>2.0330000000000001E-2</v>
      </c>
      <c r="K112" s="158">
        <v>1.008E-2</v>
      </c>
      <c r="L112" s="98">
        <f t="shared" si="65"/>
        <v>3.041E-2</v>
      </c>
      <c r="M112" s="97">
        <f t="shared" si="66"/>
        <v>68.003773675749031</v>
      </c>
      <c r="N112" s="112">
        <v>500</v>
      </c>
      <c r="O112" s="112">
        <v>447.20999999999992</v>
      </c>
      <c r="P112" s="113"/>
      <c r="Q112" s="113"/>
      <c r="R112" s="113">
        <v>2.2100000000001785E-2</v>
      </c>
      <c r="S112" s="99">
        <v>49.417499608688956</v>
      </c>
      <c r="T112" s="100"/>
      <c r="U112" s="100"/>
      <c r="V112" s="100">
        <f t="shared" si="67"/>
        <v>-27.326537323243059</v>
      </c>
      <c r="W112" s="100">
        <f t="shared" si="68"/>
        <v>-27.33123922751976</v>
      </c>
      <c r="X112" s="101"/>
      <c r="Y112" s="102">
        <f t="shared" si="97"/>
        <v>-2.79705281221813</v>
      </c>
      <c r="Z112" s="102">
        <f t="shared" si="78"/>
        <v>-7.79705281221813</v>
      </c>
      <c r="AA112" s="102">
        <f t="shared" si="79"/>
        <v>2.20294718778187</v>
      </c>
      <c r="AB112" s="102">
        <f t="shared" si="80"/>
        <v>-11.231210499477125</v>
      </c>
      <c r="AC112" s="102">
        <f t="shared" si="81"/>
        <v>5.6371048750408654</v>
      </c>
      <c r="AD112" s="102">
        <f t="shared" si="82"/>
        <v>-0.19531324506089956</v>
      </c>
      <c r="AE112" s="102">
        <f t="shared" si="83"/>
        <v>-5.1953132450608992</v>
      </c>
      <c r="AF112" s="102">
        <f t="shared" si="84"/>
        <v>4.8046867549391008</v>
      </c>
      <c r="AG112" s="102">
        <f t="shared" si="85"/>
        <v>-3.756001725394484</v>
      </c>
      <c r="AH112" s="102">
        <f t="shared" si="86"/>
        <v>3.3653752352726847</v>
      </c>
      <c r="AI112" s="102">
        <f t="shared" si="87"/>
        <v>-2.468957378437076</v>
      </c>
      <c r="AJ112" s="102">
        <f t="shared" si="88"/>
        <v>-7.468957378437076</v>
      </c>
      <c r="AK112" s="102">
        <f t="shared" si="89"/>
        <v>2.531042621562924</v>
      </c>
      <c r="AL112" s="102">
        <f t="shared" si="90"/>
        <v>-11.676001181784585</v>
      </c>
      <c r="AM112" s="102">
        <f t="shared" si="91"/>
        <v>6.738086424910434</v>
      </c>
      <c r="AN112" s="102">
        <f t="shared" si="92"/>
        <v>-2.5294776581259861</v>
      </c>
      <c r="AO112" s="102">
        <f t="shared" si="93"/>
        <v>-7.5294776581259857</v>
      </c>
      <c r="AP112" s="102">
        <f t="shared" si="94"/>
        <v>2.4705223418740139</v>
      </c>
      <c r="AQ112" s="102">
        <f t="shared" si="95"/>
        <v>-12.083764668341182</v>
      </c>
      <c r="AR112" s="102">
        <f t="shared" si="96"/>
        <v>7.0248093520892105</v>
      </c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</row>
    <row r="113" spans="1:131">
      <c r="A113" s="94" t="s">
        <v>127</v>
      </c>
      <c r="B113" s="95">
        <v>2024</v>
      </c>
      <c r="C113" s="96" t="s">
        <v>27</v>
      </c>
      <c r="D113" s="95" t="s">
        <v>72</v>
      </c>
      <c r="E113" s="140" t="s">
        <v>122</v>
      </c>
      <c r="F113" s="125" t="s">
        <v>142</v>
      </c>
      <c r="G113" s="85">
        <v>2</v>
      </c>
      <c r="H113" s="97">
        <v>447.04791999999998</v>
      </c>
      <c r="I113" s="97">
        <f t="shared" si="64"/>
        <v>447.09999999999997</v>
      </c>
      <c r="J113" s="158">
        <v>3.6569999999999998E-2</v>
      </c>
      <c r="K113" s="158">
        <v>1.5509999999999999E-2</v>
      </c>
      <c r="L113" s="98">
        <f t="shared" si="65"/>
        <v>5.2080000000000001E-2</v>
      </c>
      <c r="M113" s="97">
        <f t="shared" si="66"/>
        <v>116.49245678377092</v>
      </c>
      <c r="N113" s="112">
        <v>500</v>
      </c>
      <c r="O113" s="114">
        <v>447.15</v>
      </c>
      <c r="P113" s="115"/>
      <c r="Q113" s="115"/>
      <c r="R113" s="115">
        <v>4.9199999999999022E-2</v>
      </c>
      <c r="S113" s="103">
        <v>110.03019121100084</v>
      </c>
      <c r="T113" s="100"/>
      <c r="U113" s="100"/>
      <c r="V113" s="100">
        <f t="shared" si="67"/>
        <v>-5.5299539170525707</v>
      </c>
      <c r="W113" s="100">
        <f t="shared" si="68"/>
        <v>-5.5473682598737719</v>
      </c>
      <c r="X113" s="101"/>
      <c r="Y113" s="102">
        <f t="shared" si="97"/>
        <v>-2.79705281221813</v>
      </c>
      <c r="Z113" s="102">
        <f t="shared" si="78"/>
        <v>-7.79705281221813</v>
      </c>
      <c r="AA113" s="102">
        <f t="shared" si="79"/>
        <v>2.20294718778187</v>
      </c>
      <c r="AB113" s="102">
        <f t="shared" si="80"/>
        <v>-11.231210499477125</v>
      </c>
      <c r="AC113" s="102">
        <f t="shared" si="81"/>
        <v>5.6371048750408654</v>
      </c>
      <c r="AD113" s="102">
        <f t="shared" si="82"/>
        <v>-0.19531324506089956</v>
      </c>
      <c r="AE113" s="102">
        <f t="shared" si="83"/>
        <v>-5.1953132450608992</v>
      </c>
      <c r="AF113" s="102">
        <f t="shared" si="84"/>
        <v>4.8046867549391008</v>
      </c>
      <c r="AG113" s="102">
        <f t="shared" si="85"/>
        <v>-3.756001725394484</v>
      </c>
      <c r="AH113" s="102">
        <f t="shared" si="86"/>
        <v>3.3653752352726847</v>
      </c>
      <c r="AI113" s="102">
        <f t="shared" si="87"/>
        <v>-2.468957378437076</v>
      </c>
      <c r="AJ113" s="102">
        <f t="shared" si="88"/>
        <v>-7.468957378437076</v>
      </c>
      <c r="AK113" s="102">
        <f t="shared" si="89"/>
        <v>2.531042621562924</v>
      </c>
      <c r="AL113" s="102">
        <f t="shared" si="90"/>
        <v>-11.676001181784585</v>
      </c>
      <c r="AM113" s="102">
        <f t="shared" si="91"/>
        <v>6.738086424910434</v>
      </c>
      <c r="AN113" s="102">
        <f t="shared" si="92"/>
        <v>-2.5294776581259861</v>
      </c>
      <c r="AO113" s="102">
        <f t="shared" si="93"/>
        <v>-7.5294776581259857</v>
      </c>
      <c r="AP113" s="102">
        <f t="shared" si="94"/>
        <v>2.4705223418740139</v>
      </c>
      <c r="AQ113" s="102">
        <f t="shared" si="95"/>
        <v>-12.083764668341182</v>
      </c>
      <c r="AR113" s="102">
        <f t="shared" si="96"/>
        <v>7.0248093520892105</v>
      </c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</row>
    <row r="114" spans="1:131">
      <c r="A114" s="94" t="s">
        <v>127</v>
      </c>
      <c r="B114" s="95">
        <v>2024</v>
      </c>
      <c r="C114" s="96" t="s">
        <v>27</v>
      </c>
      <c r="D114" s="95" t="s">
        <v>72</v>
      </c>
      <c r="E114" s="140" t="s">
        <v>122</v>
      </c>
      <c r="F114" s="125" t="s">
        <v>142</v>
      </c>
      <c r="G114" s="85">
        <v>3</v>
      </c>
      <c r="H114" s="97">
        <v>446.89940999999999</v>
      </c>
      <c r="I114" s="97">
        <f t="shared" ref="I114:I138" si="98">H114+J114+K114</f>
        <v>447</v>
      </c>
      <c r="J114" s="158">
        <v>7.5380000000000003E-2</v>
      </c>
      <c r="K114" s="158">
        <v>2.521E-2</v>
      </c>
      <c r="L114" s="98">
        <f t="shared" si="65"/>
        <v>0.10059</v>
      </c>
      <c r="M114" s="97">
        <f t="shared" si="66"/>
        <v>225.06509132135079</v>
      </c>
      <c r="N114" s="112">
        <v>500</v>
      </c>
      <c r="O114" s="114">
        <v>447</v>
      </c>
      <c r="P114" s="115"/>
      <c r="Q114" s="115"/>
      <c r="R114" s="115">
        <v>9.3499999999998806E-2</v>
      </c>
      <c r="S114" s="103">
        <v>209.17225950782731</v>
      </c>
      <c r="T114" s="100"/>
      <c r="U114" s="100"/>
      <c r="V114" s="100">
        <f t="shared" si="67"/>
        <v>-7.0484143553048941</v>
      </c>
      <c r="W114" s="100">
        <f t="shared" si="68"/>
        <v>-7.061437968996934</v>
      </c>
      <c r="X114" s="101"/>
      <c r="Y114" s="102">
        <f t="shared" si="97"/>
        <v>-2.79705281221813</v>
      </c>
      <c r="Z114" s="102">
        <f t="shared" ref="Z114:Z127" si="99">$T$140-5</f>
        <v>-7.79705281221813</v>
      </c>
      <c r="AA114" s="102">
        <f t="shared" ref="AA114:AA127" si="100">$T$140+5</f>
        <v>2.20294718778187</v>
      </c>
      <c r="AB114" s="102">
        <f t="shared" ref="AB114:AB127" si="101">($T$140-(3*$T$143))</f>
        <v>-11.231210499477125</v>
      </c>
      <c r="AC114" s="102">
        <f t="shared" ref="AC114:AC127" si="102">($T$140+(3*$T$143))</f>
        <v>5.6371048750408654</v>
      </c>
      <c r="AD114" s="102">
        <f t="shared" ref="AD114:AD127" si="103">$U$140</f>
        <v>-0.19531324506089956</v>
      </c>
      <c r="AE114" s="102">
        <f t="shared" ref="AE114:AE127" si="104">$U$140-5</f>
        <v>-5.1953132450608992</v>
      </c>
      <c r="AF114" s="102">
        <f t="shared" ref="AF114:AF127" si="105">$U$140+5</f>
        <v>4.8046867549391008</v>
      </c>
      <c r="AG114" s="102">
        <f t="shared" ref="AG114:AG127" si="106">($U$140-(3*$U$143))</f>
        <v>-3.756001725394484</v>
      </c>
      <c r="AH114" s="102">
        <f t="shared" ref="AH114:AH127" si="107">($U$140+(3*$U$143))</f>
        <v>3.3653752352726847</v>
      </c>
      <c r="AI114" s="102">
        <f t="shared" ref="AI114:AI127" si="108">$V$140</f>
        <v>-2.468957378437076</v>
      </c>
      <c r="AJ114" s="102">
        <f t="shared" ref="AJ114:AJ127" si="109">$V$140-5</f>
        <v>-7.468957378437076</v>
      </c>
      <c r="AK114" s="102">
        <f t="shared" ref="AK114:AK127" si="110">$V$140+5</f>
        <v>2.531042621562924</v>
      </c>
      <c r="AL114" s="102">
        <f t="shared" ref="AL114:AL127" si="111">($V$140-(3*$V$143))</f>
        <v>-11.676001181784585</v>
      </c>
      <c r="AM114" s="102">
        <f t="shared" ref="AM114:AM127" si="112">($V$140+(3*$V$143))</f>
        <v>6.738086424910434</v>
      </c>
      <c r="AN114" s="102">
        <f t="shared" ref="AN114:AN127" si="113">$W$140</f>
        <v>-2.5294776581259861</v>
      </c>
      <c r="AO114" s="102">
        <f t="shared" ref="AO114:AO127" si="114">$W$140-5</f>
        <v>-7.5294776581259857</v>
      </c>
      <c r="AP114" s="102">
        <f t="shared" ref="AP114:AP127" si="115">$W$140+5</f>
        <v>2.4705223418740139</v>
      </c>
      <c r="AQ114" s="102">
        <f t="shared" ref="AQ114:AQ127" si="116">($W$140-(3*$W$143))</f>
        <v>-12.083764668341182</v>
      </c>
      <c r="AR114" s="102">
        <f t="shared" ref="AR114:AR127" si="117">($W$140+(3*$W$143))</f>
        <v>7.0248093520892105</v>
      </c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</row>
    <row r="115" spans="1:131">
      <c r="A115" s="94" t="s">
        <v>127</v>
      </c>
      <c r="B115" s="95">
        <v>2024</v>
      </c>
      <c r="C115" s="96" t="s">
        <v>27</v>
      </c>
      <c r="D115" s="95" t="s">
        <v>72</v>
      </c>
      <c r="E115" s="140" t="s">
        <v>122</v>
      </c>
      <c r="F115" s="125" t="s">
        <v>142</v>
      </c>
      <c r="G115" s="85">
        <v>4</v>
      </c>
      <c r="H115" s="97">
        <v>447.19801000000007</v>
      </c>
      <c r="I115" s="97">
        <f t="shared" si="98"/>
        <v>447.50000000000006</v>
      </c>
      <c r="J115" s="158">
        <v>0.25129000000000001</v>
      </c>
      <c r="K115" s="158">
        <v>5.0700000000000002E-2</v>
      </c>
      <c r="L115" s="98">
        <f t="shared" ref="L115:L138" si="118">J115+K115</f>
        <v>0.30199000000000004</v>
      </c>
      <c r="M115" s="97">
        <f t="shared" ref="M115:M138" si="119">(1.6061/(1.6061-(L115/I115)))*(L115/I115)*1000000</f>
        <v>675.12165593378529</v>
      </c>
      <c r="N115" s="112">
        <v>500</v>
      </c>
      <c r="O115" s="114">
        <v>447.48</v>
      </c>
      <c r="P115" s="115"/>
      <c r="Q115" s="115"/>
      <c r="R115" s="115">
        <v>0.29120000000000346</v>
      </c>
      <c r="S115" s="103">
        <v>650.75534102083543</v>
      </c>
      <c r="T115" s="100"/>
      <c r="U115" s="100"/>
      <c r="V115" s="100">
        <f t="shared" ref="V115:V138" si="120">((R115-L115)/L115)*100</f>
        <v>-3.5729659922502663</v>
      </c>
      <c r="W115" s="100">
        <f t="shared" ref="W115:W138" si="121">((S115-M115)/M115)*100</f>
        <v>-3.6091739464716071</v>
      </c>
      <c r="X115" s="101"/>
      <c r="Y115" s="102">
        <f>$T$140</f>
        <v>-2.79705281221813</v>
      </c>
      <c r="Z115" s="102">
        <f t="shared" si="99"/>
        <v>-7.79705281221813</v>
      </c>
      <c r="AA115" s="102">
        <f t="shared" si="100"/>
        <v>2.20294718778187</v>
      </c>
      <c r="AB115" s="102">
        <f t="shared" si="101"/>
        <v>-11.231210499477125</v>
      </c>
      <c r="AC115" s="102">
        <f t="shared" si="102"/>
        <v>5.6371048750408654</v>
      </c>
      <c r="AD115" s="102">
        <f t="shared" si="103"/>
        <v>-0.19531324506089956</v>
      </c>
      <c r="AE115" s="102">
        <f t="shared" si="104"/>
        <v>-5.1953132450608992</v>
      </c>
      <c r="AF115" s="102">
        <f t="shared" si="105"/>
        <v>4.8046867549391008</v>
      </c>
      <c r="AG115" s="102">
        <f t="shared" si="106"/>
        <v>-3.756001725394484</v>
      </c>
      <c r="AH115" s="102">
        <f t="shared" si="107"/>
        <v>3.3653752352726847</v>
      </c>
      <c r="AI115" s="102">
        <f t="shared" si="108"/>
        <v>-2.468957378437076</v>
      </c>
      <c r="AJ115" s="102">
        <f t="shared" si="109"/>
        <v>-7.468957378437076</v>
      </c>
      <c r="AK115" s="102">
        <f t="shared" si="110"/>
        <v>2.531042621562924</v>
      </c>
      <c r="AL115" s="102">
        <f t="shared" si="111"/>
        <v>-11.676001181784585</v>
      </c>
      <c r="AM115" s="102">
        <f t="shared" si="112"/>
        <v>6.738086424910434</v>
      </c>
      <c r="AN115" s="102">
        <f t="shared" si="113"/>
        <v>-2.5294776581259861</v>
      </c>
      <c r="AO115" s="102">
        <f t="shared" si="114"/>
        <v>-7.5294776581259857</v>
      </c>
      <c r="AP115" s="102">
        <f t="shared" si="115"/>
        <v>2.4705223418740139</v>
      </c>
      <c r="AQ115" s="102">
        <f t="shared" si="116"/>
        <v>-12.083764668341182</v>
      </c>
      <c r="AR115" s="102">
        <f t="shared" si="117"/>
        <v>7.0248093520892105</v>
      </c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</row>
    <row r="116" spans="1:131">
      <c r="A116" s="94" t="s">
        <v>127</v>
      </c>
      <c r="B116" s="95">
        <v>2024</v>
      </c>
      <c r="C116" s="96" t="s">
        <v>27</v>
      </c>
      <c r="D116" s="95" t="s">
        <v>72</v>
      </c>
      <c r="E116" s="140" t="s">
        <v>122</v>
      </c>
      <c r="F116" s="125" t="s">
        <v>142</v>
      </c>
      <c r="G116" s="85">
        <v>5</v>
      </c>
      <c r="H116" s="97">
        <v>447.49772000000002</v>
      </c>
      <c r="I116" s="97">
        <f t="shared" si="98"/>
        <v>448</v>
      </c>
      <c r="J116" s="158">
        <v>0.40044000000000002</v>
      </c>
      <c r="K116" s="158">
        <v>0.10184</v>
      </c>
      <c r="L116" s="98">
        <f t="shared" si="118"/>
        <v>0.50228000000000006</v>
      </c>
      <c r="M116" s="97">
        <f t="shared" si="119"/>
        <v>1121.9439030209735</v>
      </c>
      <c r="N116" s="112">
        <v>500</v>
      </c>
      <c r="O116" s="114">
        <v>447.98999999999995</v>
      </c>
      <c r="P116" s="115"/>
      <c r="Q116" s="115"/>
      <c r="R116" s="115">
        <v>0.48850000000000193</v>
      </c>
      <c r="S116" s="103">
        <v>1090.4261255831648</v>
      </c>
      <c r="T116" s="100"/>
      <c r="U116" s="100"/>
      <c r="V116" s="100">
        <f t="shared" si="120"/>
        <v>-2.7434896870267829</v>
      </c>
      <c r="W116" s="100">
        <f t="shared" si="121"/>
        <v>-2.8092115259009995</v>
      </c>
      <c r="X116" s="101"/>
      <c r="Y116" s="102">
        <f t="shared" si="97"/>
        <v>-2.79705281221813</v>
      </c>
      <c r="Z116" s="102">
        <f t="shared" si="99"/>
        <v>-7.79705281221813</v>
      </c>
      <c r="AA116" s="102">
        <f t="shared" si="100"/>
        <v>2.20294718778187</v>
      </c>
      <c r="AB116" s="102">
        <f t="shared" si="101"/>
        <v>-11.231210499477125</v>
      </c>
      <c r="AC116" s="102">
        <f t="shared" si="102"/>
        <v>5.6371048750408654</v>
      </c>
      <c r="AD116" s="102">
        <f t="shared" si="103"/>
        <v>-0.19531324506089956</v>
      </c>
      <c r="AE116" s="102">
        <f t="shared" si="104"/>
        <v>-5.1953132450608992</v>
      </c>
      <c r="AF116" s="102">
        <f t="shared" si="105"/>
        <v>4.8046867549391008</v>
      </c>
      <c r="AG116" s="102">
        <f t="shared" si="106"/>
        <v>-3.756001725394484</v>
      </c>
      <c r="AH116" s="102">
        <f t="shared" si="107"/>
        <v>3.3653752352726847</v>
      </c>
      <c r="AI116" s="102">
        <f t="shared" si="108"/>
        <v>-2.468957378437076</v>
      </c>
      <c r="AJ116" s="102">
        <f t="shared" si="109"/>
        <v>-7.468957378437076</v>
      </c>
      <c r="AK116" s="102">
        <f t="shared" si="110"/>
        <v>2.531042621562924</v>
      </c>
      <c r="AL116" s="102">
        <f t="shared" si="111"/>
        <v>-11.676001181784585</v>
      </c>
      <c r="AM116" s="102">
        <f t="shared" si="112"/>
        <v>6.738086424910434</v>
      </c>
      <c r="AN116" s="102">
        <f t="shared" si="113"/>
        <v>-2.5294776581259861</v>
      </c>
      <c r="AO116" s="102">
        <f t="shared" si="114"/>
        <v>-7.5294776581259857</v>
      </c>
      <c r="AP116" s="102">
        <f t="shared" si="115"/>
        <v>2.4705223418740139</v>
      </c>
      <c r="AQ116" s="102">
        <f t="shared" si="116"/>
        <v>-12.083764668341182</v>
      </c>
      <c r="AR116" s="102">
        <f t="shared" si="117"/>
        <v>7.0248093520892105</v>
      </c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</row>
    <row r="117" spans="1:131">
      <c r="A117" s="94" t="s">
        <v>127</v>
      </c>
      <c r="B117" s="95">
        <v>2024</v>
      </c>
      <c r="C117" s="96" t="s">
        <v>27</v>
      </c>
      <c r="D117" s="95" t="s">
        <v>72</v>
      </c>
      <c r="E117" s="140" t="s">
        <v>122</v>
      </c>
      <c r="F117" s="125" t="s">
        <v>142</v>
      </c>
      <c r="G117" s="85">
        <v>6</v>
      </c>
      <c r="H117" s="97">
        <v>447.29822999999999</v>
      </c>
      <c r="I117" s="97">
        <f t="shared" si="98"/>
        <v>447.99999999999994</v>
      </c>
      <c r="J117" s="158">
        <v>0.55098000000000003</v>
      </c>
      <c r="K117" s="158">
        <v>0.15079000000000001</v>
      </c>
      <c r="L117" s="98">
        <f t="shared" si="118"/>
        <v>0.70177</v>
      </c>
      <c r="M117" s="97">
        <f t="shared" si="119"/>
        <v>1567.9801649631072</v>
      </c>
      <c r="N117" s="112">
        <v>500</v>
      </c>
      <c r="O117" s="114">
        <v>448.04</v>
      </c>
      <c r="P117" s="115"/>
      <c r="Q117" s="115"/>
      <c r="R117" s="115">
        <v>0.68769999999999243</v>
      </c>
      <c r="S117" s="103">
        <v>1534.9075975359174</v>
      </c>
      <c r="T117" s="100"/>
      <c r="U117" s="100"/>
      <c r="V117" s="100">
        <f t="shared" si="120"/>
        <v>-2.0049303902998954</v>
      </c>
      <c r="W117" s="100">
        <f t="shared" si="121"/>
        <v>-2.1092465431772847</v>
      </c>
      <c r="X117" s="101"/>
      <c r="Y117" s="102">
        <f t="shared" si="97"/>
        <v>-2.79705281221813</v>
      </c>
      <c r="Z117" s="102">
        <f t="shared" si="99"/>
        <v>-7.79705281221813</v>
      </c>
      <c r="AA117" s="102">
        <f t="shared" si="100"/>
        <v>2.20294718778187</v>
      </c>
      <c r="AB117" s="102">
        <f t="shared" si="101"/>
        <v>-11.231210499477125</v>
      </c>
      <c r="AC117" s="102">
        <f t="shared" si="102"/>
        <v>5.6371048750408654</v>
      </c>
      <c r="AD117" s="102">
        <f t="shared" si="103"/>
        <v>-0.19531324506089956</v>
      </c>
      <c r="AE117" s="102">
        <f t="shared" si="104"/>
        <v>-5.1953132450608992</v>
      </c>
      <c r="AF117" s="102">
        <f t="shared" si="105"/>
        <v>4.8046867549391008</v>
      </c>
      <c r="AG117" s="102">
        <f t="shared" si="106"/>
        <v>-3.756001725394484</v>
      </c>
      <c r="AH117" s="102">
        <f t="shared" si="107"/>
        <v>3.3653752352726847</v>
      </c>
      <c r="AI117" s="102">
        <f t="shared" si="108"/>
        <v>-2.468957378437076</v>
      </c>
      <c r="AJ117" s="102">
        <f t="shared" si="109"/>
        <v>-7.468957378437076</v>
      </c>
      <c r="AK117" s="102">
        <f t="shared" si="110"/>
        <v>2.531042621562924</v>
      </c>
      <c r="AL117" s="102">
        <f t="shared" si="111"/>
        <v>-11.676001181784585</v>
      </c>
      <c r="AM117" s="102">
        <f t="shared" si="112"/>
        <v>6.738086424910434</v>
      </c>
      <c r="AN117" s="102">
        <f t="shared" si="113"/>
        <v>-2.5294776581259861</v>
      </c>
      <c r="AO117" s="102">
        <f t="shared" si="114"/>
        <v>-7.5294776581259857</v>
      </c>
      <c r="AP117" s="102">
        <f t="shared" si="115"/>
        <v>2.4705223418740139</v>
      </c>
      <c r="AQ117" s="102">
        <f t="shared" si="116"/>
        <v>-12.083764668341182</v>
      </c>
      <c r="AR117" s="102">
        <f t="shared" si="117"/>
        <v>7.0248093520892105</v>
      </c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</row>
    <row r="118" spans="1:131">
      <c r="A118" s="94" t="s">
        <v>127</v>
      </c>
      <c r="B118" s="95">
        <v>2024</v>
      </c>
      <c r="C118" s="96" t="s">
        <v>27</v>
      </c>
      <c r="D118" s="95" t="s">
        <v>72</v>
      </c>
      <c r="E118" s="140" t="s">
        <v>122</v>
      </c>
      <c r="F118" s="125" t="s">
        <v>142</v>
      </c>
      <c r="G118" s="85">
        <v>7</v>
      </c>
      <c r="H118" s="97">
        <v>447.29536999999999</v>
      </c>
      <c r="I118" s="97">
        <f t="shared" si="98"/>
        <v>449.2</v>
      </c>
      <c r="J118" s="158">
        <v>1.5000199999999999</v>
      </c>
      <c r="K118" s="158">
        <v>0.40461000000000003</v>
      </c>
      <c r="L118" s="98">
        <f t="shared" si="118"/>
        <v>1.90463</v>
      </c>
      <c r="M118" s="97">
        <f t="shared" si="119"/>
        <v>4251.2721888898386</v>
      </c>
      <c r="N118" s="112">
        <v>500</v>
      </c>
      <c r="O118" s="114">
        <v>449.19</v>
      </c>
      <c r="P118" s="115"/>
      <c r="Q118" s="115"/>
      <c r="R118" s="115">
        <v>1.8854000000000042</v>
      </c>
      <c r="S118" s="103">
        <v>4197.3329771366325</v>
      </c>
      <c r="T118" s="100"/>
      <c r="U118" s="100"/>
      <c r="V118" s="100">
        <f t="shared" si="120"/>
        <v>-1.0096449179103482</v>
      </c>
      <c r="W118" s="100">
        <f t="shared" si="121"/>
        <v>-1.2687781293837033</v>
      </c>
      <c r="X118" s="101"/>
      <c r="Y118" s="102">
        <f t="shared" si="97"/>
        <v>-2.79705281221813</v>
      </c>
      <c r="Z118" s="102">
        <f t="shared" si="99"/>
        <v>-7.79705281221813</v>
      </c>
      <c r="AA118" s="102">
        <f t="shared" si="100"/>
        <v>2.20294718778187</v>
      </c>
      <c r="AB118" s="102">
        <f t="shared" si="101"/>
        <v>-11.231210499477125</v>
      </c>
      <c r="AC118" s="102">
        <f t="shared" si="102"/>
        <v>5.6371048750408654</v>
      </c>
      <c r="AD118" s="102">
        <f t="shared" si="103"/>
        <v>-0.19531324506089956</v>
      </c>
      <c r="AE118" s="102">
        <f t="shared" si="104"/>
        <v>-5.1953132450608992</v>
      </c>
      <c r="AF118" s="102">
        <f t="shared" si="105"/>
        <v>4.8046867549391008</v>
      </c>
      <c r="AG118" s="102">
        <f t="shared" si="106"/>
        <v>-3.756001725394484</v>
      </c>
      <c r="AH118" s="102">
        <f t="shared" si="107"/>
        <v>3.3653752352726847</v>
      </c>
      <c r="AI118" s="102">
        <f t="shared" si="108"/>
        <v>-2.468957378437076</v>
      </c>
      <c r="AJ118" s="102">
        <f t="shared" si="109"/>
        <v>-7.468957378437076</v>
      </c>
      <c r="AK118" s="102">
        <f t="shared" si="110"/>
        <v>2.531042621562924</v>
      </c>
      <c r="AL118" s="102">
        <f t="shared" si="111"/>
        <v>-11.676001181784585</v>
      </c>
      <c r="AM118" s="102">
        <f t="shared" si="112"/>
        <v>6.738086424910434</v>
      </c>
      <c r="AN118" s="102">
        <f t="shared" si="113"/>
        <v>-2.5294776581259861</v>
      </c>
      <c r="AO118" s="102">
        <f t="shared" si="114"/>
        <v>-7.5294776581259857</v>
      </c>
      <c r="AP118" s="102">
        <f t="shared" si="115"/>
        <v>2.4705223418740139</v>
      </c>
      <c r="AQ118" s="102">
        <f t="shared" si="116"/>
        <v>-12.083764668341182</v>
      </c>
      <c r="AR118" s="102">
        <f t="shared" si="117"/>
        <v>7.0248093520892105</v>
      </c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</row>
    <row r="119" spans="1:131">
      <c r="A119" s="94" t="s">
        <v>127</v>
      </c>
      <c r="B119" s="95">
        <v>2024</v>
      </c>
      <c r="C119" s="96" t="s">
        <v>27</v>
      </c>
      <c r="D119" s="95" t="s">
        <v>72</v>
      </c>
      <c r="E119" s="140" t="s">
        <v>122</v>
      </c>
      <c r="F119" s="125" t="s">
        <v>142</v>
      </c>
      <c r="G119" s="85">
        <v>8</v>
      </c>
      <c r="H119" s="97">
        <v>446.64707000000004</v>
      </c>
      <c r="I119" s="97">
        <f t="shared" si="98"/>
        <v>449.40000000000003</v>
      </c>
      <c r="J119" s="158">
        <v>2.25088</v>
      </c>
      <c r="K119" s="158">
        <v>0.50205</v>
      </c>
      <c r="L119" s="98">
        <f t="shared" si="118"/>
        <v>2.7529300000000001</v>
      </c>
      <c r="M119" s="97">
        <f t="shared" si="119"/>
        <v>6149.2436341979874</v>
      </c>
      <c r="N119" s="112">
        <v>500</v>
      </c>
      <c r="O119" s="114">
        <v>449.39000000000004</v>
      </c>
      <c r="P119" s="115"/>
      <c r="Q119" s="115"/>
      <c r="R119" s="115">
        <v>2.7186999999999983</v>
      </c>
      <c r="S119" s="103">
        <v>6049.7563363670715</v>
      </c>
      <c r="T119" s="100"/>
      <c r="U119" s="100"/>
      <c r="V119" s="100">
        <f t="shared" si="120"/>
        <v>-1.243402483899037</v>
      </c>
      <c r="W119" s="100">
        <f t="shared" si="121"/>
        <v>-1.6178786164469712</v>
      </c>
      <c r="X119" s="101"/>
      <c r="Y119" s="102">
        <f t="shared" si="97"/>
        <v>-2.79705281221813</v>
      </c>
      <c r="Z119" s="102">
        <f t="shared" si="99"/>
        <v>-7.79705281221813</v>
      </c>
      <c r="AA119" s="102">
        <f t="shared" si="100"/>
        <v>2.20294718778187</v>
      </c>
      <c r="AB119" s="102">
        <f t="shared" si="101"/>
        <v>-11.231210499477125</v>
      </c>
      <c r="AC119" s="102">
        <f t="shared" si="102"/>
        <v>5.6371048750408654</v>
      </c>
      <c r="AD119" s="102">
        <f t="shared" si="103"/>
        <v>-0.19531324506089956</v>
      </c>
      <c r="AE119" s="102">
        <f t="shared" si="104"/>
        <v>-5.1953132450608992</v>
      </c>
      <c r="AF119" s="102">
        <f t="shared" si="105"/>
        <v>4.8046867549391008</v>
      </c>
      <c r="AG119" s="102">
        <f t="shared" si="106"/>
        <v>-3.756001725394484</v>
      </c>
      <c r="AH119" s="102">
        <f t="shared" si="107"/>
        <v>3.3653752352726847</v>
      </c>
      <c r="AI119" s="102">
        <f t="shared" si="108"/>
        <v>-2.468957378437076</v>
      </c>
      <c r="AJ119" s="102">
        <f t="shared" si="109"/>
        <v>-7.468957378437076</v>
      </c>
      <c r="AK119" s="102">
        <f t="shared" si="110"/>
        <v>2.531042621562924</v>
      </c>
      <c r="AL119" s="102">
        <f t="shared" si="111"/>
        <v>-11.676001181784585</v>
      </c>
      <c r="AM119" s="102">
        <f t="shared" si="112"/>
        <v>6.738086424910434</v>
      </c>
      <c r="AN119" s="102">
        <f t="shared" si="113"/>
        <v>-2.5294776581259861</v>
      </c>
      <c r="AO119" s="102">
        <f t="shared" si="114"/>
        <v>-7.5294776581259857</v>
      </c>
      <c r="AP119" s="102">
        <f t="shared" si="115"/>
        <v>2.4705223418740139</v>
      </c>
      <c r="AQ119" s="102">
        <f t="shared" si="116"/>
        <v>-12.083764668341182</v>
      </c>
      <c r="AR119" s="102">
        <f t="shared" si="117"/>
        <v>7.0248093520892105</v>
      </c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</row>
    <row r="120" spans="1:131">
      <c r="A120" s="94" t="s">
        <v>127</v>
      </c>
      <c r="B120" s="95">
        <v>2024</v>
      </c>
      <c r="C120" s="96" t="s">
        <v>27</v>
      </c>
      <c r="D120" s="95" t="s">
        <v>72</v>
      </c>
      <c r="E120" s="140" t="s">
        <v>122</v>
      </c>
      <c r="F120" s="125" t="s">
        <v>142</v>
      </c>
      <c r="G120" s="85">
        <v>9</v>
      </c>
      <c r="H120" s="97">
        <v>447.36106999999998</v>
      </c>
      <c r="I120" s="97">
        <f t="shared" si="98"/>
        <v>450.9</v>
      </c>
      <c r="J120" s="158">
        <v>2.7858499999999999</v>
      </c>
      <c r="K120" s="158">
        <v>0.75307999999999997</v>
      </c>
      <c r="L120" s="98">
        <f t="shared" si="118"/>
        <v>3.5389299999999997</v>
      </c>
      <c r="M120" s="97">
        <f t="shared" si="119"/>
        <v>7887.1340721166271</v>
      </c>
      <c r="N120" s="112">
        <v>500</v>
      </c>
      <c r="O120" s="114">
        <v>450.87</v>
      </c>
      <c r="P120" s="115"/>
      <c r="Q120" s="115"/>
      <c r="R120" s="115">
        <v>3.3999000000000024</v>
      </c>
      <c r="S120" s="103">
        <v>7540.7545412203126</v>
      </c>
      <c r="T120" s="100"/>
      <c r="U120" s="100"/>
      <c r="V120" s="100">
        <f t="shared" si="120"/>
        <v>-3.9285885846851261</v>
      </c>
      <c r="W120" s="100">
        <f t="shared" si="121"/>
        <v>-4.3917033453364196</v>
      </c>
      <c r="X120" s="101"/>
      <c r="Y120" s="102">
        <f t="shared" si="97"/>
        <v>-2.79705281221813</v>
      </c>
      <c r="Z120" s="102">
        <f t="shared" si="99"/>
        <v>-7.79705281221813</v>
      </c>
      <c r="AA120" s="102">
        <f t="shared" si="100"/>
        <v>2.20294718778187</v>
      </c>
      <c r="AB120" s="102">
        <f t="shared" si="101"/>
        <v>-11.231210499477125</v>
      </c>
      <c r="AC120" s="102">
        <f t="shared" si="102"/>
        <v>5.6371048750408654</v>
      </c>
      <c r="AD120" s="102">
        <f t="shared" si="103"/>
        <v>-0.19531324506089956</v>
      </c>
      <c r="AE120" s="102">
        <f t="shared" si="104"/>
        <v>-5.1953132450608992</v>
      </c>
      <c r="AF120" s="102">
        <f t="shared" si="105"/>
        <v>4.8046867549391008</v>
      </c>
      <c r="AG120" s="102">
        <f t="shared" si="106"/>
        <v>-3.756001725394484</v>
      </c>
      <c r="AH120" s="102">
        <f t="shared" si="107"/>
        <v>3.3653752352726847</v>
      </c>
      <c r="AI120" s="102">
        <f t="shared" si="108"/>
        <v>-2.468957378437076</v>
      </c>
      <c r="AJ120" s="102">
        <f t="shared" si="109"/>
        <v>-7.468957378437076</v>
      </c>
      <c r="AK120" s="102">
        <f t="shared" si="110"/>
        <v>2.531042621562924</v>
      </c>
      <c r="AL120" s="102">
        <f t="shared" si="111"/>
        <v>-11.676001181784585</v>
      </c>
      <c r="AM120" s="102">
        <f t="shared" si="112"/>
        <v>6.738086424910434</v>
      </c>
      <c r="AN120" s="102">
        <f t="shared" si="113"/>
        <v>-2.5294776581259861</v>
      </c>
      <c r="AO120" s="102">
        <f t="shared" si="114"/>
        <v>-7.5294776581259857</v>
      </c>
      <c r="AP120" s="102">
        <f t="shared" si="115"/>
        <v>2.4705223418740139</v>
      </c>
      <c r="AQ120" s="102">
        <f t="shared" si="116"/>
        <v>-12.083764668341182</v>
      </c>
      <c r="AR120" s="102">
        <f t="shared" si="117"/>
        <v>7.0248093520892105</v>
      </c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</row>
    <row r="121" spans="1:131">
      <c r="A121" s="94" t="s">
        <v>127</v>
      </c>
      <c r="B121" s="95">
        <v>2024</v>
      </c>
      <c r="C121" s="96" t="s">
        <v>28</v>
      </c>
      <c r="D121" s="95" t="s">
        <v>73</v>
      </c>
      <c r="E121" s="140" t="s">
        <v>123</v>
      </c>
      <c r="F121" s="165" t="s">
        <v>160</v>
      </c>
      <c r="G121" s="85">
        <v>1</v>
      </c>
      <c r="H121" s="97">
        <v>447.16728999999998</v>
      </c>
      <c r="I121" s="97">
        <f t="shared" si="98"/>
        <v>447.2</v>
      </c>
      <c r="J121" s="158">
        <v>2.1649999999999999E-2</v>
      </c>
      <c r="K121" s="158">
        <v>1.106E-2</v>
      </c>
      <c r="L121" s="98">
        <f t="shared" si="118"/>
        <v>3.2710000000000003E-2</v>
      </c>
      <c r="M121" s="97">
        <f t="shared" si="119"/>
        <v>73.147338386219914</v>
      </c>
      <c r="N121" s="112">
        <v>450</v>
      </c>
      <c r="O121" s="112">
        <v>446.9</v>
      </c>
      <c r="P121" s="113">
        <v>0.1197</v>
      </c>
      <c r="Q121" s="113">
        <v>1.1900000000000001E-2</v>
      </c>
      <c r="R121" s="113">
        <v>0.13159999999999999</v>
      </c>
      <c r="S121" s="99">
        <v>60.6</v>
      </c>
      <c r="T121" s="100">
        <f t="shared" ref="T121" si="122">((P121-J121)/J121)*100</f>
        <v>452.88683602771363</v>
      </c>
      <c r="U121" s="100">
        <f t="shared" ref="U121" si="123">((Q121-K121)/K121)*100</f>
        <v>7.5949367088607636</v>
      </c>
      <c r="V121" s="100">
        <f t="shared" si="120"/>
        <v>302.3234484867013</v>
      </c>
      <c r="W121" s="100">
        <f t="shared" si="121"/>
        <v>-17.153513255628834</v>
      </c>
      <c r="X121" s="101"/>
      <c r="Y121" s="102">
        <f t="shared" si="97"/>
        <v>-2.79705281221813</v>
      </c>
      <c r="Z121" s="102">
        <f t="shared" si="99"/>
        <v>-7.79705281221813</v>
      </c>
      <c r="AA121" s="102">
        <f t="shared" si="100"/>
        <v>2.20294718778187</v>
      </c>
      <c r="AB121" s="102">
        <f t="shared" si="101"/>
        <v>-11.231210499477125</v>
      </c>
      <c r="AC121" s="102">
        <f t="shared" si="102"/>
        <v>5.6371048750408654</v>
      </c>
      <c r="AD121" s="102">
        <f t="shared" si="103"/>
        <v>-0.19531324506089956</v>
      </c>
      <c r="AE121" s="102">
        <f t="shared" si="104"/>
        <v>-5.1953132450608992</v>
      </c>
      <c r="AF121" s="102">
        <f t="shared" si="105"/>
        <v>4.8046867549391008</v>
      </c>
      <c r="AG121" s="102">
        <f t="shared" si="106"/>
        <v>-3.756001725394484</v>
      </c>
      <c r="AH121" s="102">
        <f t="shared" si="107"/>
        <v>3.3653752352726847</v>
      </c>
      <c r="AI121" s="102">
        <f t="shared" si="108"/>
        <v>-2.468957378437076</v>
      </c>
      <c r="AJ121" s="102">
        <f t="shared" si="109"/>
        <v>-7.468957378437076</v>
      </c>
      <c r="AK121" s="102">
        <f t="shared" si="110"/>
        <v>2.531042621562924</v>
      </c>
      <c r="AL121" s="102">
        <f t="shared" si="111"/>
        <v>-11.676001181784585</v>
      </c>
      <c r="AM121" s="102">
        <f t="shared" si="112"/>
        <v>6.738086424910434</v>
      </c>
      <c r="AN121" s="102">
        <f t="shared" si="113"/>
        <v>-2.5294776581259861</v>
      </c>
      <c r="AO121" s="102">
        <f t="shared" si="114"/>
        <v>-7.5294776581259857</v>
      </c>
      <c r="AP121" s="102">
        <f t="shared" si="115"/>
        <v>2.4705223418740139</v>
      </c>
      <c r="AQ121" s="102">
        <f t="shared" si="116"/>
        <v>-12.083764668341182</v>
      </c>
      <c r="AR121" s="102">
        <f t="shared" si="117"/>
        <v>7.0248093520892105</v>
      </c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</row>
    <row r="122" spans="1:131">
      <c r="A122" s="94" t="s">
        <v>127</v>
      </c>
      <c r="B122" s="95">
        <v>2024</v>
      </c>
      <c r="C122" s="96" t="s">
        <v>28</v>
      </c>
      <c r="D122" s="95" t="s">
        <v>73</v>
      </c>
      <c r="E122" s="140" t="s">
        <v>123</v>
      </c>
      <c r="F122" s="165" t="s">
        <v>160</v>
      </c>
      <c r="G122" s="85">
        <v>2</v>
      </c>
      <c r="H122" s="97">
        <v>447.24946</v>
      </c>
      <c r="I122" s="97">
        <f t="shared" si="98"/>
        <v>447.3</v>
      </c>
      <c r="J122" s="158">
        <v>3.5209999999999998E-2</v>
      </c>
      <c r="K122" s="158">
        <v>1.533E-2</v>
      </c>
      <c r="L122" s="98">
        <f t="shared" si="118"/>
        <v>5.0540000000000002E-2</v>
      </c>
      <c r="M122" s="97">
        <f t="shared" si="119"/>
        <v>112.99699471568489</v>
      </c>
      <c r="N122" s="112">
        <v>450</v>
      </c>
      <c r="O122" s="114">
        <v>447.2</v>
      </c>
      <c r="P122" s="115">
        <v>0.1193</v>
      </c>
      <c r="Q122" s="115">
        <v>1.49E-2</v>
      </c>
      <c r="R122" s="115">
        <v>0.13420000000000001</v>
      </c>
      <c r="S122" s="103">
        <v>101.1</v>
      </c>
      <c r="T122" s="100">
        <f>((P122-J122)/J122)*100</f>
        <v>238.82419767111617</v>
      </c>
      <c r="U122" s="100">
        <f t="shared" ref="U122:U138" si="124">((Q122-K122)/K122)*100</f>
        <v>-2.8049575994781462</v>
      </c>
      <c r="V122" s="100">
        <f t="shared" si="120"/>
        <v>165.53225168183619</v>
      </c>
      <c r="W122" s="100">
        <f t="shared" si="121"/>
        <v>-10.528593920235915</v>
      </c>
      <c r="X122" s="101"/>
      <c r="Y122" s="102">
        <f t="shared" si="97"/>
        <v>-2.79705281221813</v>
      </c>
      <c r="Z122" s="102">
        <f t="shared" si="99"/>
        <v>-7.79705281221813</v>
      </c>
      <c r="AA122" s="102">
        <f t="shared" si="100"/>
        <v>2.20294718778187</v>
      </c>
      <c r="AB122" s="102">
        <f t="shared" si="101"/>
        <v>-11.231210499477125</v>
      </c>
      <c r="AC122" s="102">
        <f t="shared" si="102"/>
        <v>5.6371048750408654</v>
      </c>
      <c r="AD122" s="102">
        <f t="shared" si="103"/>
        <v>-0.19531324506089956</v>
      </c>
      <c r="AE122" s="102">
        <f t="shared" si="104"/>
        <v>-5.1953132450608992</v>
      </c>
      <c r="AF122" s="102">
        <f t="shared" si="105"/>
        <v>4.8046867549391008</v>
      </c>
      <c r="AG122" s="102">
        <f t="shared" si="106"/>
        <v>-3.756001725394484</v>
      </c>
      <c r="AH122" s="102">
        <f t="shared" si="107"/>
        <v>3.3653752352726847</v>
      </c>
      <c r="AI122" s="102">
        <f t="shared" si="108"/>
        <v>-2.468957378437076</v>
      </c>
      <c r="AJ122" s="102">
        <f t="shared" si="109"/>
        <v>-7.468957378437076</v>
      </c>
      <c r="AK122" s="102">
        <f t="shared" si="110"/>
        <v>2.531042621562924</v>
      </c>
      <c r="AL122" s="102">
        <f t="shared" si="111"/>
        <v>-11.676001181784585</v>
      </c>
      <c r="AM122" s="102">
        <f t="shared" si="112"/>
        <v>6.738086424910434</v>
      </c>
      <c r="AN122" s="102">
        <f t="shared" si="113"/>
        <v>-2.5294776581259861</v>
      </c>
      <c r="AO122" s="102">
        <f t="shared" si="114"/>
        <v>-7.5294776581259857</v>
      </c>
      <c r="AP122" s="102">
        <f t="shared" si="115"/>
        <v>2.4705223418740139</v>
      </c>
      <c r="AQ122" s="102">
        <f t="shared" si="116"/>
        <v>-12.083764668341182</v>
      </c>
      <c r="AR122" s="102">
        <f t="shared" si="117"/>
        <v>7.0248093520892105</v>
      </c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</row>
    <row r="123" spans="1:131">
      <c r="A123" s="94" t="s">
        <v>127</v>
      </c>
      <c r="B123" s="95">
        <v>2024</v>
      </c>
      <c r="C123" s="96" t="s">
        <v>28</v>
      </c>
      <c r="D123" s="95" t="s">
        <v>73</v>
      </c>
      <c r="E123" s="140" t="s">
        <v>123</v>
      </c>
      <c r="F123" s="165" t="s">
        <v>160</v>
      </c>
      <c r="G123" s="85">
        <v>3</v>
      </c>
      <c r="H123" s="97">
        <v>447.19780000000009</v>
      </c>
      <c r="I123" s="97">
        <f t="shared" si="98"/>
        <v>447.30000000000007</v>
      </c>
      <c r="J123" s="158">
        <v>7.621E-2</v>
      </c>
      <c r="K123" s="158">
        <v>2.5989999999999999E-2</v>
      </c>
      <c r="L123" s="98">
        <f t="shared" si="118"/>
        <v>0.1022</v>
      </c>
      <c r="M123" s="97">
        <f t="shared" si="119"/>
        <v>228.51451135060998</v>
      </c>
      <c r="N123" s="112">
        <v>450</v>
      </c>
      <c r="O123" s="114">
        <v>447.1</v>
      </c>
      <c r="P123" s="115">
        <v>0.1198</v>
      </c>
      <c r="Q123" s="115">
        <v>2.6800000000000001E-2</v>
      </c>
      <c r="R123" s="115">
        <v>0.14660000000000001</v>
      </c>
      <c r="S123" s="103">
        <v>216.1</v>
      </c>
      <c r="T123" s="100">
        <f t="shared" ref="T123:T138" si="125">((P123-J123)/J123)*100</f>
        <v>57.197218212832965</v>
      </c>
      <c r="U123" s="100">
        <f t="shared" si="124"/>
        <v>3.1165833012697255</v>
      </c>
      <c r="V123" s="100">
        <f t="shared" si="120"/>
        <v>43.44422700587085</v>
      </c>
      <c r="W123" s="100">
        <f t="shared" si="121"/>
        <v>-5.432701528334186</v>
      </c>
      <c r="X123" s="101"/>
      <c r="Y123" s="102">
        <f t="shared" si="97"/>
        <v>-2.79705281221813</v>
      </c>
      <c r="Z123" s="102">
        <f t="shared" si="99"/>
        <v>-7.79705281221813</v>
      </c>
      <c r="AA123" s="102">
        <f t="shared" si="100"/>
        <v>2.20294718778187</v>
      </c>
      <c r="AB123" s="102">
        <f t="shared" si="101"/>
        <v>-11.231210499477125</v>
      </c>
      <c r="AC123" s="102">
        <f t="shared" si="102"/>
        <v>5.6371048750408654</v>
      </c>
      <c r="AD123" s="102">
        <f t="shared" si="103"/>
        <v>-0.19531324506089956</v>
      </c>
      <c r="AE123" s="102">
        <f t="shared" si="104"/>
        <v>-5.1953132450608992</v>
      </c>
      <c r="AF123" s="102">
        <f t="shared" si="105"/>
        <v>4.8046867549391008</v>
      </c>
      <c r="AG123" s="102">
        <f t="shared" si="106"/>
        <v>-3.756001725394484</v>
      </c>
      <c r="AH123" s="102">
        <f t="shared" si="107"/>
        <v>3.3653752352726847</v>
      </c>
      <c r="AI123" s="102">
        <f t="shared" si="108"/>
        <v>-2.468957378437076</v>
      </c>
      <c r="AJ123" s="102">
        <f t="shared" si="109"/>
        <v>-7.468957378437076</v>
      </c>
      <c r="AK123" s="102">
        <f t="shared" si="110"/>
        <v>2.531042621562924</v>
      </c>
      <c r="AL123" s="102">
        <f t="shared" si="111"/>
        <v>-11.676001181784585</v>
      </c>
      <c r="AM123" s="102">
        <f t="shared" si="112"/>
        <v>6.738086424910434</v>
      </c>
      <c r="AN123" s="102">
        <f t="shared" si="113"/>
        <v>-2.5294776581259861</v>
      </c>
      <c r="AO123" s="102">
        <f t="shared" si="114"/>
        <v>-7.5294776581259857</v>
      </c>
      <c r="AP123" s="102">
        <f t="shared" si="115"/>
        <v>2.4705223418740139</v>
      </c>
      <c r="AQ123" s="102">
        <f t="shared" si="116"/>
        <v>-12.083764668341182</v>
      </c>
      <c r="AR123" s="102">
        <f t="shared" si="117"/>
        <v>7.0248093520892105</v>
      </c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</row>
    <row r="124" spans="1:131">
      <c r="A124" s="94" t="s">
        <v>127</v>
      </c>
      <c r="B124" s="95">
        <v>2024</v>
      </c>
      <c r="C124" s="96" t="s">
        <v>28</v>
      </c>
      <c r="D124" s="95" t="s">
        <v>73</v>
      </c>
      <c r="E124" s="140" t="s">
        <v>123</v>
      </c>
      <c r="F124" s="165" t="s">
        <v>160</v>
      </c>
      <c r="G124" s="85">
        <v>4</v>
      </c>
      <c r="H124" s="97">
        <v>447.09852000000001</v>
      </c>
      <c r="I124" s="97">
        <f>H124+J124+K124</f>
        <v>447.40000000000003</v>
      </c>
      <c r="J124" s="158">
        <v>0.24962999999999999</v>
      </c>
      <c r="K124" s="158">
        <v>5.185E-2</v>
      </c>
      <c r="L124" s="98">
        <f t="shared" si="118"/>
        <v>0.30147999999999997</v>
      </c>
      <c r="M124" s="97">
        <f t="shared" si="119"/>
        <v>674.13174080537055</v>
      </c>
      <c r="N124" s="112">
        <v>450</v>
      </c>
      <c r="O124" s="114">
        <v>446.8</v>
      </c>
      <c r="P124" s="115">
        <v>0.23699999999999999</v>
      </c>
      <c r="Q124" s="115">
        <v>5.7700000000000001E-2</v>
      </c>
      <c r="R124" s="115">
        <v>0.29470000000000002</v>
      </c>
      <c r="S124" s="103">
        <v>634.5</v>
      </c>
      <c r="T124" s="100">
        <f t="shared" si="125"/>
        <v>-5.0594880423026085</v>
      </c>
      <c r="U124" s="100">
        <f t="shared" si="124"/>
        <v>11.282545805207331</v>
      </c>
      <c r="V124" s="100">
        <f t="shared" si="120"/>
        <v>-2.2489054000265201</v>
      </c>
      <c r="W124" s="100">
        <f t="shared" si="121"/>
        <v>-5.8789311356298661</v>
      </c>
      <c r="X124" s="101"/>
      <c r="Y124" s="102">
        <f t="shared" si="97"/>
        <v>-2.79705281221813</v>
      </c>
      <c r="Z124" s="102">
        <f t="shared" si="99"/>
        <v>-7.79705281221813</v>
      </c>
      <c r="AA124" s="102">
        <f t="shared" si="100"/>
        <v>2.20294718778187</v>
      </c>
      <c r="AB124" s="102">
        <f t="shared" si="101"/>
        <v>-11.231210499477125</v>
      </c>
      <c r="AC124" s="102">
        <f t="shared" si="102"/>
        <v>5.6371048750408654</v>
      </c>
      <c r="AD124" s="102">
        <f t="shared" si="103"/>
        <v>-0.19531324506089956</v>
      </c>
      <c r="AE124" s="102">
        <f t="shared" si="104"/>
        <v>-5.1953132450608992</v>
      </c>
      <c r="AF124" s="102">
        <f t="shared" si="105"/>
        <v>4.8046867549391008</v>
      </c>
      <c r="AG124" s="102">
        <f t="shared" si="106"/>
        <v>-3.756001725394484</v>
      </c>
      <c r="AH124" s="102">
        <f t="shared" si="107"/>
        <v>3.3653752352726847</v>
      </c>
      <c r="AI124" s="102">
        <f t="shared" si="108"/>
        <v>-2.468957378437076</v>
      </c>
      <c r="AJ124" s="102">
        <f t="shared" si="109"/>
        <v>-7.468957378437076</v>
      </c>
      <c r="AK124" s="102">
        <f t="shared" si="110"/>
        <v>2.531042621562924</v>
      </c>
      <c r="AL124" s="102">
        <f t="shared" si="111"/>
        <v>-11.676001181784585</v>
      </c>
      <c r="AM124" s="102">
        <f t="shared" si="112"/>
        <v>6.738086424910434</v>
      </c>
      <c r="AN124" s="102">
        <f t="shared" si="113"/>
        <v>-2.5294776581259861</v>
      </c>
      <c r="AO124" s="102">
        <f t="shared" si="114"/>
        <v>-7.5294776581259857</v>
      </c>
      <c r="AP124" s="102">
        <f t="shared" si="115"/>
        <v>2.4705223418740139</v>
      </c>
      <c r="AQ124" s="102">
        <f t="shared" si="116"/>
        <v>-12.083764668341182</v>
      </c>
      <c r="AR124" s="102">
        <f t="shared" si="117"/>
        <v>7.0248093520892105</v>
      </c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</row>
    <row r="125" spans="1:131">
      <c r="A125" s="94" t="s">
        <v>127</v>
      </c>
      <c r="B125" s="95">
        <v>2024</v>
      </c>
      <c r="C125" s="96" t="s">
        <v>28</v>
      </c>
      <c r="D125" s="95" t="s">
        <v>73</v>
      </c>
      <c r="E125" s="140" t="s">
        <v>123</v>
      </c>
      <c r="F125" s="165" t="s">
        <v>160</v>
      </c>
      <c r="G125" s="85">
        <v>5</v>
      </c>
      <c r="H125" s="97">
        <v>446.99751000000003</v>
      </c>
      <c r="I125" s="97">
        <f t="shared" si="98"/>
        <v>447.50000000000006</v>
      </c>
      <c r="J125" s="158">
        <v>0.40033999999999997</v>
      </c>
      <c r="K125" s="158">
        <v>0.10215</v>
      </c>
      <c r="L125" s="98">
        <f t="shared" si="118"/>
        <v>0.50248999999999999</v>
      </c>
      <c r="M125" s="97">
        <f t="shared" si="119"/>
        <v>1123.6682787562254</v>
      </c>
      <c r="N125" s="112">
        <v>450</v>
      </c>
      <c r="O125" s="114">
        <v>447</v>
      </c>
      <c r="P125" s="115">
        <v>0.35780000000000001</v>
      </c>
      <c r="Q125" s="115">
        <v>0.1167</v>
      </c>
      <c r="R125" s="115">
        <v>0.47449999999999998</v>
      </c>
      <c r="S125" s="103">
        <v>1097.3</v>
      </c>
      <c r="T125" s="100">
        <f t="shared" si="125"/>
        <v>-10.62596792726182</v>
      </c>
      <c r="U125" s="100">
        <f t="shared" si="124"/>
        <v>14.243759177679877</v>
      </c>
      <c r="V125" s="100">
        <f t="shared" si="120"/>
        <v>-5.5702601046787033</v>
      </c>
      <c r="W125" s="100">
        <f t="shared" si="121"/>
        <v>-2.3466248228892037</v>
      </c>
      <c r="X125" s="101"/>
      <c r="Y125" s="102">
        <f t="shared" si="97"/>
        <v>-2.79705281221813</v>
      </c>
      <c r="Z125" s="102">
        <f t="shared" si="99"/>
        <v>-7.79705281221813</v>
      </c>
      <c r="AA125" s="102">
        <f t="shared" si="100"/>
        <v>2.20294718778187</v>
      </c>
      <c r="AB125" s="102">
        <f t="shared" si="101"/>
        <v>-11.231210499477125</v>
      </c>
      <c r="AC125" s="102">
        <f t="shared" si="102"/>
        <v>5.6371048750408654</v>
      </c>
      <c r="AD125" s="102">
        <f t="shared" si="103"/>
        <v>-0.19531324506089956</v>
      </c>
      <c r="AE125" s="102">
        <f t="shared" si="104"/>
        <v>-5.1953132450608992</v>
      </c>
      <c r="AF125" s="102">
        <f t="shared" si="105"/>
        <v>4.8046867549391008</v>
      </c>
      <c r="AG125" s="102">
        <f t="shared" si="106"/>
        <v>-3.756001725394484</v>
      </c>
      <c r="AH125" s="102">
        <f t="shared" si="107"/>
        <v>3.3653752352726847</v>
      </c>
      <c r="AI125" s="102">
        <f t="shared" si="108"/>
        <v>-2.468957378437076</v>
      </c>
      <c r="AJ125" s="102">
        <f t="shared" si="109"/>
        <v>-7.468957378437076</v>
      </c>
      <c r="AK125" s="102">
        <f t="shared" si="110"/>
        <v>2.531042621562924</v>
      </c>
      <c r="AL125" s="102">
        <f t="shared" si="111"/>
        <v>-11.676001181784585</v>
      </c>
      <c r="AM125" s="102">
        <f t="shared" si="112"/>
        <v>6.738086424910434</v>
      </c>
      <c r="AN125" s="102">
        <f t="shared" si="113"/>
        <v>-2.5294776581259861</v>
      </c>
      <c r="AO125" s="102">
        <f t="shared" si="114"/>
        <v>-7.5294776581259857</v>
      </c>
      <c r="AP125" s="102">
        <f t="shared" si="115"/>
        <v>2.4705223418740139</v>
      </c>
      <c r="AQ125" s="102">
        <f t="shared" si="116"/>
        <v>-12.083764668341182</v>
      </c>
      <c r="AR125" s="102">
        <f t="shared" si="117"/>
        <v>7.0248093520892105</v>
      </c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</row>
    <row r="126" spans="1:131">
      <c r="A126" s="94" t="s">
        <v>127</v>
      </c>
      <c r="B126" s="95">
        <v>2024</v>
      </c>
      <c r="C126" s="96" t="s">
        <v>28</v>
      </c>
      <c r="D126" s="95" t="s">
        <v>73</v>
      </c>
      <c r="E126" s="140" t="s">
        <v>123</v>
      </c>
      <c r="F126" s="165" t="s">
        <v>160</v>
      </c>
      <c r="G126" s="85">
        <v>6</v>
      </c>
      <c r="H126" s="97">
        <v>447.10067000000004</v>
      </c>
      <c r="I126" s="97">
        <f t="shared" si="98"/>
        <v>447.8</v>
      </c>
      <c r="J126" s="158">
        <v>0.54951000000000005</v>
      </c>
      <c r="K126" s="158">
        <v>0.14982000000000001</v>
      </c>
      <c r="L126" s="98">
        <f t="shared" si="118"/>
        <v>0.69933000000000001</v>
      </c>
      <c r="M126" s="97">
        <f t="shared" si="119"/>
        <v>1563.2216611477395</v>
      </c>
      <c r="N126" s="112">
        <v>450</v>
      </c>
      <c r="O126" s="114">
        <v>447.5</v>
      </c>
      <c r="P126" s="115">
        <v>0.88629999999999998</v>
      </c>
      <c r="Q126" s="115">
        <v>0.14779999999999999</v>
      </c>
      <c r="R126" s="115">
        <v>1.0341</v>
      </c>
      <c r="S126" s="103">
        <v>1523</v>
      </c>
      <c r="T126" s="100">
        <f t="shared" si="125"/>
        <v>61.289148514130751</v>
      </c>
      <c r="U126" s="100">
        <f t="shared" si="124"/>
        <v>-1.348284608196517</v>
      </c>
      <c r="V126" s="100">
        <f t="shared" si="120"/>
        <v>47.87010424263223</v>
      </c>
      <c r="W126" s="100">
        <f t="shared" si="121"/>
        <v>-2.5729979405613008</v>
      </c>
      <c r="X126" s="101"/>
      <c r="Y126" s="102">
        <f t="shared" si="97"/>
        <v>-2.79705281221813</v>
      </c>
      <c r="Z126" s="102">
        <f t="shared" si="99"/>
        <v>-7.79705281221813</v>
      </c>
      <c r="AA126" s="102">
        <f t="shared" si="100"/>
        <v>2.20294718778187</v>
      </c>
      <c r="AB126" s="102">
        <f t="shared" si="101"/>
        <v>-11.231210499477125</v>
      </c>
      <c r="AC126" s="102">
        <f t="shared" si="102"/>
        <v>5.6371048750408654</v>
      </c>
      <c r="AD126" s="102">
        <f>$U$140</f>
        <v>-0.19531324506089956</v>
      </c>
      <c r="AE126" s="102">
        <f>$U$140-5</f>
        <v>-5.1953132450608992</v>
      </c>
      <c r="AF126" s="102">
        <f>$U$140+5</f>
        <v>4.8046867549391008</v>
      </c>
      <c r="AG126" s="102">
        <f>($U$140-(3*$U$143))</f>
        <v>-3.756001725394484</v>
      </c>
      <c r="AH126" s="102">
        <f t="shared" si="107"/>
        <v>3.3653752352726847</v>
      </c>
      <c r="AI126" s="102">
        <f t="shared" si="108"/>
        <v>-2.468957378437076</v>
      </c>
      <c r="AJ126" s="102">
        <f t="shared" si="109"/>
        <v>-7.468957378437076</v>
      </c>
      <c r="AK126" s="102">
        <f t="shared" si="110"/>
        <v>2.531042621562924</v>
      </c>
      <c r="AL126" s="102">
        <f t="shared" si="111"/>
        <v>-11.676001181784585</v>
      </c>
      <c r="AM126" s="102">
        <f t="shared" si="112"/>
        <v>6.738086424910434</v>
      </c>
      <c r="AN126" s="102">
        <f t="shared" si="113"/>
        <v>-2.5294776581259861</v>
      </c>
      <c r="AO126" s="102">
        <f t="shared" si="114"/>
        <v>-7.5294776581259857</v>
      </c>
      <c r="AP126" s="102">
        <f t="shared" si="115"/>
        <v>2.4705223418740139</v>
      </c>
      <c r="AQ126" s="102">
        <f t="shared" si="116"/>
        <v>-12.083764668341182</v>
      </c>
      <c r="AR126" s="102">
        <f t="shared" si="117"/>
        <v>7.0248093520892105</v>
      </c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</row>
    <row r="127" spans="1:131">
      <c r="A127" s="94" t="s">
        <v>127</v>
      </c>
      <c r="B127" s="95">
        <v>2024</v>
      </c>
      <c r="C127" s="96" t="s">
        <v>28</v>
      </c>
      <c r="D127" s="95" t="s">
        <v>73</v>
      </c>
      <c r="E127" s="140" t="s">
        <v>123</v>
      </c>
      <c r="F127" s="165" t="s">
        <v>160</v>
      </c>
      <c r="G127" s="85">
        <v>7</v>
      </c>
      <c r="H127" s="97">
        <v>447.69831999999997</v>
      </c>
      <c r="I127" s="97">
        <f t="shared" si="98"/>
        <v>449.59999999999997</v>
      </c>
      <c r="J127" s="158">
        <v>1.50027</v>
      </c>
      <c r="K127" s="158">
        <v>0.40140999999999999</v>
      </c>
      <c r="L127" s="98">
        <f t="shared" si="118"/>
        <v>1.90168</v>
      </c>
      <c r="M127" s="97">
        <f t="shared" si="119"/>
        <v>4240.8838045296479</v>
      </c>
      <c r="N127" s="112">
        <v>450</v>
      </c>
      <c r="O127" s="114">
        <v>449.3</v>
      </c>
      <c r="P127" s="115">
        <v>1.3310999999999999</v>
      </c>
      <c r="Q127" s="115">
        <v>0.40050000000000002</v>
      </c>
      <c r="R127" s="115">
        <v>1.7316</v>
      </c>
      <c r="S127" s="103">
        <v>4185.5</v>
      </c>
      <c r="T127" s="100">
        <f t="shared" si="125"/>
        <v>-11.275970325341442</v>
      </c>
      <c r="U127" s="100">
        <f t="shared" si="124"/>
        <v>-0.22670087940010625</v>
      </c>
      <c r="V127" s="100">
        <f t="shared" si="120"/>
        <v>-8.9436708594505916</v>
      </c>
      <c r="W127" s="100">
        <f t="shared" si="121"/>
        <v>-1.3059495869821525</v>
      </c>
      <c r="X127" s="101"/>
      <c r="Y127" s="102">
        <f t="shared" si="97"/>
        <v>-2.79705281221813</v>
      </c>
      <c r="Z127" s="102">
        <f t="shared" si="99"/>
        <v>-7.79705281221813</v>
      </c>
      <c r="AA127" s="102">
        <f t="shared" si="100"/>
        <v>2.20294718778187</v>
      </c>
      <c r="AB127" s="102">
        <f t="shared" si="101"/>
        <v>-11.231210499477125</v>
      </c>
      <c r="AC127" s="102">
        <f t="shared" si="102"/>
        <v>5.6371048750408654</v>
      </c>
      <c r="AD127" s="102">
        <f t="shared" si="103"/>
        <v>-0.19531324506089956</v>
      </c>
      <c r="AE127" s="102">
        <f t="shared" si="104"/>
        <v>-5.1953132450608992</v>
      </c>
      <c r="AF127" s="102">
        <f t="shared" si="105"/>
        <v>4.8046867549391008</v>
      </c>
      <c r="AG127" s="102">
        <f t="shared" si="106"/>
        <v>-3.756001725394484</v>
      </c>
      <c r="AH127" s="102">
        <f t="shared" si="107"/>
        <v>3.3653752352726847</v>
      </c>
      <c r="AI127" s="102">
        <f t="shared" si="108"/>
        <v>-2.468957378437076</v>
      </c>
      <c r="AJ127" s="102">
        <f t="shared" si="109"/>
        <v>-7.468957378437076</v>
      </c>
      <c r="AK127" s="102">
        <f t="shared" si="110"/>
        <v>2.531042621562924</v>
      </c>
      <c r="AL127" s="102">
        <f t="shared" si="111"/>
        <v>-11.676001181784585</v>
      </c>
      <c r="AM127" s="102">
        <f t="shared" si="112"/>
        <v>6.738086424910434</v>
      </c>
      <c r="AN127" s="102">
        <f t="shared" si="113"/>
        <v>-2.5294776581259861</v>
      </c>
      <c r="AO127" s="102">
        <f t="shared" si="114"/>
        <v>-7.5294776581259857</v>
      </c>
      <c r="AP127" s="102">
        <f t="shared" si="115"/>
        <v>2.4705223418740139</v>
      </c>
      <c r="AQ127" s="102">
        <f t="shared" si="116"/>
        <v>-12.083764668341182</v>
      </c>
      <c r="AR127" s="102">
        <f t="shared" si="117"/>
        <v>7.0248093520892105</v>
      </c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</row>
    <row r="128" spans="1:131">
      <c r="A128" s="94" t="s">
        <v>127</v>
      </c>
      <c r="B128" s="95">
        <v>2024</v>
      </c>
      <c r="C128" s="96" t="s">
        <v>28</v>
      </c>
      <c r="D128" s="95" t="s">
        <v>73</v>
      </c>
      <c r="E128" s="140" t="s">
        <v>123</v>
      </c>
      <c r="F128" s="165" t="s">
        <v>160</v>
      </c>
      <c r="G128" s="85">
        <v>8</v>
      </c>
      <c r="H128" s="97">
        <v>447.74999000000003</v>
      </c>
      <c r="I128" s="97">
        <f t="shared" si="98"/>
        <v>450.5</v>
      </c>
      <c r="J128" s="158">
        <v>2.2496200000000002</v>
      </c>
      <c r="K128" s="158">
        <v>0.50039</v>
      </c>
      <c r="L128" s="98">
        <f t="shared" si="118"/>
        <v>2.7500100000000001</v>
      </c>
      <c r="M128" s="97">
        <f t="shared" si="119"/>
        <v>6127.64022083079</v>
      </c>
      <c r="N128" s="112">
        <v>450</v>
      </c>
      <c r="O128" s="114">
        <v>450</v>
      </c>
      <c r="P128" s="115">
        <v>1.7779</v>
      </c>
      <c r="Q128" s="115">
        <v>0.74990000000000001</v>
      </c>
      <c r="R128" s="115">
        <v>2.5278</v>
      </c>
      <c r="S128" s="103">
        <v>6623</v>
      </c>
      <c r="T128" s="100">
        <f t="shared" si="125"/>
        <v>-20.968874743289984</v>
      </c>
      <c r="U128" s="100">
        <f t="shared" si="124"/>
        <v>49.863106776714169</v>
      </c>
      <c r="V128" s="100">
        <f t="shared" si="120"/>
        <v>-8.0803342533299887</v>
      </c>
      <c r="W128" s="100">
        <f t="shared" si="121"/>
        <v>8.0840219287882533</v>
      </c>
      <c r="X128" s="101"/>
      <c r="Y128" s="102">
        <f>$T$140</f>
        <v>-2.79705281221813</v>
      </c>
      <c r="Z128" s="102">
        <f>$T$140-5</f>
        <v>-7.79705281221813</v>
      </c>
      <c r="AA128" s="102">
        <f>$T$140+5</f>
        <v>2.20294718778187</v>
      </c>
      <c r="AB128" s="102">
        <f>($T$140-(3*$T$143))</f>
        <v>-11.231210499477125</v>
      </c>
      <c r="AC128" s="102">
        <f>($T$140+(3*$T$143))</f>
        <v>5.6371048750408654</v>
      </c>
      <c r="AD128" s="102">
        <f>$U$140</f>
        <v>-0.19531324506089956</v>
      </c>
      <c r="AE128" s="102">
        <f>$U$140-5</f>
        <v>-5.1953132450608992</v>
      </c>
      <c r="AF128" s="102">
        <f>$U$140+5</f>
        <v>4.8046867549391008</v>
      </c>
      <c r="AG128" s="102">
        <f>($U$140-(3*$U$143))</f>
        <v>-3.756001725394484</v>
      </c>
      <c r="AH128" s="102">
        <f>($U$140+(3*$U$143))</f>
        <v>3.3653752352726847</v>
      </c>
      <c r="AI128" s="102">
        <f>$V$140</f>
        <v>-2.468957378437076</v>
      </c>
      <c r="AJ128" s="102">
        <f>$V$140-5</f>
        <v>-7.468957378437076</v>
      </c>
      <c r="AK128" s="102">
        <f>$V$140+5</f>
        <v>2.531042621562924</v>
      </c>
      <c r="AL128" s="102">
        <f>($V$140-(3*$V$143))</f>
        <v>-11.676001181784585</v>
      </c>
      <c r="AM128" s="102">
        <f>($V$140+(3*$V$143))</f>
        <v>6.738086424910434</v>
      </c>
      <c r="AN128" s="102">
        <f>$W$140</f>
        <v>-2.5294776581259861</v>
      </c>
      <c r="AO128" s="102">
        <f>$W$140-5</f>
        <v>-7.5294776581259857</v>
      </c>
      <c r="AP128" s="102">
        <f>$W$140+5</f>
        <v>2.4705223418740139</v>
      </c>
      <c r="AQ128" s="102">
        <f>($W$140-(3*$W$143))</f>
        <v>-12.083764668341182</v>
      </c>
      <c r="AR128" s="102">
        <f>($W$140+(3*$W$143))</f>
        <v>7.0248093520892105</v>
      </c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</row>
    <row r="129" spans="1:131">
      <c r="A129" s="94" t="s">
        <v>127</v>
      </c>
      <c r="B129" s="95">
        <v>2024</v>
      </c>
      <c r="C129" s="96" t="s">
        <v>28</v>
      </c>
      <c r="D129" s="95" t="s">
        <v>73</v>
      </c>
      <c r="E129" s="140" t="s">
        <v>123</v>
      </c>
      <c r="F129" s="165" t="s">
        <v>160</v>
      </c>
      <c r="G129" s="85">
        <v>9</v>
      </c>
      <c r="H129" s="97">
        <v>447.59844999999996</v>
      </c>
      <c r="I129" s="97">
        <f t="shared" si="98"/>
        <v>451.09999999999997</v>
      </c>
      <c r="J129" s="158">
        <v>2.7503000000000002</v>
      </c>
      <c r="K129" s="158">
        <v>0.75124999999999997</v>
      </c>
      <c r="L129" s="98">
        <f t="shared" si="118"/>
        <v>3.5015499999999999</v>
      </c>
      <c r="M129" s="97">
        <f t="shared" si="119"/>
        <v>7799.9448093768897</v>
      </c>
      <c r="N129" s="112">
        <v>450</v>
      </c>
      <c r="O129" s="114">
        <v>450.4</v>
      </c>
      <c r="P129" s="115">
        <v>1.3385</v>
      </c>
      <c r="Q129" s="115">
        <v>0.74990000000000001</v>
      </c>
      <c r="R129" s="115">
        <v>2.0884</v>
      </c>
      <c r="S129" s="103">
        <v>7710.2</v>
      </c>
      <c r="T129" s="100">
        <f t="shared" si="125"/>
        <v>-51.332581900156349</v>
      </c>
      <c r="U129" s="100">
        <f t="shared" si="124"/>
        <v>-0.17970049916804823</v>
      </c>
      <c r="V129" s="100">
        <f t="shared" si="120"/>
        <v>-40.357841527323615</v>
      </c>
      <c r="W129" s="100">
        <f t="shared" si="121"/>
        <v>-1.1505826203924032</v>
      </c>
      <c r="X129" s="101"/>
      <c r="Y129" s="102">
        <f>$T$140</f>
        <v>-2.79705281221813</v>
      </c>
      <c r="Z129" s="102">
        <f>$T$140-5</f>
        <v>-7.79705281221813</v>
      </c>
      <c r="AA129" s="102">
        <f>$T$140+5</f>
        <v>2.20294718778187</v>
      </c>
      <c r="AB129" s="102">
        <f>($T$140-(3*$T$143))</f>
        <v>-11.231210499477125</v>
      </c>
      <c r="AC129" s="102">
        <f>($T$140+(3*$T$143))</f>
        <v>5.6371048750408654</v>
      </c>
      <c r="AD129" s="102">
        <f>$U$140</f>
        <v>-0.19531324506089956</v>
      </c>
      <c r="AE129" s="102">
        <f>$U$140-5</f>
        <v>-5.1953132450608992</v>
      </c>
      <c r="AF129" s="102">
        <f>$U$140+5</f>
        <v>4.8046867549391008</v>
      </c>
      <c r="AG129" s="102">
        <f>($U$140-(3*$U$143))</f>
        <v>-3.756001725394484</v>
      </c>
      <c r="AH129" s="102">
        <f>($U$140+(3*$U$143))</f>
        <v>3.3653752352726847</v>
      </c>
      <c r="AI129" s="102">
        <f>$V$140</f>
        <v>-2.468957378437076</v>
      </c>
      <c r="AJ129" s="102">
        <f>$V$140-5</f>
        <v>-7.468957378437076</v>
      </c>
      <c r="AK129" s="102">
        <f>$V$140+5</f>
        <v>2.531042621562924</v>
      </c>
      <c r="AL129" s="102">
        <f>($V$140-(3*$V$143))</f>
        <v>-11.676001181784585</v>
      </c>
      <c r="AM129" s="102">
        <f>($V$140+(3*$V$143))</f>
        <v>6.738086424910434</v>
      </c>
      <c r="AN129" s="102">
        <f>$W$140</f>
        <v>-2.5294776581259861</v>
      </c>
      <c r="AO129" s="102">
        <f>$W$140-5</f>
        <v>-7.5294776581259857</v>
      </c>
      <c r="AP129" s="102">
        <f>$W$140+5</f>
        <v>2.4705223418740139</v>
      </c>
      <c r="AQ129" s="102">
        <f>($W$140-(3*$W$143))</f>
        <v>-12.083764668341182</v>
      </c>
      <c r="AR129" s="102">
        <f>($W$140+(3*$W$143))</f>
        <v>7.0248093520892105</v>
      </c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</row>
    <row r="130" spans="1:131">
      <c r="A130" s="94" t="s">
        <v>127</v>
      </c>
      <c r="B130" s="95">
        <v>2024</v>
      </c>
      <c r="C130" s="96" t="s">
        <v>64</v>
      </c>
      <c r="D130" s="95" t="s">
        <v>74</v>
      </c>
      <c r="E130" s="140" t="s">
        <v>124</v>
      </c>
      <c r="F130" s="125" t="s">
        <v>144</v>
      </c>
      <c r="G130" s="126">
        <v>1</v>
      </c>
      <c r="H130" s="97">
        <v>447.16847000000001</v>
      </c>
      <c r="I130" s="97">
        <f t="shared" si="98"/>
        <v>447.2</v>
      </c>
      <c r="J130" s="158">
        <v>2.0789999999999999E-2</v>
      </c>
      <c r="K130" s="158">
        <v>1.074E-2</v>
      </c>
      <c r="L130" s="98">
        <f t="shared" si="118"/>
        <v>3.1530000000000002E-2</v>
      </c>
      <c r="M130" s="97">
        <f t="shared" si="119"/>
        <v>70.508461941393477</v>
      </c>
      <c r="N130" s="112">
        <v>447.2</v>
      </c>
      <c r="O130" s="112">
        <v>447.2</v>
      </c>
      <c r="P130" s="113">
        <v>1.7100000000000001E-2</v>
      </c>
      <c r="Q130" s="113">
        <v>8.9999999999999993E-3</v>
      </c>
      <c r="R130" s="113">
        <v>2.6100000000000002E-2</v>
      </c>
      <c r="S130" s="99">
        <v>58.4</v>
      </c>
      <c r="T130" s="100">
        <f t="shared" ref="T130" si="126">((P130-J130)/J130)*100</f>
        <v>-17.748917748917744</v>
      </c>
      <c r="U130" s="100">
        <f t="shared" ref="U130" si="127">((Q130-K130)/K130)*100</f>
        <v>-16.201117318435756</v>
      </c>
      <c r="V130" s="100">
        <f t="shared" ref="V130" si="128">((R130-L130)/L130)*100</f>
        <v>-17.221693625118935</v>
      </c>
      <c r="W130" s="100">
        <f t="shared" ref="W130" si="129">((S130-M130)/M130)*100</f>
        <v>-17.173062080772677</v>
      </c>
      <c r="X130" s="101"/>
      <c r="Y130" s="102">
        <f t="shared" ref="Y130:Y138" si="130">$T$140</f>
        <v>-2.79705281221813</v>
      </c>
      <c r="Z130" s="102">
        <f t="shared" ref="Z130:Z138" si="131">$T$140-5</f>
        <v>-7.79705281221813</v>
      </c>
      <c r="AA130" s="102">
        <f t="shared" ref="AA130:AA138" si="132">$T$140+5</f>
        <v>2.20294718778187</v>
      </c>
      <c r="AB130" s="102">
        <f t="shared" ref="AB130:AB138" si="133">($T$140-(3*$T$143))</f>
        <v>-11.231210499477125</v>
      </c>
      <c r="AC130" s="102">
        <f t="shared" ref="AC130:AC138" si="134">($T$140+(3*$T$143))</f>
        <v>5.6371048750408654</v>
      </c>
      <c r="AD130" s="102">
        <f t="shared" ref="AD130:AD138" si="135">$U$140</f>
        <v>-0.19531324506089956</v>
      </c>
      <c r="AE130" s="102">
        <f t="shared" ref="AE130:AE138" si="136">$U$140-5</f>
        <v>-5.1953132450608992</v>
      </c>
      <c r="AF130" s="102">
        <f t="shared" ref="AF130:AF138" si="137">$U$140+5</f>
        <v>4.8046867549391008</v>
      </c>
      <c r="AG130" s="102">
        <f t="shared" ref="AG130:AG138" si="138">($U$140-(3*$U$143))</f>
        <v>-3.756001725394484</v>
      </c>
      <c r="AH130" s="102">
        <f t="shared" ref="AH130:AH138" si="139">($U$140+(3*$U$143))</f>
        <v>3.3653752352726847</v>
      </c>
      <c r="AI130" s="102">
        <f t="shared" ref="AI130:AI138" si="140">$V$140</f>
        <v>-2.468957378437076</v>
      </c>
      <c r="AJ130" s="102">
        <f t="shared" ref="AJ130:AJ138" si="141">$V$140-5</f>
        <v>-7.468957378437076</v>
      </c>
      <c r="AK130" s="102">
        <f t="shared" ref="AK130:AK138" si="142">$V$140+5</f>
        <v>2.531042621562924</v>
      </c>
      <c r="AL130" s="102">
        <f t="shared" ref="AL130:AL138" si="143">($V$140-(3*$V$143))</f>
        <v>-11.676001181784585</v>
      </c>
      <c r="AM130" s="102">
        <f t="shared" ref="AM130:AM138" si="144">($V$140+(3*$V$143))</f>
        <v>6.738086424910434</v>
      </c>
      <c r="AN130" s="102">
        <f t="shared" ref="AN130:AN138" si="145">$W$140</f>
        <v>-2.5294776581259861</v>
      </c>
      <c r="AO130" s="102">
        <f t="shared" ref="AO130:AO138" si="146">$W$140-5</f>
        <v>-7.5294776581259857</v>
      </c>
      <c r="AP130" s="102">
        <f t="shared" ref="AP130:AP138" si="147">$W$140+5</f>
        <v>2.4705223418740139</v>
      </c>
      <c r="AQ130" s="102">
        <f t="shared" ref="AQ130:AQ138" si="148">($W$140-(3*$W$143))</f>
        <v>-12.083764668341182</v>
      </c>
      <c r="AR130" s="102">
        <f t="shared" ref="AR130:AR138" si="149">($W$140+(3*$W$143))</f>
        <v>7.0248093520892105</v>
      </c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</row>
    <row r="131" spans="1:131">
      <c r="A131" s="94" t="s">
        <v>127</v>
      </c>
      <c r="B131" s="95">
        <v>2024</v>
      </c>
      <c r="C131" s="96" t="s">
        <v>64</v>
      </c>
      <c r="D131" s="95" t="s">
        <v>74</v>
      </c>
      <c r="E131" s="140" t="s">
        <v>124</v>
      </c>
      <c r="F131" s="125" t="s">
        <v>144</v>
      </c>
      <c r="G131" s="85">
        <v>2</v>
      </c>
      <c r="H131" s="97">
        <v>446.94784999999996</v>
      </c>
      <c r="I131" s="97">
        <f t="shared" si="98"/>
        <v>446.99999999999994</v>
      </c>
      <c r="J131" s="158">
        <v>3.5310000000000001E-2</v>
      </c>
      <c r="K131" s="158">
        <v>1.6840000000000001E-2</v>
      </c>
      <c r="L131" s="98">
        <f t="shared" si="118"/>
        <v>5.2150000000000002E-2</v>
      </c>
      <c r="M131" s="97">
        <f t="shared" si="119"/>
        <v>116.67514191720548</v>
      </c>
      <c r="N131" s="114">
        <v>446.9</v>
      </c>
      <c r="O131" s="114">
        <v>446.90000000000003</v>
      </c>
      <c r="P131" s="115">
        <v>3.0599999999999999E-2</v>
      </c>
      <c r="Q131" s="115">
        <v>1.6400000000000001E-2</v>
      </c>
      <c r="R131" s="115">
        <v>4.7E-2</v>
      </c>
      <c r="S131" s="103">
        <v>105.2</v>
      </c>
      <c r="T131" s="100">
        <f t="shared" si="125"/>
        <v>-13.338997451146989</v>
      </c>
      <c r="U131" s="100">
        <f t="shared" si="124"/>
        <v>-2.6128266033254124</v>
      </c>
      <c r="V131" s="100">
        <f t="shared" si="120"/>
        <v>-9.8753595397890734</v>
      </c>
      <c r="W131" s="100">
        <f t="shared" si="121"/>
        <v>-9.8351214565896292</v>
      </c>
      <c r="X131" s="101"/>
      <c r="Y131" s="102">
        <f t="shared" si="130"/>
        <v>-2.79705281221813</v>
      </c>
      <c r="Z131" s="102">
        <f t="shared" si="131"/>
        <v>-7.79705281221813</v>
      </c>
      <c r="AA131" s="102">
        <f t="shared" si="132"/>
        <v>2.20294718778187</v>
      </c>
      <c r="AB131" s="102">
        <f t="shared" si="133"/>
        <v>-11.231210499477125</v>
      </c>
      <c r="AC131" s="102">
        <f t="shared" si="134"/>
        <v>5.6371048750408654</v>
      </c>
      <c r="AD131" s="102">
        <f t="shared" si="135"/>
        <v>-0.19531324506089956</v>
      </c>
      <c r="AE131" s="102">
        <f t="shared" si="136"/>
        <v>-5.1953132450608992</v>
      </c>
      <c r="AF131" s="102">
        <f t="shared" si="137"/>
        <v>4.8046867549391008</v>
      </c>
      <c r="AG131" s="102">
        <f t="shared" si="138"/>
        <v>-3.756001725394484</v>
      </c>
      <c r="AH131" s="102">
        <f t="shared" si="139"/>
        <v>3.3653752352726847</v>
      </c>
      <c r="AI131" s="102">
        <f t="shared" si="140"/>
        <v>-2.468957378437076</v>
      </c>
      <c r="AJ131" s="102">
        <f t="shared" si="141"/>
        <v>-7.468957378437076</v>
      </c>
      <c r="AK131" s="102">
        <f t="shared" si="142"/>
        <v>2.531042621562924</v>
      </c>
      <c r="AL131" s="102">
        <f t="shared" si="143"/>
        <v>-11.676001181784585</v>
      </c>
      <c r="AM131" s="102">
        <f t="shared" si="144"/>
        <v>6.738086424910434</v>
      </c>
      <c r="AN131" s="102">
        <f t="shared" si="145"/>
        <v>-2.5294776581259861</v>
      </c>
      <c r="AO131" s="102">
        <f t="shared" si="146"/>
        <v>-7.5294776581259857</v>
      </c>
      <c r="AP131" s="102">
        <f t="shared" si="147"/>
        <v>2.4705223418740139</v>
      </c>
      <c r="AQ131" s="102">
        <f t="shared" si="148"/>
        <v>-12.083764668341182</v>
      </c>
      <c r="AR131" s="102">
        <f t="shared" si="149"/>
        <v>7.0248093520892105</v>
      </c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</row>
    <row r="132" spans="1:131">
      <c r="A132" s="94" t="s">
        <v>127</v>
      </c>
      <c r="B132" s="95">
        <v>2024</v>
      </c>
      <c r="C132" s="96" t="s">
        <v>64</v>
      </c>
      <c r="D132" s="95" t="s">
        <v>74</v>
      </c>
      <c r="E132" s="140" t="s">
        <v>124</v>
      </c>
      <c r="F132" s="125" t="s">
        <v>144</v>
      </c>
      <c r="G132" s="85">
        <v>3</v>
      </c>
      <c r="H132" s="97">
        <v>446.89911000000001</v>
      </c>
      <c r="I132" s="97">
        <f t="shared" si="98"/>
        <v>447</v>
      </c>
      <c r="J132" s="158">
        <v>7.603E-2</v>
      </c>
      <c r="K132" s="158">
        <v>2.486E-2</v>
      </c>
      <c r="L132" s="98">
        <f t="shared" si="118"/>
        <v>0.10089000000000001</v>
      </c>
      <c r="M132" s="97">
        <f t="shared" si="119"/>
        <v>225.73642065057541</v>
      </c>
      <c r="N132" s="114">
        <v>446.9</v>
      </c>
      <c r="O132" s="114">
        <v>447</v>
      </c>
      <c r="P132" s="115">
        <v>6.7599999999999993E-2</v>
      </c>
      <c r="Q132" s="115">
        <v>2.1600000000000001E-2</v>
      </c>
      <c r="R132" s="115">
        <v>8.9200000000000002E-2</v>
      </c>
      <c r="S132" s="103">
        <v>199.6</v>
      </c>
      <c r="T132" s="100">
        <f t="shared" si="125"/>
        <v>-11.087728528212557</v>
      </c>
      <c r="U132" s="100">
        <f t="shared" si="124"/>
        <v>-13.113435237329037</v>
      </c>
      <c r="V132" s="100">
        <f t="shared" si="120"/>
        <v>-11.586876796511056</v>
      </c>
      <c r="W132" s="100">
        <f t="shared" si="121"/>
        <v>-11.578291431772463</v>
      </c>
      <c r="X132" s="101"/>
      <c r="Y132" s="102">
        <f t="shared" si="130"/>
        <v>-2.79705281221813</v>
      </c>
      <c r="Z132" s="102">
        <f t="shared" si="131"/>
        <v>-7.79705281221813</v>
      </c>
      <c r="AA132" s="102">
        <f t="shared" si="132"/>
        <v>2.20294718778187</v>
      </c>
      <c r="AB132" s="102">
        <f t="shared" si="133"/>
        <v>-11.231210499477125</v>
      </c>
      <c r="AC132" s="102">
        <f t="shared" si="134"/>
        <v>5.6371048750408654</v>
      </c>
      <c r="AD132" s="102">
        <f t="shared" si="135"/>
        <v>-0.19531324506089956</v>
      </c>
      <c r="AE132" s="102">
        <f t="shared" si="136"/>
        <v>-5.1953132450608992</v>
      </c>
      <c r="AF132" s="102">
        <f t="shared" si="137"/>
        <v>4.8046867549391008</v>
      </c>
      <c r="AG132" s="102">
        <f t="shared" si="138"/>
        <v>-3.756001725394484</v>
      </c>
      <c r="AH132" s="102">
        <f t="shared" si="139"/>
        <v>3.3653752352726847</v>
      </c>
      <c r="AI132" s="102">
        <f t="shared" si="140"/>
        <v>-2.468957378437076</v>
      </c>
      <c r="AJ132" s="102">
        <f t="shared" si="141"/>
        <v>-7.468957378437076</v>
      </c>
      <c r="AK132" s="102">
        <f t="shared" si="142"/>
        <v>2.531042621562924</v>
      </c>
      <c r="AL132" s="102">
        <f t="shared" si="143"/>
        <v>-11.676001181784585</v>
      </c>
      <c r="AM132" s="102">
        <f t="shared" si="144"/>
        <v>6.738086424910434</v>
      </c>
      <c r="AN132" s="102">
        <f t="shared" si="145"/>
        <v>-2.5294776581259861</v>
      </c>
      <c r="AO132" s="102">
        <f t="shared" si="146"/>
        <v>-7.5294776581259857</v>
      </c>
      <c r="AP132" s="102">
        <f t="shared" si="147"/>
        <v>2.4705223418740139</v>
      </c>
      <c r="AQ132" s="102">
        <f t="shared" si="148"/>
        <v>-12.083764668341182</v>
      </c>
      <c r="AR132" s="102">
        <f t="shared" si="149"/>
        <v>7.0248093520892105</v>
      </c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</row>
    <row r="133" spans="1:131">
      <c r="A133" s="94" t="s">
        <v>127</v>
      </c>
      <c r="B133" s="95">
        <v>2024</v>
      </c>
      <c r="C133" s="96" t="s">
        <v>64</v>
      </c>
      <c r="D133" s="95" t="s">
        <v>74</v>
      </c>
      <c r="E133" s="140" t="s">
        <v>124</v>
      </c>
      <c r="F133" s="125" t="s">
        <v>144</v>
      </c>
      <c r="G133" s="85">
        <v>4</v>
      </c>
      <c r="H133" s="97">
        <v>447.19842</v>
      </c>
      <c r="I133" s="97">
        <f t="shared" si="98"/>
        <v>447.5</v>
      </c>
      <c r="J133" s="158">
        <v>0.25053999999999998</v>
      </c>
      <c r="K133" s="158">
        <v>5.1040000000000002E-2</v>
      </c>
      <c r="L133" s="98">
        <f t="shared" si="118"/>
        <v>0.30157999999999996</v>
      </c>
      <c r="M133" s="97">
        <f t="shared" si="119"/>
        <v>674.20468493043631</v>
      </c>
      <c r="N133" s="114">
        <v>447.2</v>
      </c>
      <c r="O133" s="114">
        <v>447.5</v>
      </c>
      <c r="P133" s="115">
        <v>0.23760000000000001</v>
      </c>
      <c r="Q133" s="115">
        <v>4.9299999999999997E-2</v>
      </c>
      <c r="R133" s="115">
        <v>0.28699999999999998</v>
      </c>
      <c r="S133" s="103">
        <v>641.5</v>
      </c>
      <c r="T133" s="100">
        <f t="shared" si="125"/>
        <v>-5.1648439370958652</v>
      </c>
      <c r="U133" s="100">
        <f t="shared" si="124"/>
        <v>-3.4090909090909198</v>
      </c>
      <c r="V133" s="100">
        <f t="shared" si="120"/>
        <v>-4.8345380993434519</v>
      </c>
      <c r="W133" s="100">
        <f t="shared" si="121"/>
        <v>-4.8508540004895915</v>
      </c>
      <c r="X133" s="104"/>
      <c r="Y133" s="102">
        <f t="shared" si="130"/>
        <v>-2.79705281221813</v>
      </c>
      <c r="Z133" s="102">
        <f t="shared" si="131"/>
        <v>-7.79705281221813</v>
      </c>
      <c r="AA133" s="102">
        <f t="shared" si="132"/>
        <v>2.20294718778187</v>
      </c>
      <c r="AB133" s="102">
        <f t="shared" si="133"/>
        <v>-11.231210499477125</v>
      </c>
      <c r="AC133" s="102">
        <f t="shared" si="134"/>
        <v>5.6371048750408654</v>
      </c>
      <c r="AD133" s="102">
        <f t="shared" si="135"/>
        <v>-0.19531324506089956</v>
      </c>
      <c r="AE133" s="102">
        <f t="shared" si="136"/>
        <v>-5.1953132450608992</v>
      </c>
      <c r="AF133" s="102">
        <f t="shared" si="137"/>
        <v>4.8046867549391008</v>
      </c>
      <c r="AG133" s="102">
        <f t="shared" si="138"/>
        <v>-3.756001725394484</v>
      </c>
      <c r="AH133" s="102">
        <f t="shared" si="139"/>
        <v>3.3653752352726847</v>
      </c>
      <c r="AI133" s="102">
        <f t="shared" si="140"/>
        <v>-2.468957378437076</v>
      </c>
      <c r="AJ133" s="102">
        <f t="shared" si="141"/>
        <v>-7.468957378437076</v>
      </c>
      <c r="AK133" s="102">
        <f t="shared" si="142"/>
        <v>2.531042621562924</v>
      </c>
      <c r="AL133" s="102">
        <f t="shared" si="143"/>
        <v>-11.676001181784585</v>
      </c>
      <c r="AM133" s="102">
        <f t="shared" si="144"/>
        <v>6.738086424910434</v>
      </c>
      <c r="AN133" s="102">
        <f t="shared" si="145"/>
        <v>-2.5294776581259861</v>
      </c>
      <c r="AO133" s="102">
        <f t="shared" si="146"/>
        <v>-7.5294776581259857</v>
      </c>
      <c r="AP133" s="102">
        <f t="shared" si="147"/>
        <v>2.4705223418740139</v>
      </c>
      <c r="AQ133" s="102">
        <f t="shared" si="148"/>
        <v>-12.083764668341182</v>
      </c>
      <c r="AR133" s="102">
        <f t="shared" si="149"/>
        <v>7.0248093520892105</v>
      </c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</row>
    <row r="134" spans="1:131">
      <c r="A134" s="94" t="s">
        <v>127</v>
      </c>
      <c r="B134" s="95">
        <v>2024</v>
      </c>
      <c r="C134" s="96" t="s">
        <v>64</v>
      </c>
      <c r="D134" s="95" t="s">
        <v>74</v>
      </c>
      <c r="E134" s="140" t="s">
        <v>124</v>
      </c>
      <c r="F134" s="125" t="s">
        <v>144</v>
      </c>
      <c r="G134" s="85">
        <v>5</v>
      </c>
      <c r="H134" s="97">
        <v>447.29782</v>
      </c>
      <c r="I134" s="97">
        <f t="shared" si="98"/>
        <v>447.79999999999995</v>
      </c>
      <c r="J134" s="158">
        <v>0.40178000000000003</v>
      </c>
      <c r="K134" s="158">
        <v>0.1004</v>
      </c>
      <c r="L134" s="98">
        <f t="shared" si="118"/>
        <v>0.50218000000000007</v>
      </c>
      <c r="M134" s="97">
        <f t="shared" si="119"/>
        <v>1122.2217185415971</v>
      </c>
      <c r="N134" s="114">
        <v>447.3</v>
      </c>
      <c r="O134" s="114">
        <v>447.8</v>
      </c>
      <c r="P134" s="115">
        <v>0.41</v>
      </c>
      <c r="Q134" s="115">
        <v>7.9200000000000007E-2</v>
      </c>
      <c r="R134" s="115">
        <v>0.48899999999999999</v>
      </c>
      <c r="S134" s="103">
        <v>1090</v>
      </c>
      <c r="T134" s="100">
        <f t="shared" si="125"/>
        <v>2.0458957638508508</v>
      </c>
      <c r="U134" s="100">
        <f t="shared" si="124"/>
        <v>-21.115537848605573</v>
      </c>
      <c r="V134" s="100">
        <f t="shared" si="120"/>
        <v>-2.624556931777466</v>
      </c>
      <c r="W134" s="100">
        <f t="shared" si="121"/>
        <v>-2.8712435349648513</v>
      </c>
      <c r="X134" s="101"/>
      <c r="Y134" s="102">
        <f t="shared" si="130"/>
        <v>-2.79705281221813</v>
      </c>
      <c r="Z134" s="102">
        <f t="shared" si="131"/>
        <v>-7.79705281221813</v>
      </c>
      <c r="AA134" s="102">
        <f t="shared" si="132"/>
        <v>2.20294718778187</v>
      </c>
      <c r="AB134" s="102">
        <f t="shared" si="133"/>
        <v>-11.231210499477125</v>
      </c>
      <c r="AC134" s="102">
        <f t="shared" si="134"/>
        <v>5.6371048750408654</v>
      </c>
      <c r="AD134" s="102">
        <f t="shared" si="135"/>
        <v>-0.19531324506089956</v>
      </c>
      <c r="AE134" s="102">
        <f t="shared" si="136"/>
        <v>-5.1953132450608992</v>
      </c>
      <c r="AF134" s="102">
        <f t="shared" si="137"/>
        <v>4.8046867549391008</v>
      </c>
      <c r="AG134" s="102">
        <f t="shared" si="138"/>
        <v>-3.756001725394484</v>
      </c>
      <c r="AH134" s="102">
        <f t="shared" si="139"/>
        <v>3.3653752352726847</v>
      </c>
      <c r="AI134" s="102">
        <f t="shared" si="140"/>
        <v>-2.468957378437076</v>
      </c>
      <c r="AJ134" s="102">
        <f t="shared" si="141"/>
        <v>-7.468957378437076</v>
      </c>
      <c r="AK134" s="102">
        <f t="shared" si="142"/>
        <v>2.531042621562924</v>
      </c>
      <c r="AL134" s="102">
        <f t="shared" si="143"/>
        <v>-11.676001181784585</v>
      </c>
      <c r="AM134" s="102">
        <f t="shared" si="144"/>
        <v>6.738086424910434</v>
      </c>
      <c r="AN134" s="102">
        <f t="shared" si="145"/>
        <v>-2.5294776581259861</v>
      </c>
      <c r="AO134" s="102">
        <f t="shared" si="146"/>
        <v>-7.5294776581259857</v>
      </c>
      <c r="AP134" s="102">
        <f t="shared" si="147"/>
        <v>2.4705223418740139</v>
      </c>
      <c r="AQ134" s="102">
        <f t="shared" si="148"/>
        <v>-12.083764668341182</v>
      </c>
      <c r="AR134" s="102">
        <f t="shared" si="149"/>
        <v>7.0248093520892105</v>
      </c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</row>
    <row r="135" spans="1:131">
      <c r="A135" s="94" t="s">
        <v>127</v>
      </c>
      <c r="B135" s="95">
        <v>2024</v>
      </c>
      <c r="C135" s="96" t="s">
        <v>64</v>
      </c>
      <c r="D135" s="95" t="s">
        <v>74</v>
      </c>
      <c r="E135" s="140" t="s">
        <v>124</v>
      </c>
      <c r="F135" s="125" t="s">
        <v>144</v>
      </c>
      <c r="G135" s="85">
        <v>6</v>
      </c>
      <c r="H135" s="97">
        <v>446.79728999999998</v>
      </c>
      <c r="I135" s="97">
        <f t="shared" si="98"/>
        <v>447.5</v>
      </c>
      <c r="J135" s="158">
        <v>0.55276999999999998</v>
      </c>
      <c r="K135" s="158">
        <v>0.14993999999999999</v>
      </c>
      <c r="L135" s="98">
        <f t="shared" si="118"/>
        <v>0.70270999999999995</v>
      </c>
      <c r="M135" s="97">
        <f t="shared" si="119"/>
        <v>1571.8384797876133</v>
      </c>
      <c r="N135" s="114">
        <v>446.8</v>
      </c>
      <c r="O135" s="114">
        <v>447.5</v>
      </c>
      <c r="P135" s="115">
        <v>0.5373</v>
      </c>
      <c r="Q135" s="115">
        <v>0.153</v>
      </c>
      <c r="R135" s="115">
        <v>0.69</v>
      </c>
      <c r="S135" s="103">
        <v>1540</v>
      </c>
      <c r="T135" s="100">
        <f t="shared" si="125"/>
        <v>-2.7986323425656212</v>
      </c>
      <c r="U135" s="100">
        <f t="shared" si="124"/>
        <v>2.0408163265306172</v>
      </c>
      <c r="V135" s="100">
        <f t="shared" si="120"/>
        <v>-1.8087119864524486</v>
      </c>
      <c r="W135" s="100">
        <f t="shared" si="121"/>
        <v>-2.0255567093582885</v>
      </c>
      <c r="X135" s="104"/>
      <c r="Y135" s="102">
        <f t="shared" si="130"/>
        <v>-2.79705281221813</v>
      </c>
      <c r="Z135" s="102">
        <f t="shared" si="131"/>
        <v>-7.79705281221813</v>
      </c>
      <c r="AA135" s="102">
        <f t="shared" si="132"/>
        <v>2.20294718778187</v>
      </c>
      <c r="AB135" s="102">
        <f t="shared" si="133"/>
        <v>-11.231210499477125</v>
      </c>
      <c r="AC135" s="102">
        <f t="shared" si="134"/>
        <v>5.6371048750408654</v>
      </c>
      <c r="AD135" s="102">
        <f t="shared" si="135"/>
        <v>-0.19531324506089956</v>
      </c>
      <c r="AE135" s="102">
        <f t="shared" si="136"/>
        <v>-5.1953132450608992</v>
      </c>
      <c r="AF135" s="102">
        <f t="shared" si="137"/>
        <v>4.8046867549391008</v>
      </c>
      <c r="AG135" s="102">
        <f t="shared" si="138"/>
        <v>-3.756001725394484</v>
      </c>
      <c r="AH135" s="102">
        <f t="shared" si="139"/>
        <v>3.3653752352726847</v>
      </c>
      <c r="AI135" s="102">
        <f t="shared" si="140"/>
        <v>-2.468957378437076</v>
      </c>
      <c r="AJ135" s="102">
        <f t="shared" si="141"/>
        <v>-7.468957378437076</v>
      </c>
      <c r="AK135" s="102">
        <f t="shared" si="142"/>
        <v>2.531042621562924</v>
      </c>
      <c r="AL135" s="102">
        <f t="shared" si="143"/>
        <v>-11.676001181784585</v>
      </c>
      <c r="AM135" s="102">
        <f t="shared" si="144"/>
        <v>6.738086424910434</v>
      </c>
      <c r="AN135" s="102">
        <f t="shared" si="145"/>
        <v>-2.5294776581259861</v>
      </c>
      <c r="AO135" s="102">
        <f t="shared" si="146"/>
        <v>-7.5294776581259857</v>
      </c>
      <c r="AP135" s="102">
        <f t="shared" si="147"/>
        <v>2.4705223418740139</v>
      </c>
      <c r="AQ135" s="102">
        <f t="shared" si="148"/>
        <v>-12.083764668341182</v>
      </c>
      <c r="AR135" s="102">
        <f t="shared" si="149"/>
        <v>7.0248093520892105</v>
      </c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</row>
    <row r="136" spans="1:131">
      <c r="A136" s="94" t="s">
        <v>127</v>
      </c>
      <c r="B136" s="95">
        <v>2024</v>
      </c>
      <c r="C136" s="96" t="s">
        <v>64</v>
      </c>
      <c r="D136" s="95" t="s">
        <v>74</v>
      </c>
      <c r="E136" s="140" t="s">
        <v>124</v>
      </c>
      <c r="F136" s="125" t="s">
        <v>144</v>
      </c>
      <c r="G136" s="85">
        <v>7</v>
      </c>
      <c r="H136" s="97">
        <v>447.89621999999997</v>
      </c>
      <c r="I136" s="97">
        <f t="shared" si="98"/>
        <v>449.8</v>
      </c>
      <c r="J136" s="158">
        <v>1.50312</v>
      </c>
      <c r="K136" s="158">
        <v>0.40066000000000002</v>
      </c>
      <c r="L136" s="98">
        <f t="shared" si="118"/>
        <v>1.90378</v>
      </c>
      <c r="M136" s="97">
        <f t="shared" si="119"/>
        <v>4243.6865846888359</v>
      </c>
      <c r="N136" s="114">
        <v>447.9</v>
      </c>
      <c r="O136" s="114">
        <v>449.80000000000007</v>
      </c>
      <c r="P136" s="115">
        <v>1.48</v>
      </c>
      <c r="Q136" s="115">
        <v>0.40100000000000002</v>
      </c>
      <c r="R136" s="115">
        <v>1.88</v>
      </c>
      <c r="S136" s="103">
        <v>4200</v>
      </c>
      <c r="T136" s="100">
        <f t="shared" si="125"/>
        <v>-1.5381340145830027</v>
      </c>
      <c r="U136" s="100">
        <f t="shared" si="124"/>
        <v>8.4859981031300102E-2</v>
      </c>
      <c r="V136" s="100">
        <f t="shared" si="120"/>
        <v>-1.2490939079095345</v>
      </c>
      <c r="W136" s="100">
        <f t="shared" si="121"/>
        <v>-1.0294488958363814</v>
      </c>
      <c r="X136" s="101"/>
      <c r="Y136" s="102">
        <f t="shared" si="130"/>
        <v>-2.79705281221813</v>
      </c>
      <c r="Z136" s="102">
        <f t="shared" si="131"/>
        <v>-7.79705281221813</v>
      </c>
      <c r="AA136" s="102">
        <f t="shared" si="132"/>
        <v>2.20294718778187</v>
      </c>
      <c r="AB136" s="102">
        <f t="shared" si="133"/>
        <v>-11.231210499477125</v>
      </c>
      <c r="AC136" s="102">
        <f t="shared" si="134"/>
        <v>5.6371048750408654</v>
      </c>
      <c r="AD136" s="102">
        <f t="shared" si="135"/>
        <v>-0.19531324506089956</v>
      </c>
      <c r="AE136" s="102">
        <f t="shared" si="136"/>
        <v>-5.1953132450608992</v>
      </c>
      <c r="AF136" s="102">
        <f t="shared" si="137"/>
        <v>4.8046867549391008</v>
      </c>
      <c r="AG136" s="102">
        <f t="shared" si="138"/>
        <v>-3.756001725394484</v>
      </c>
      <c r="AH136" s="102">
        <f t="shared" si="139"/>
        <v>3.3653752352726847</v>
      </c>
      <c r="AI136" s="102">
        <f t="shared" si="140"/>
        <v>-2.468957378437076</v>
      </c>
      <c r="AJ136" s="102">
        <f t="shared" si="141"/>
        <v>-7.468957378437076</v>
      </c>
      <c r="AK136" s="102">
        <f t="shared" si="142"/>
        <v>2.531042621562924</v>
      </c>
      <c r="AL136" s="102">
        <f t="shared" si="143"/>
        <v>-11.676001181784585</v>
      </c>
      <c r="AM136" s="102">
        <f t="shared" si="144"/>
        <v>6.738086424910434</v>
      </c>
      <c r="AN136" s="102">
        <f t="shared" si="145"/>
        <v>-2.5294776581259861</v>
      </c>
      <c r="AO136" s="102">
        <f t="shared" si="146"/>
        <v>-7.5294776581259857</v>
      </c>
      <c r="AP136" s="102">
        <f t="shared" si="147"/>
        <v>2.4705223418740139</v>
      </c>
      <c r="AQ136" s="102">
        <f t="shared" si="148"/>
        <v>-12.083764668341182</v>
      </c>
      <c r="AR136" s="102">
        <f t="shared" si="149"/>
        <v>7.0248093520892105</v>
      </c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</row>
    <row r="137" spans="1:131">
      <c r="A137" s="94" t="s">
        <v>127</v>
      </c>
      <c r="B137" s="95">
        <v>2024</v>
      </c>
      <c r="C137" s="96" t="s">
        <v>64</v>
      </c>
      <c r="D137" s="95" t="s">
        <v>74</v>
      </c>
      <c r="E137" s="140" t="s">
        <v>124</v>
      </c>
      <c r="F137" s="125" t="s">
        <v>144</v>
      </c>
      <c r="G137" s="85">
        <v>8</v>
      </c>
      <c r="H137" s="97">
        <v>447.24480999999997</v>
      </c>
      <c r="I137" s="121">
        <f t="shared" si="98"/>
        <v>450</v>
      </c>
      <c r="J137" s="158">
        <v>2.2524000000000002</v>
      </c>
      <c r="K137" s="158">
        <v>0.50278999999999996</v>
      </c>
      <c r="L137" s="122">
        <f t="shared" si="118"/>
        <v>2.7551900000000002</v>
      </c>
      <c r="M137" s="97">
        <f t="shared" si="119"/>
        <v>6146.0740104085644</v>
      </c>
      <c r="N137" s="114">
        <v>447.4</v>
      </c>
      <c r="O137" s="114">
        <v>450.09999999999997</v>
      </c>
      <c r="P137" s="115">
        <v>2.16</v>
      </c>
      <c r="Q137" s="115">
        <v>0.503</v>
      </c>
      <c r="R137" s="115">
        <v>2.66</v>
      </c>
      <c r="S137" s="103">
        <v>5940</v>
      </c>
      <c r="T137" s="100">
        <f t="shared" si="125"/>
        <v>-4.1022908897176356</v>
      </c>
      <c r="U137" s="100">
        <f t="shared" si="124"/>
        <v>4.1766940472173969E-2</v>
      </c>
      <c r="V137" s="100">
        <f t="shared" si="120"/>
        <v>-3.4549341424729367</v>
      </c>
      <c r="W137" s="100">
        <f t="shared" si="121"/>
        <v>-3.3529373395044013</v>
      </c>
      <c r="X137" s="104"/>
      <c r="Y137" s="102">
        <f t="shared" si="130"/>
        <v>-2.79705281221813</v>
      </c>
      <c r="Z137" s="102">
        <f t="shared" si="131"/>
        <v>-7.79705281221813</v>
      </c>
      <c r="AA137" s="102">
        <f t="shared" si="132"/>
        <v>2.20294718778187</v>
      </c>
      <c r="AB137" s="102">
        <f t="shared" si="133"/>
        <v>-11.231210499477125</v>
      </c>
      <c r="AC137" s="102">
        <f t="shared" si="134"/>
        <v>5.6371048750408654</v>
      </c>
      <c r="AD137" s="102">
        <f t="shared" si="135"/>
        <v>-0.19531324506089956</v>
      </c>
      <c r="AE137" s="102">
        <f t="shared" si="136"/>
        <v>-5.1953132450608992</v>
      </c>
      <c r="AF137" s="102">
        <f t="shared" si="137"/>
        <v>4.8046867549391008</v>
      </c>
      <c r="AG137" s="102">
        <f t="shared" si="138"/>
        <v>-3.756001725394484</v>
      </c>
      <c r="AH137" s="102">
        <f t="shared" si="139"/>
        <v>3.3653752352726847</v>
      </c>
      <c r="AI137" s="102">
        <f t="shared" si="140"/>
        <v>-2.468957378437076</v>
      </c>
      <c r="AJ137" s="102">
        <f t="shared" si="141"/>
        <v>-7.468957378437076</v>
      </c>
      <c r="AK137" s="102">
        <f t="shared" si="142"/>
        <v>2.531042621562924</v>
      </c>
      <c r="AL137" s="102">
        <f t="shared" si="143"/>
        <v>-11.676001181784585</v>
      </c>
      <c r="AM137" s="102">
        <f t="shared" si="144"/>
        <v>6.738086424910434</v>
      </c>
      <c r="AN137" s="102">
        <f t="shared" si="145"/>
        <v>-2.5294776581259861</v>
      </c>
      <c r="AO137" s="102">
        <f t="shared" si="146"/>
        <v>-7.5294776581259857</v>
      </c>
      <c r="AP137" s="102">
        <f t="shared" si="147"/>
        <v>2.4705223418740139</v>
      </c>
      <c r="AQ137" s="102">
        <f t="shared" si="148"/>
        <v>-12.083764668341182</v>
      </c>
      <c r="AR137" s="102">
        <f t="shared" si="149"/>
        <v>7.0248093520892105</v>
      </c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</row>
    <row r="138" spans="1:131" ht="13.5" thickBot="1">
      <c r="A138" s="94" t="s">
        <v>127</v>
      </c>
      <c r="B138" s="95">
        <v>2024</v>
      </c>
      <c r="C138" s="96" t="s">
        <v>64</v>
      </c>
      <c r="D138" s="95" t="s">
        <v>74</v>
      </c>
      <c r="E138" s="140" t="s">
        <v>124</v>
      </c>
      <c r="F138" s="125" t="s">
        <v>144</v>
      </c>
      <c r="G138" s="85">
        <v>9</v>
      </c>
      <c r="H138" s="97">
        <v>446.89844999999997</v>
      </c>
      <c r="I138" s="121">
        <f t="shared" si="98"/>
        <v>450.4</v>
      </c>
      <c r="J138" s="158">
        <v>2.7511299999999999</v>
      </c>
      <c r="K138" s="158">
        <v>0.75041999999999998</v>
      </c>
      <c r="L138" s="122">
        <f t="shared" si="118"/>
        <v>3.5015499999999999</v>
      </c>
      <c r="M138" s="97">
        <f t="shared" si="119"/>
        <v>7812.126245452595</v>
      </c>
      <c r="N138" s="114">
        <v>446.8</v>
      </c>
      <c r="O138" s="114">
        <v>450.29999999999995</v>
      </c>
      <c r="P138" s="115">
        <v>2.73</v>
      </c>
      <c r="Q138" s="115">
        <v>0.75</v>
      </c>
      <c r="R138" s="115">
        <v>3.48</v>
      </c>
      <c r="S138" s="103">
        <v>7780</v>
      </c>
      <c r="T138" s="100">
        <f t="shared" si="125"/>
        <v>-0.7680480384423809</v>
      </c>
      <c r="U138" s="100">
        <f t="shared" si="124"/>
        <v>-5.5968657551767803E-2</v>
      </c>
      <c r="V138" s="100">
        <f t="shared" si="120"/>
        <v>-0.61544173294683668</v>
      </c>
      <c r="W138" s="100">
        <f t="shared" si="121"/>
        <v>-0.41123561554443017</v>
      </c>
      <c r="X138" s="104"/>
      <c r="Y138" s="102">
        <f t="shared" si="130"/>
        <v>-2.79705281221813</v>
      </c>
      <c r="Z138" s="102">
        <f t="shared" si="131"/>
        <v>-7.79705281221813</v>
      </c>
      <c r="AA138" s="102">
        <f t="shared" si="132"/>
        <v>2.20294718778187</v>
      </c>
      <c r="AB138" s="102">
        <f t="shared" si="133"/>
        <v>-11.231210499477125</v>
      </c>
      <c r="AC138" s="102">
        <f t="shared" si="134"/>
        <v>5.6371048750408654</v>
      </c>
      <c r="AD138" s="102">
        <f t="shared" si="135"/>
        <v>-0.19531324506089956</v>
      </c>
      <c r="AE138" s="102">
        <f t="shared" si="136"/>
        <v>-5.1953132450608992</v>
      </c>
      <c r="AF138" s="102">
        <f t="shared" si="137"/>
        <v>4.8046867549391008</v>
      </c>
      <c r="AG138" s="102">
        <f t="shared" si="138"/>
        <v>-3.756001725394484</v>
      </c>
      <c r="AH138" s="102">
        <f t="shared" si="139"/>
        <v>3.3653752352726847</v>
      </c>
      <c r="AI138" s="102">
        <f t="shared" si="140"/>
        <v>-2.468957378437076</v>
      </c>
      <c r="AJ138" s="102">
        <f t="shared" si="141"/>
        <v>-7.468957378437076</v>
      </c>
      <c r="AK138" s="102">
        <f t="shared" si="142"/>
        <v>2.531042621562924</v>
      </c>
      <c r="AL138" s="102">
        <f t="shared" si="143"/>
        <v>-11.676001181784585</v>
      </c>
      <c r="AM138" s="102">
        <f t="shared" si="144"/>
        <v>6.738086424910434</v>
      </c>
      <c r="AN138" s="102">
        <f t="shared" si="145"/>
        <v>-2.5294776581259861</v>
      </c>
      <c r="AO138" s="102">
        <f t="shared" si="146"/>
        <v>-7.5294776581259857</v>
      </c>
      <c r="AP138" s="102">
        <f t="shared" si="147"/>
        <v>2.4705223418740139</v>
      </c>
      <c r="AQ138" s="102">
        <f t="shared" si="148"/>
        <v>-12.083764668341182</v>
      </c>
      <c r="AR138" s="102">
        <f t="shared" si="149"/>
        <v>7.0248093520892105</v>
      </c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</row>
    <row r="139" spans="1:131">
      <c r="I139" s="123"/>
      <c r="J139" s="124"/>
      <c r="K139" s="124"/>
      <c r="L139" s="5"/>
      <c r="R139" s="25"/>
      <c r="S139" s="37"/>
      <c r="T139" s="30"/>
      <c r="U139" s="30"/>
      <c r="V139" s="30"/>
      <c r="W139" s="38"/>
    </row>
    <row r="140" spans="1:131">
      <c r="I140" s="123"/>
      <c r="J140" s="124"/>
      <c r="K140" s="124"/>
      <c r="L140" s="5"/>
      <c r="R140" s="25"/>
      <c r="S140" s="39" t="s">
        <v>36</v>
      </c>
      <c r="T140" s="19">
        <f>MEDIAN(T4:T138)</f>
        <v>-2.79705281221813</v>
      </c>
      <c r="U140" s="19">
        <f>MEDIAN(U4:U138)</f>
        <v>-0.19531324506089956</v>
      </c>
      <c r="V140" s="19">
        <f>MEDIAN(V4:V138)</f>
        <v>-2.468957378437076</v>
      </c>
      <c r="W140" s="40">
        <f>MEDIAN(W4:W138)</f>
        <v>-2.5294776581259861</v>
      </c>
    </row>
    <row r="141" spans="1:131">
      <c r="J141" s="124"/>
      <c r="K141" s="124"/>
      <c r="R141" s="25"/>
      <c r="S141" s="39" t="s">
        <v>37</v>
      </c>
      <c r="T141" s="19">
        <f>PERCENTILE(T4:T138,0.25)</f>
        <v>-5.0533217775191801</v>
      </c>
      <c r="U141" s="19">
        <f>PERCENTILE(U4:U138,0.25)</f>
        <v>-1.3194332752946281</v>
      </c>
      <c r="V141" s="19">
        <f>PERCENTILE(V4:V138,0.25)</f>
        <v>-5.2959143147136096</v>
      </c>
      <c r="W141" s="40">
        <f>PERCENTILE(W4:W138,0.25)</f>
        <v>-5.5215016387769591</v>
      </c>
    </row>
    <row r="142" spans="1:131">
      <c r="R142" s="25"/>
      <c r="S142" s="39" t="s">
        <v>38</v>
      </c>
      <c r="T142" s="19">
        <f>PERCENTILE(T4:T138,0.75)</f>
        <v>-1.2607622041483848</v>
      </c>
      <c r="U142" s="19">
        <f>PERCENTILE(U4:U138,0.75)</f>
        <v>0.2816896446953735</v>
      </c>
      <c r="V142" s="19">
        <f>PERCENTILE(V4:V138,0.75)</f>
        <v>-1.1558136178083462</v>
      </c>
      <c r="W142" s="40">
        <f>PERCENTILE(W4:W138,0.75)</f>
        <v>-1.2252572465168599</v>
      </c>
    </row>
    <row r="143" spans="1:131">
      <c r="S143" s="39" t="s">
        <v>39</v>
      </c>
      <c r="T143" s="19">
        <f>(T142-T141)/1.349</f>
        <v>2.8113858957529985</v>
      </c>
      <c r="U143" s="19">
        <f>(U142-U141)/1.349</f>
        <v>1.1868961601111947</v>
      </c>
      <c r="V143" s="19">
        <f t="shared" ref="V143:W143" si="150">(V142-V141)/1.349</f>
        <v>3.0690146011158368</v>
      </c>
      <c r="W143" s="40">
        <f t="shared" si="150"/>
        <v>3.1847623367383986</v>
      </c>
    </row>
    <row r="144" spans="1:131" ht="13.5" thickBot="1">
      <c r="S144" s="41"/>
      <c r="T144" s="31"/>
      <c r="U144" s="31"/>
      <c r="V144" s="31"/>
      <c r="W144" s="42"/>
    </row>
    <row r="145" spans="18:23">
      <c r="T145" s="19"/>
      <c r="U145" s="19"/>
      <c r="V145" s="19"/>
      <c r="W145" s="19"/>
    </row>
    <row r="146" spans="18:23" ht="13.7" customHeight="1">
      <c r="R146" s="182" t="s">
        <v>56</v>
      </c>
      <c r="S146" s="71" t="s">
        <v>54</v>
      </c>
      <c r="T146" s="72">
        <f>MAX(T4:T138)</f>
        <v>452.88683602771363</v>
      </c>
      <c r="U146" s="72">
        <f>MAX(U4:U138)</f>
        <v>916.94915254237287</v>
      </c>
      <c r="V146" s="72">
        <f>MAX(V4:V138)</f>
        <v>906.97906281156509</v>
      </c>
      <c r="W146" s="72">
        <f>MAX(W4:W138)</f>
        <v>8.0840219287882533</v>
      </c>
    </row>
    <row r="147" spans="18:23">
      <c r="R147" s="182"/>
      <c r="S147" s="71" t="s">
        <v>55</v>
      </c>
      <c r="T147" s="72">
        <f>MIN(T4:T138)</f>
        <v>-51.332581900156349</v>
      </c>
      <c r="U147" s="72">
        <f>MIN(U4:U138)</f>
        <v>-21.115537848605573</v>
      </c>
      <c r="V147" s="72">
        <f>MIN(V4:V138)</f>
        <v>-40.357841527323615</v>
      </c>
      <c r="W147" s="72">
        <f>MIN(W4:W138)</f>
        <v>-27.33123922751976</v>
      </c>
    </row>
  </sheetData>
  <protectedRanges>
    <protectedRange algorithmName="SHA-512" hashValue="asPYMQGPLDeu1UukWilPj2rVglLULDrqAvkPciUWFv+2LhTOzRnp0Fn2srQpFTgGQvp8zz3KxNrOMNiFaHhCCQ==" saltValue="maIHI/dMzxkMePwLpmD0Iw==" spinCount="100000" sqref="J4:K12" name="data1"/>
    <protectedRange algorithmName="SHA-512" hashValue="asPYMQGPLDeu1UukWilPj2rVglLULDrqAvkPciUWFv+2LhTOzRnp0Fn2srQpFTgGQvp8zz3KxNrOMNiFaHhCCQ==" saltValue="maIHI/dMzxkMePwLpmD0Iw==" spinCount="100000" sqref="J13:K21" name="data1_3"/>
    <protectedRange algorithmName="SHA-512" hashValue="asPYMQGPLDeu1UukWilPj2rVglLULDrqAvkPciUWFv+2LhTOzRnp0Fn2srQpFTgGQvp8zz3KxNrOMNiFaHhCCQ==" saltValue="maIHI/dMzxkMePwLpmD0Iw==" spinCount="100000" sqref="J22:K39" name="data1_1"/>
    <protectedRange algorithmName="SHA-512" hashValue="asPYMQGPLDeu1UukWilPj2rVglLULDrqAvkPciUWFv+2LhTOzRnp0Fn2srQpFTgGQvp8zz3KxNrOMNiFaHhCCQ==" saltValue="maIHI/dMzxkMePwLpmD0Iw==" spinCount="100000" sqref="J40:K48" name="data1_2"/>
    <protectedRange algorithmName="SHA-512" hashValue="asPYMQGPLDeu1UukWilPj2rVglLULDrqAvkPciUWFv+2LhTOzRnp0Fn2srQpFTgGQvp8zz3KxNrOMNiFaHhCCQ==" saltValue="maIHI/dMzxkMePwLpmD0Iw==" spinCount="100000" sqref="J58:K66" name="data1_4"/>
    <protectedRange algorithmName="SHA-512" hashValue="asPYMQGPLDeu1UukWilPj2rVglLULDrqAvkPciUWFv+2LhTOzRnp0Fn2srQpFTgGQvp8zz3KxNrOMNiFaHhCCQ==" saltValue="maIHI/dMzxkMePwLpmD0Iw==" spinCount="100000" sqref="J67:K67 J69:K75" name="data1_5"/>
    <protectedRange algorithmName="SHA-512" hashValue="asPYMQGPLDeu1UukWilPj2rVglLULDrqAvkPciUWFv+2LhTOzRnp0Fn2srQpFTgGQvp8zz3KxNrOMNiFaHhCCQ==" saltValue="maIHI/dMzxkMePwLpmD0Iw==" spinCount="100000" sqref="J85:K93" name="data1_8"/>
    <protectedRange algorithmName="SHA-512" hashValue="asPYMQGPLDeu1UukWilPj2rVglLULDrqAvkPciUWFv+2LhTOzRnp0Fn2srQpFTgGQvp8zz3KxNrOMNiFaHhCCQ==" saltValue="maIHI/dMzxkMePwLpmD0Iw==" spinCount="100000" sqref="J94:K102" name="data1_13"/>
    <protectedRange algorithmName="SHA-512" hashValue="asPYMQGPLDeu1UukWilPj2rVglLULDrqAvkPciUWFv+2LhTOzRnp0Fn2srQpFTgGQvp8zz3KxNrOMNiFaHhCCQ==" saltValue="maIHI/dMzxkMePwLpmD0Iw==" spinCount="100000" sqref="J103:K111" name="data1_14"/>
    <protectedRange algorithmName="SHA-512" hashValue="asPYMQGPLDeu1UukWilPj2rVglLULDrqAvkPciUWFv+2LhTOzRnp0Fn2srQpFTgGQvp8zz3KxNrOMNiFaHhCCQ==" saltValue="maIHI/dMzxkMePwLpmD0Iw==" spinCount="100000" sqref="J112:K120" name="data1_16"/>
    <protectedRange algorithmName="SHA-512" hashValue="asPYMQGPLDeu1UukWilPj2rVglLULDrqAvkPciUWFv+2LhTOzRnp0Fn2srQpFTgGQvp8zz3KxNrOMNiFaHhCCQ==" saltValue="maIHI/dMzxkMePwLpmD0Iw==" spinCount="100000" sqref="J121:K129" name="data1_19"/>
    <protectedRange algorithmName="SHA-512" hashValue="asPYMQGPLDeu1UukWilPj2rVglLULDrqAvkPciUWFv+2LhTOzRnp0Fn2srQpFTgGQvp8zz3KxNrOMNiFaHhCCQ==" saltValue="maIHI/dMzxkMePwLpmD0Iw==" spinCount="100000" sqref="J130:K138" name="data1_21"/>
    <protectedRange algorithmName="SHA-512" hashValue="asPYMQGPLDeu1UukWilPj2rVglLULDrqAvkPciUWFv+2LhTOzRnp0Fn2srQpFTgGQvp8zz3KxNrOMNiFaHhCCQ==" saltValue="maIHI/dMzxkMePwLpmD0Iw==" spinCount="100000" sqref="J68:K68" name="data1_6"/>
    <protectedRange algorithmName="SHA-512" hashValue="asPYMQGPLDeu1UukWilPj2rVglLULDrqAvkPciUWFv+2LhTOzRnp0Fn2srQpFTgGQvp8zz3KxNrOMNiFaHhCCQ==" saltValue="maIHI/dMzxkMePwLpmD0Iw==" spinCount="100000" sqref="J76:K84" name="data1_7"/>
    <protectedRange algorithmName="SHA-512" hashValue="asPYMQGPLDeu1UukWilPj2rVglLULDrqAvkPciUWFv+2LhTOzRnp0Fn2srQpFTgGQvp8zz3KxNrOMNiFaHhCCQ==" saltValue="maIHI/dMzxkMePwLpmD0Iw==" spinCount="100000" sqref="J49:K57" name="data1_9"/>
  </protectedRanges>
  <mergeCells count="5">
    <mergeCell ref="R146:R147"/>
    <mergeCell ref="AN2:AR2"/>
    <mergeCell ref="Y2:AC2"/>
    <mergeCell ref="AD2:AH2"/>
    <mergeCell ref="AI2:AM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FF6600"/>
  </sheetPr>
  <dimension ref="A1:FN323"/>
  <sheetViews>
    <sheetView workbookViewId="0">
      <selection activeCell="N21" sqref="N21"/>
    </sheetView>
  </sheetViews>
  <sheetFormatPr defaultColWidth="9.140625" defaultRowHeight="12.75"/>
  <cols>
    <col min="1" max="1" width="5" style="1" bestFit="1" customWidth="1"/>
    <col min="2" max="2" width="11.42578125" style="36" bestFit="1" customWidth="1"/>
    <col min="3" max="3" width="10.42578125" style="1" bestFit="1" customWidth="1"/>
    <col min="4" max="8" width="11.140625" style="26" customWidth="1"/>
    <col min="9" max="9" width="15.7109375" style="32" customWidth="1"/>
    <col min="10" max="10" width="7.7109375" style="69" bestFit="1" customWidth="1"/>
    <col min="11" max="11" width="10.7109375" style="69" bestFit="1" customWidth="1"/>
    <col min="12" max="12" width="11.28515625" style="69" bestFit="1" customWidth="1"/>
    <col min="13" max="13" width="7.7109375" style="69" bestFit="1" customWidth="1"/>
    <col min="14" max="14" width="10.7109375" style="69" bestFit="1" customWidth="1"/>
    <col min="15" max="15" width="11.28515625" style="69" bestFit="1" customWidth="1"/>
    <col min="16" max="16" width="7.7109375" style="69" bestFit="1" customWidth="1"/>
    <col min="17" max="17" width="10.7109375" style="69" bestFit="1" customWidth="1"/>
    <col min="18" max="18" width="11.28515625" style="69" bestFit="1" customWidth="1"/>
    <col min="19" max="19" width="7.7109375" style="69" bestFit="1" customWidth="1"/>
    <col min="20" max="20" width="10.7109375" style="69" bestFit="1" customWidth="1"/>
    <col min="21" max="21" width="11.28515625" style="69" bestFit="1" customWidth="1"/>
    <col min="22" max="22" width="7.7109375" style="69" bestFit="1" customWidth="1"/>
    <col min="23" max="23" width="10.7109375" style="69" bestFit="1" customWidth="1"/>
    <col min="24" max="24" width="11.28515625" style="69" bestFit="1" customWidth="1"/>
    <col min="25" max="157" width="9.140625" style="21"/>
    <col min="158" max="170" width="9.140625" style="29"/>
    <col min="171" max="16384" width="9.140625" style="1"/>
  </cols>
  <sheetData>
    <row r="1" spans="1:170" s="4" customFormat="1">
      <c r="A1" s="22"/>
      <c r="B1" s="33"/>
      <c r="C1" s="23"/>
      <c r="D1" s="45" t="s">
        <v>0</v>
      </c>
      <c r="E1" s="45" t="s">
        <v>0</v>
      </c>
      <c r="F1" s="45" t="s">
        <v>0</v>
      </c>
      <c r="G1" s="45" t="s">
        <v>0</v>
      </c>
      <c r="H1" s="45" t="s">
        <v>0</v>
      </c>
      <c r="I1" s="2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</row>
    <row r="2" spans="1:170" s="3" customFormat="1">
      <c r="A2" s="22" t="s">
        <v>7</v>
      </c>
      <c r="B2" s="33" t="s">
        <v>35</v>
      </c>
      <c r="C2" s="22" t="s">
        <v>31</v>
      </c>
      <c r="D2" s="44" t="s">
        <v>85</v>
      </c>
      <c r="E2" s="44" t="s">
        <v>86</v>
      </c>
      <c r="F2" s="44" t="s">
        <v>87</v>
      </c>
      <c r="G2" s="44" t="s">
        <v>88</v>
      </c>
      <c r="H2" s="44" t="s">
        <v>89</v>
      </c>
      <c r="I2" s="22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</row>
    <row r="3" spans="1:170" s="3" customFormat="1" ht="13.5" thickBot="1">
      <c r="A3" s="24"/>
      <c r="B3" s="34"/>
      <c r="C3" s="24"/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24" t="s">
        <v>90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</row>
    <row r="4" spans="1:170" s="5" customFormat="1">
      <c r="A4" s="18" t="s">
        <v>29</v>
      </c>
      <c r="B4" s="35" t="s">
        <v>45</v>
      </c>
      <c r="C4" s="85">
        <v>7</v>
      </c>
      <c r="D4" s="136">
        <v>13</v>
      </c>
      <c r="E4" s="136">
        <v>24.3</v>
      </c>
      <c r="F4" s="136">
        <v>38.5</v>
      </c>
      <c r="G4" s="136">
        <v>53.3</v>
      </c>
      <c r="H4" s="136">
        <v>70.7</v>
      </c>
      <c r="I4" s="142" t="s">
        <v>128</v>
      </c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</row>
    <row r="5" spans="1:170" s="5" customFormat="1">
      <c r="A5" s="18" t="s">
        <v>29</v>
      </c>
      <c r="B5" s="35" t="s">
        <v>45</v>
      </c>
      <c r="C5" s="85">
        <v>8</v>
      </c>
      <c r="D5" s="136">
        <v>13.5</v>
      </c>
      <c r="E5" s="136">
        <v>25.3</v>
      </c>
      <c r="F5" s="136">
        <v>39.9</v>
      </c>
      <c r="G5" s="136">
        <v>55.2</v>
      </c>
      <c r="H5" s="136">
        <v>73</v>
      </c>
      <c r="I5" s="142" t="s">
        <v>128</v>
      </c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</row>
    <row r="6" spans="1:170" s="5" customFormat="1">
      <c r="A6" s="18" t="s">
        <v>29</v>
      </c>
      <c r="B6" s="35" t="s">
        <v>45</v>
      </c>
      <c r="C6" s="85">
        <v>9</v>
      </c>
      <c r="D6" s="136">
        <v>12.8</v>
      </c>
      <c r="E6" s="136">
        <v>23.9</v>
      </c>
      <c r="F6" s="136">
        <v>38</v>
      </c>
      <c r="G6" s="136">
        <v>52.5</v>
      </c>
      <c r="H6" s="136">
        <v>69.8</v>
      </c>
      <c r="I6" s="142" t="s">
        <v>128</v>
      </c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</row>
    <row r="7" spans="1:170" s="5" customFormat="1">
      <c r="A7" s="76" t="s">
        <v>78</v>
      </c>
      <c r="B7" s="78" t="s">
        <v>79</v>
      </c>
      <c r="C7" s="116">
        <v>7</v>
      </c>
      <c r="D7" s="136">
        <v>16.5</v>
      </c>
      <c r="E7" s="136">
        <v>24.1</v>
      </c>
      <c r="F7" s="136">
        <v>28.7</v>
      </c>
      <c r="G7" s="136">
        <v>38.4</v>
      </c>
      <c r="H7" s="136">
        <v>64.5</v>
      </c>
      <c r="I7" s="143" t="s">
        <v>135</v>
      </c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</row>
    <row r="8" spans="1:170" s="5" customFormat="1">
      <c r="A8" s="76" t="s">
        <v>78</v>
      </c>
      <c r="B8" s="78" t="s">
        <v>79</v>
      </c>
      <c r="C8" s="116">
        <v>8</v>
      </c>
      <c r="D8" s="136">
        <v>13.3</v>
      </c>
      <c r="E8" s="136">
        <v>19.8</v>
      </c>
      <c r="F8" s="136">
        <v>26.3</v>
      </c>
      <c r="G8" s="136">
        <v>42.4</v>
      </c>
      <c r="H8" s="136">
        <v>65.7</v>
      </c>
      <c r="I8" s="143" t="s">
        <v>135</v>
      </c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</row>
    <row r="9" spans="1:170" s="5" customFormat="1">
      <c r="A9" s="76" t="s">
        <v>78</v>
      </c>
      <c r="B9" s="78" t="s">
        <v>79</v>
      </c>
      <c r="C9" s="116">
        <v>9</v>
      </c>
      <c r="D9" s="136">
        <v>10.9</v>
      </c>
      <c r="E9" s="136">
        <v>17.3</v>
      </c>
      <c r="F9" s="136">
        <v>26.9</v>
      </c>
      <c r="G9" s="136">
        <v>40.4</v>
      </c>
      <c r="H9" s="136">
        <v>63.7</v>
      </c>
      <c r="I9" s="143" t="s">
        <v>135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</row>
    <row r="10" spans="1:170" s="5" customFormat="1">
      <c r="A10" s="18" t="s">
        <v>14</v>
      </c>
      <c r="B10" s="35" t="s">
        <v>46</v>
      </c>
      <c r="C10" s="117">
        <v>7</v>
      </c>
      <c r="D10" s="84">
        <v>8.1</v>
      </c>
      <c r="E10" s="84">
        <v>18.3</v>
      </c>
      <c r="F10" s="84">
        <v>32</v>
      </c>
      <c r="G10" s="84">
        <v>46.7</v>
      </c>
      <c r="H10" s="84">
        <v>62.8</v>
      </c>
      <c r="I10" s="143" t="s">
        <v>130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</row>
    <row r="11" spans="1:170" s="5" customFormat="1">
      <c r="A11" s="18" t="s">
        <v>14</v>
      </c>
      <c r="B11" s="35" t="s">
        <v>46</v>
      </c>
      <c r="C11" s="117">
        <v>8</v>
      </c>
      <c r="D11" s="84">
        <v>10</v>
      </c>
      <c r="E11" s="84">
        <v>20.8</v>
      </c>
      <c r="F11" s="84">
        <v>33</v>
      </c>
      <c r="G11" s="84">
        <v>48.5</v>
      </c>
      <c r="H11" s="84">
        <v>68.5</v>
      </c>
      <c r="I11" s="143" t="s">
        <v>130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</row>
    <row r="12" spans="1:170" s="5" customFormat="1">
      <c r="A12" s="18" t="s">
        <v>14</v>
      </c>
      <c r="B12" s="35" t="s">
        <v>46</v>
      </c>
      <c r="C12" s="117">
        <v>9</v>
      </c>
      <c r="D12" s="84">
        <v>9.6999999999999993</v>
      </c>
      <c r="E12" s="84">
        <v>19.399999999999999</v>
      </c>
      <c r="F12" s="84">
        <v>33.1</v>
      </c>
      <c r="G12" s="84">
        <v>47</v>
      </c>
      <c r="H12" s="84">
        <v>64.900000000000006</v>
      </c>
      <c r="I12" s="143" t="s">
        <v>130</v>
      </c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</row>
    <row r="13" spans="1:170" s="5" customFormat="1">
      <c r="A13" s="18" t="s">
        <v>15</v>
      </c>
      <c r="B13" s="35" t="s">
        <v>47</v>
      </c>
      <c r="C13" s="117">
        <v>7</v>
      </c>
      <c r="D13" s="84">
        <v>11.6</v>
      </c>
      <c r="E13" s="84">
        <v>17.5</v>
      </c>
      <c r="F13" s="84">
        <v>27.4</v>
      </c>
      <c r="G13" s="84">
        <v>40.799999999999997</v>
      </c>
      <c r="H13" s="84">
        <v>65.8</v>
      </c>
      <c r="I13" s="143" t="s">
        <v>135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</row>
    <row r="14" spans="1:170" s="5" customFormat="1">
      <c r="A14" s="18" t="s">
        <v>15</v>
      </c>
      <c r="B14" s="35" t="s">
        <v>47</v>
      </c>
      <c r="C14" s="117">
        <v>8</v>
      </c>
      <c r="D14" s="84">
        <v>11.9</v>
      </c>
      <c r="E14" s="84">
        <v>21.2</v>
      </c>
      <c r="F14" s="84">
        <v>27.6</v>
      </c>
      <c r="G14" s="84">
        <v>40.700000000000003</v>
      </c>
      <c r="H14" s="84">
        <v>62.7</v>
      </c>
      <c r="I14" s="143" t="s">
        <v>135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</row>
    <row r="15" spans="1:170" s="5" customFormat="1">
      <c r="A15" s="18" t="s">
        <v>15</v>
      </c>
      <c r="B15" s="35" t="s">
        <v>47</v>
      </c>
      <c r="C15" s="117">
        <v>9</v>
      </c>
      <c r="D15" s="84">
        <v>12.2</v>
      </c>
      <c r="E15" s="84">
        <v>19.3</v>
      </c>
      <c r="F15" s="84">
        <v>27.9</v>
      </c>
      <c r="G15" s="84">
        <v>40.5</v>
      </c>
      <c r="H15" s="84">
        <v>62.1</v>
      </c>
      <c r="I15" s="143" t="s">
        <v>135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</row>
    <row r="16" spans="1:170" s="5" customFormat="1">
      <c r="A16" s="18" t="s">
        <v>16</v>
      </c>
      <c r="B16" s="35" t="s">
        <v>68</v>
      </c>
      <c r="C16" s="117">
        <v>7</v>
      </c>
      <c r="D16" s="84">
        <v>10.82</v>
      </c>
      <c r="E16" s="84">
        <v>18.760000000000002</v>
      </c>
      <c r="F16" s="144">
        <v>32</v>
      </c>
      <c r="G16" s="84">
        <v>46.57</v>
      </c>
      <c r="H16" s="84">
        <v>71.290000000000006</v>
      </c>
      <c r="I16" s="143" t="s">
        <v>135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</row>
    <row r="17" spans="1:170" s="5" customFormat="1">
      <c r="A17" s="18" t="s">
        <v>16</v>
      </c>
      <c r="B17" s="35" t="s">
        <v>68</v>
      </c>
      <c r="C17" s="117">
        <v>8</v>
      </c>
      <c r="D17" s="84">
        <v>6.66</v>
      </c>
      <c r="E17" s="144">
        <v>18.3</v>
      </c>
      <c r="F17" s="84">
        <v>32.520000000000003</v>
      </c>
      <c r="G17" s="84">
        <v>46.28</v>
      </c>
      <c r="H17" s="84">
        <v>68.67</v>
      </c>
      <c r="I17" s="143" t="s">
        <v>135</v>
      </c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</row>
    <row r="18" spans="1:170" s="5" customFormat="1">
      <c r="A18" s="18" t="s">
        <v>16</v>
      </c>
      <c r="B18" s="35" t="s">
        <v>68</v>
      </c>
      <c r="C18" s="117">
        <v>9</v>
      </c>
      <c r="D18" s="84">
        <v>11.05</v>
      </c>
      <c r="E18" s="144">
        <v>17.7</v>
      </c>
      <c r="F18" s="84">
        <v>30.06</v>
      </c>
      <c r="G18" s="84">
        <v>46.57</v>
      </c>
      <c r="H18" s="84">
        <v>69.739999999999995</v>
      </c>
      <c r="I18" s="143" t="s">
        <v>135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</row>
    <row r="19" spans="1:170" s="5" customFormat="1">
      <c r="A19" s="76" t="s">
        <v>17</v>
      </c>
      <c r="B19" s="78" t="s">
        <v>48</v>
      </c>
      <c r="C19" s="117">
        <v>7</v>
      </c>
      <c r="D19" s="144">
        <v>17.413540000000001</v>
      </c>
      <c r="E19" s="144">
        <v>32.852699999999999</v>
      </c>
      <c r="F19" s="144">
        <v>50.205100000000002</v>
      </c>
      <c r="G19" s="144">
        <v>69.857569999999996</v>
      </c>
      <c r="H19" s="144">
        <v>86.242789999999999</v>
      </c>
      <c r="I19" s="142" t="s">
        <v>128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</row>
    <row r="20" spans="1:170" s="5" customFormat="1">
      <c r="A20" s="76" t="s">
        <v>17</v>
      </c>
      <c r="B20" s="78" t="s">
        <v>48</v>
      </c>
      <c r="C20" s="117">
        <v>8</v>
      </c>
      <c r="D20" s="144">
        <v>16.32159</v>
      </c>
      <c r="E20" s="144">
        <v>30.61872</v>
      </c>
      <c r="F20" s="144">
        <v>45.824019999999997</v>
      </c>
      <c r="G20" s="144">
        <v>63.827689999999997</v>
      </c>
      <c r="H20" s="144">
        <v>80.583340000000007</v>
      </c>
      <c r="I20" s="142" t="s">
        <v>128</v>
      </c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</row>
    <row r="21" spans="1:170" s="5" customFormat="1">
      <c r="A21" s="76" t="s">
        <v>17</v>
      </c>
      <c r="B21" s="78" t="s">
        <v>48</v>
      </c>
      <c r="C21" s="117">
        <v>9</v>
      </c>
      <c r="D21" s="144">
        <v>12.338100000000001</v>
      </c>
      <c r="E21" s="144">
        <v>23.48827</v>
      </c>
      <c r="F21" s="144">
        <v>35.99239</v>
      </c>
      <c r="G21" s="144">
        <v>52.035679999999999</v>
      </c>
      <c r="H21" s="144">
        <v>67.880979999999994</v>
      </c>
      <c r="I21" s="142" t="s">
        <v>128</v>
      </c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</row>
    <row r="22" spans="1:170" s="5" customFormat="1">
      <c r="A22" s="18" t="s">
        <v>18</v>
      </c>
      <c r="B22" s="35" t="s">
        <v>49</v>
      </c>
      <c r="C22" s="117">
        <v>7</v>
      </c>
      <c r="D22" s="84">
        <v>13.5</v>
      </c>
      <c r="E22" s="84">
        <v>25.3</v>
      </c>
      <c r="F22" s="84">
        <v>41.3</v>
      </c>
      <c r="G22" s="84">
        <v>59.2</v>
      </c>
      <c r="H22" s="84">
        <v>79.5</v>
      </c>
      <c r="I22" s="142" t="s">
        <v>128</v>
      </c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</row>
    <row r="23" spans="1:170" s="5" customFormat="1">
      <c r="A23" s="18" t="s">
        <v>18</v>
      </c>
      <c r="B23" s="35" t="s">
        <v>49</v>
      </c>
      <c r="C23" s="117">
        <v>8</v>
      </c>
      <c r="D23" s="84">
        <v>13.4</v>
      </c>
      <c r="E23" s="84">
        <v>25.3</v>
      </c>
      <c r="F23" s="84">
        <v>41.1</v>
      </c>
      <c r="G23" s="84">
        <v>58.4</v>
      </c>
      <c r="H23" s="84">
        <v>78.099999999999994</v>
      </c>
      <c r="I23" s="142" t="s">
        <v>128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</row>
    <row r="24" spans="1:170" s="5" customFormat="1">
      <c r="A24" s="18" t="s">
        <v>18</v>
      </c>
      <c r="B24" s="35" t="s">
        <v>49</v>
      </c>
      <c r="C24" s="117">
        <v>9</v>
      </c>
      <c r="D24" s="136">
        <v>14</v>
      </c>
      <c r="E24" s="84">
        <v>26.4</v>
      </c>
      <c r="F24" s="84">
        <v>43.1</v>
      </c>
      <c r="G24" s="84">
        <v>61.4</v>
      </c>
      <c r="H24" s="84">
        <v>81.599999999999994</v>
      </c>
      <c r="I24" s="142" t="s">
        <v>128</v>
      </c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</row>
    <row r="25" spans="1:170">
      <c r="I25" s="21"/>
    </row>
    <row r="26" spans="1:170">
      <c r="I26" s="21"/>
    </row>
    <row r="27" spans="1:170">
      <c r="I27" s="21"/>
    </row>
    <row r="28" spans="1:170">
      <c r="I28" s="21"/>
    </row>
    <row r="29" spans="1:170">
      <c r="I29" s="21"/>
    </row>
    <row r="30" spans="1:170">
      <c r="I30" s="21"/>
    </row>
    <row r="31" spans="1:170">
      <c r="I31" s="21"/>
    </row>
    <row r="32" spans="1:170">
      <c r="I32" s="21"/>
    </row>
    <row r="33" spans="9:9">
      <c r="I33" s="21"/>
    </row>
    <row r="34" spans="9:9">
      <c r="I34" s="21"/>
    </row>
    <row r="35" spans="9:9">
      <c r="I35" s="21"/>
    </row>
    <row r="36" spans="9:9">
      <c r="I36" s="21"/>
    </row>
    <row r="37" spans="9:9">
      <c r="I37" s="21"/>
    </row>
    <row r="38" spans="9:9">
      <c r="I38" s="21"/>
    </row>
    <row r="39" spans="9:9">
      <c r="I39" s="21"/>
    </row>
    <row r="40" spans="9:9">
      <c r="I40" s="21"/>
    </row>
    <row r="41" spans="9:9">
      <c r="I41" s="21"/>
    </row>
    <row r="42" spans="9:9">
      <c r="I42" s="21"/>
    </row>
    <row r="43" spans="9:9">
      <c r="I43" s="21"/>
    </row>
    <row r="44" spans="9:9">
      <c r="I44" s="21"/>
    </row>
    <row r="45" spans="9:9">
      <c r="I45" s="21"/>
    </row>
    <row r="46" spans="9:9">
      <c r="I46" s="21"/>
    </row>
    <row r="47" spans="9:9">
      <c r="I47" s="21"/>
    </row>
    <row r="48" spans="9:9">
      <c r="I48" s="21"/>
    </row>
    <row r="49" spans="9:9">
      <c r="I49" s="21"/>
    </row>
    <row r="50" spans="9:9">
      <c r="I50" s="21"/>
    </row>
    <row r="51" spans="9:9">
      <c r="I51" s="21"/>
    </row>
    <row r="52" spans="9:9">
      <c r="I52" s="21"/>
    </row>
    <row r="53" spans="9:9">
      <c r="I53" s="21"/>
    </row>
    <row r="54" spans="9:9">
      <c r="I54" s="21"/>
    </row>
    <row r="55" spans="9:9">
      <c r="I55" s="21"/>
    </row>
    <row r="56" spans="9:9">
      <c r="I56" s="21"/>
    </row>
    <row r="57" spans="9:9">
      <c r="I57" s="21"/>
    </row>
    <row r="58" spans="9:9">
      <c r="I58" s="21"/>
    </row>
    <row r="59" spans="9:9">
      <c r="I59" s="21"/>
    </row>
    <row r="60" spans="9:9">
      <c r="I60" s="21"/>
    </row>
    <row r="61" spans="9:9">
      <c r="I61" s="21"/>
    </row>
    <row r="62" spans="9:9">
      <c r="I62" s="21"/>
    </row>
    <row r="63" spans="9:9">
      <c r="I63" s="21"/>
    </row>
    <row r="64" spans="9:9">
      <c r="I64" s="21"/>
    </row>
    <row r="65" spans="9:9">
      <c r="I65" s="21"/>
    </row>
    <row r="66" spans="9:9">
      <c r="I66" s="21"/>
    </row>
    <row r="67" spans="9:9">
      <c r="I67" s="21"/>
    </row>
    <row r="68" spans="9:9">
      <c r="I68" s="21"/>
    </row>
    <row r="69" spans="9:9">
      <c r="I69" s="21"/>
    </row>
    <row r="70" spans="9:9">
      <c r="I70" s="21"/>
    </row>
    <row r="71" spans="9:9">
      <c r="I71" s="21"/>
    </row>
    <row r="72" spans="9:9">
      <c r="I72" s="21"/>
    </row>
    <row r="73" spans="9:9">
      <c r="I73" s="21"/>
    </row>
    <row r="74" spans="9:9">
      <c r="I74" s="21"/>
    </row>
    <row r="75" spans="9:9">
      <c r="I75" s="21"/>
    </row>
    <row r="76" spans="9:9">
      <c r="I76" s="21"/>
    </row>
    <row r="77" spans="9:9">
      <c r="I77" s="21"/>
    </row>
    <row r="78" spans="9:9">
      <c r="I78" s="21"/>
    </row>
    <row r="79" spans="9:9">
      <c r="I79" s="21"/>
    </row>
    <row r="80" spans="9:9">
      <c r="I80" s="21"/>
    </row>
    <row r="81" spans="9:9">
      <c r="I81" s="21"/>
    </row>
    <row r="82" spans="9:9">
      <c r="I82" s="21"/>
    </row>
    <row r="83" spans="9:9">
      <c r="I83" s="21"/>
    </row>
    <row r="84" spans="9:9">
      <c r="I84" s="21"/>
    </row>
    <row r="85" spans="9:9">
      <c r="I85" s="21"/>
    </row>
    <row r="86" spans="9:9">
      <c r="I86" s="21"/>
    </row>
    <row r="87" spans="9:9">
      <c r="I87" s="21"/>
    </row>
    <row r="88" spans="9:9">
      <c r="I88" s="21"/>
    </row>
    <row r="89" spans="9:9">
      <c r="I89" s="21"/>
    </row>
    <row r="90" spans="9:9">
      <c r="I90" s="21"/>
    </row>
    <row r="91" spans="9:9">
      <c r="I91" s="21"/>
    </row>
    <row r="92" spans="9:9">
      <c r="I92" s="21"/>
    </row>
    <row r="93" spans="9:9">
      <c r="I93" s="21"/>
    </row>
    <row r="94" spans="9:9">
      <c r="I94" s="21"/>
    </row>
    <row r="95" spans="9:9">
      <c r="I95" s="21"/>
    </row>
    <row r="96" spans="9:9">
      <c r="I96" s="21"/>
    </row>
    <row r="97" spans="9:9">
      <c r="I97" s="21"/>
    </row>
    <row r="98" spans="9:9">
      <c r="I98" s="21"/>
    </row>
    <row r="99" spans="9:9">
      <c r="I99" s="21"/>
    </row>
    <row r="100" spans="9:9">
      <c r="I100" s="21"/>
    </row>
    <row r="101" spans="9:9">
      <c r="I101" s="21"/>
    </row>
    <row r="102" spans="9:9">
      <c r="I102" s="21"/>
    </row>
    <row r="103" spans="9:9">
      <c r="I103" s="21"/>
    </row>
    <row r="104" spans="9:9">
      <c r="I104" s="21"/>
    </row>
    <row r="105" spans="9:9">
      <c r="I105" s="21"/>
    </row>
    <row r="106" spans="9:9">
      <c r="I106" s="21"/>
    </row>
    <row r="107" spans="9:9">
      <c r="I107" s="21"/>
    </row>
    <row r="108" spans="9:9">
      <c r="I108" s="21"/>
    </row>
    <row r="109" spans="9:9">
      <c r="I109" s="21"/>
    </row>
    <row r="110" spans="9:9">
      <c r="I110" s="21"/>
    </row>
    <row r="111" spans="9:9">
      <c r="I111" s="21"/>
    </row>
    <row r="112" spans="9:9">
      <c r="I112" s="21"/>
    </row>
    <row r="113" spans="9:9">
      <c r="I113" s="21"/>
    </row>
    <row r="114" spans="9:9">
      <c r="I114" s="21"/>
    </row>
    <row r="115" spans="9:9">
      <c r="I115" s="21"/>
    </row>
    <row r="116" spans="9:9">
      <c r="I116" s="21"/>
    </row>
    <row r="117" spans="9:9">
      <c r="I117" s="21"/>
    </row>
    <row r="118" spans="9:9">
      <c r="I118" s="21"/>
    </row>
    <row r="119" spans="9:9">
      <c r="I119" s="21"/>
    </row>
    <row r="120" spans="9:9">
      <c r="I120" s="21"/>
    </row>
    <row r="121" spans="9:9">
      <c r="I121" s="21"/>
    </row>
    <row r="122" spans="9:9">
      <c r="I122" s="21"/>
    </row>
    <row r="123" spans="9:9">
      <c r="I123" s="21"/>
    </row>
    <row r="124" spans="9:9">
      <c r="I124" s="21"/>
    </row>
    <row r="125" spans="9:9">
      <c r="I125" s="21"/>
    </row>
    <row r="126" spans="9:9">
      <c r="I126" s="21"/>
    </row>
    <row r="127" spans="9:9">
      <c r="I127" s="21"/>
    </row>
    <row r="128" spans="9:9">
      <c r="I128" s="21"/>
    </row>
    <row r="129" spans="9:9">
      <c r="I129" s="21"/>
    </row>
    <row r="130" spans="9:9">
      <c r="I130" s="21"/>
    </row>
    <row r="131" spans="9:9">
      <c r="I131" s="21"/>
    </row>
    <row r="132" spans="9:9">
      <c r="I132" s="21"/>
    </row>
    <row r="133" spans="9:9">
      <c r="I133" s="21"/>
    </row>
    <row r="134" spans="9:9">
      <c r="I134" s="21"/>
    </row>
    <row r="135" spans="9:9">
      <c r="I135" s="21"/>
    </row>
    <row r="136" spans="9:9">
      <c r="I136" s="21"/>
    </row>
    <row r="137" spans="9:9">
      <c r="I137" s="21"/>
    </row>
    <row r="138" spans="9:9">
      <c r="I138" s="21"/>
    </row>
    <row r="139" spans="9:9">
      <c r="I139" s="21"/>
    </row>
    <row r="140" spans="9:9">
      <c r="I140" s="21"/>
    </row>
    <row r="141" spans="9:9">
      <c r="I141" s="21"/>
    </row>
    <row r="142" spans="9:9">
      <c r="I142" s="21"/>
    </row>
    <row r="143" spans="9:9">
      <c r="I143" s="21"/>
    </row>
    <row r="144" spans="9:9">
      <c r="I144" s="21"/>
    </row>
    <row r="145" spans="9:9">
      <c r="I145" s="21"/>
    </row>
    <row r="146" spans="9:9">
      <c r="I146" s="21"/>
    </row>
    <row r="147" spans="9:9">
      <c r="I147" s="21"/>
    </row>
    <row r="148" spans="9:9">
      <c r="I148" s="21"/>
    </row>
    <row r="149" spans="9:9">
      <c r="I149" s="21"/>
    </row>
    <row r="150" spans="9:9">
      <c r="I150" s="21"/>
    </row>
    <row r="151" spans="9:9">
      <c r="I151" s="21"/>
    </row>
    <row r="152" spans="9:9">
      <c r="I152" s="21"/>
    </row>
    <row r="153" spans="9:9">
      <c r="I153" s="21"/>
    </row>
    <row r="154" spans="9:9">
      <c r="I154" s="21"/>
    </row>
    <row r="155" spans="9:9">
      <c r="I155" s="21"/>
    </row>
    <row r="156" spans="9:9">
      <c r="I156" s="21"/>
    </row>
    <row r="157" spans="9:9">
      <c r="I157" s="21"/>
    </row>
    <row r="158" spans="9:9">
      <c r="I158" s="21"/>
    </row>
    <row r="159" spans="9:9">
      <c r="I159" s="21"/>
    </row>
    <row r="160" spans="9:9">
      <c r="I160" s="21"/>
    </row>
    <row r="161" spans="9:9">
      <c r="I161" s="21"/>
    </row>
    <row r="162" spans="9:9">
      <c r="I162" s="21"/>
    </row>
    <row r="163" spans="9:9">
      <c r="I163" s="21"/>
    </row>
    <row r="164" spans="9:9">
      <c r="I164" s="21"/>
    </row>
    <row r="165" spans="9:9">
      <c r="I165" s="21"/>
    </row>
    <row r="166" spans="9:9">
      <c r="I166" s="21"/>
    </row>
    <row r="167" spans="9:9">
      <c r="I167" s="21"/>
    </row>
    <row r="168" spans="9:9">
      <c r="I168" s="21"/>
    </row>
    <row r="169" spans="9:9">
      <c r="I169" s="21"/>
    </row>
    <row r="170" spans="9:9">
      <c r="I170" s="21"/>
    </row>
    <row r="171" spans="9:9">
      <c r="I171" s="21"/>
    </row>
    <row r="172" spans="9:9">
      <c r="I172" s="21"/>
    </row>
    <row r="173" spans="9:9">
      <c r="I173" s="21"/>
    </row>
    <row r="174" spans="9:9">
      <c r="I174" s="21"/>
    </row>
    <row r="175" spans="9:9">
      <c r="I175" s="21"/>
    </row>
    <row r="176" spans="9:9">
      <c r="I176" s="21"/>
    </row>
    <row r="177" spans="9:9">
      <c r="I177" s="21"/>
    </row>
    <row r="178" spans="9:9">
      <c r="I178" s="21"/>
    </row>
    <row r="179" spans="9:9">
      <c r="I179" s="21"/>
    </row>
    <row r="180" spans="9:9">
      <c r="I180" s="21"/>
    </row>
    <row r="181" spans="9:9">
      <c r="I181" s="21"/>
    </row>
    <row r="182" spans="9:9">
      <c r="I182" s="21"/>
    </row>
    <row r="183" spans="9:9">
      <c r="I183" s="21"/>
    </row>
    <row r="184" spans="9:9">
      <c r="I184" s="21"/>
    </row>
    <row r="185" spans="9:9">
      <c r="I185" s="21"/>
    </row>
    <row r="186" spans="9:9">
      <c r="I186" s="21"/>
    </row>
    <row r="187" spans="9:9">
      <c r="I187" s="21"/>
    </row>
    <row r="188" spans="9:9">
      <c r="I188" s="21"/>
    </row>
    <row r="189" spans="9:9">
      <c r="I189" s="21"/>
    </row>
    <row r="190" spans="9:9">
      <c r="I190" s="21"/>
    </row>
    <row r="191" spans="9:9">
      <c r="I191" s="21"/>
    </row>
    <row r="192" spans="9:9">
      <c r="I192" s="21"/>
    </row>
    <row r="193" spans="9:9">
      <c r="I193" s="21"/>
    </row>
    <row r="194" spans="9:9">
      <c r="I194" s="21"/>
    </row>
    <row r="195" spans="9:9">
      <c r="I195" s="21"/>
    </row>
    <row r="196" spans="9:9">
      <c r="I196" s="21"/>
    </row>
    <row r="197" spans="9:9">
      <c r="I197" s="21"/>
    </row>
    <row r="198" spans="9:9">
      <c r="I198" s="21"/>
    </row>
    <row r="199" spans="9:9">
      <c r="I199" s="21"/>
    </row>
    <row r="200" spans="9:9">
      <c r="I200" s="21"/>
    </row>
    <row r="201" spans="9:9">
      <c r="I201" s="21"/>
    </row>
    <row r="202" spans="9:9">
      <c r="I202" s="21"/>
    </row>
    <row r="203" spans="9:9">
      <c r="I203" s="21"/>
    </row>
    <row r="204" spans="9:9">
      <c r="I204" s="21"/>
    </row>
    <row r="205" spans="9:9">
      <c r="I205" s="21"/>
    </row>
    <row r="206" spans="9:9">
      <c r="I206" s="21"/>
    </row>
    <row r="207" spans="9:9">
      <c r="I207" s="21"/>
    </row>
    <row r="208" spans="9:9">
      <c r="I208" s="21"/>
    </row>
    <row r="209" spans="9:9">
      <c r="I209" s="21"/>
    </row>
    <row r="210" spans="9:9">
      <c r="I210" s="21"/>
    </row>
    <row r="211" spans="9:9">
      <c r="I211" s="21"/>
    </row>
    <row r="212" spans="9:9">
      <c r="I212" s="21"/>
    </row>
    <row r="213" spans="9:9">
      <c r="I213" s="21"/>
    </row>
    <row r="214" spans="9:9">
      <c r="I214" s="21"/>
    </row>
    <row r="215" spans="9:9">
      <c r="I215" s="21"/>
    </row>
    <row r="216" spans="9:9">
      <c r="I216" s="21"/>
    </row>
    <row r="217" spans="9:9">
      <c r="I217" s="21"/>
    </row>
    <row r="218" spans="9:9">
      <c r="I218" s="21"/>
    </row>
    <row r="219" spans="9:9">
      <c r="I219" s="21"/>
    </row>
    <row r="220" spans="9:9">
      <c r="I220" s="21"/>
    </row>
    <row r="221" spans="9:9">
      <c r="I221" s="21"/>
    </row>
    <row r="222" spans="9:9">
      <c r="I222" s="21"/>
    </row>
    <row r="223" spans="9:9">
      <c r="I223" s="21"/>
    </row>
    <row r="224" spans="9:9">
      <c r="I224" s="21"/>
    </row>
    <row r="225" spans="9:9">
      <c r="I225" s="21"/>
    </row>
    <row r="226" spans="9:9">
      <c r="I226" s="21"/>
    </row>
    <row r="227" spans="9:9">
      <c r="I227" s="21"/>
    </row>
    <row r="228" spans="9:9">
      <c r="I228" s="21"/>
    </row>
    <row r="229" spans="9:9">
      <c r="I229" s="21"/>
    </row>
    <row r="230" spans="9:9">
      <c r="I230" s="21"/>
    </row>
    <row r="231" spans="9:9">
      <c r="I231" s="21"/>
    </row>
    <row r="232" spans="9:9">
      <c r="I232" s="21"/>
    </row>
    <row r="233" spans="9:9">
      <c r="I233" s="21"/>
    </row>
    <row r="234" spans="9:9">
      <c r="I234" s="21"/>
    </row>
    <row r="235" spans="9:9">
      <c r="I235" s="21"/>
    </row>
    <row r="236" spans="9:9">
      <c r="I236" s="21"/>
    </row>
    <row r="237" spans="9:9">
      <c r="I237" s="21"/>
    </row>
    <row r="238" spans="9:9">
      <c r="I238" s="21"/>
    </row>
    <row r="239" spans="9:9">
      <c r="I239" s="21"/>
    </row>
    <row r="240" spans="9:9">
      <c r="I240" s="21"/>
    </row>
    <row r="241" spans="9:9">
      <c r="I241" s="21"/>
    </row>
    <row r="242" spans="9:9">
      <c r="I242" s="21"/>
    </row>
    <row r="243" spans="9:9">
      <c r="I243" s="21"/>
    </row>
    <row r="244" spans="9:9">
      <c r="I244" s="21"/>
    </row>
    <row r="245" spans="9:9">
      <c r="I245" s="21"/>
    </row>
    <row r="246" spans="9:9">
      <c r="I246" s="21"/>
    </row>
    <row r="247" spans="9:9">
      <c r="I247" s="21"/>
    </row>
    <row r="248" spans="9:9">
      <c r="I248" s="21"/>
    </row>
    <row r="249" spans="9:9">
      <c r="I249" s="21"/>
    </row>
    <row r="250" spans="9:9">
      <c r="I250" s="21"/>
    </row>
    <row r="251" spans="9:9">
      <c r="I251" s="21"/>
    </row>
    <row r="252" spans="9:9">
      <c r="I252" s="21"/>
    </row>
    <row r="253" spans="9:9">
      <c r="I253" s="21"/>
    </row>
    <row r="254" spans="9:9">
      <c r="I254" s="21"/>
    </row>
    <row r="255" spans="9:9">
      <c r="I255" s="21"/>
    </row>
    <row r="256" spans="9:9">
      <c r="I256" s="21"/>
    </row>
    <row r="257" spans="9:9">
      <c r="I257" s="21"/>
    </row>
    <row r="258" spans="9:9">
      <c r="I258" s="21"/>
    </row>
    <row r="259" spans="9:9">
      <c r="I259" s="21"/>
    </row>
    <row r="260" spans="9:9">
      <c r="I260" s="21"/>
    </row>
    <row r="261" spans="9:9">
      <c r="I261" s="21"/>
    </row>
    <row r="262" spans="9:9">
      <c r="I262" s="21"/>
    </row>
    <row r="263" spans="9:9">
      <c r="I263" s="21"/>
    </row>
    <row r="264" spans="9:9">
      <c r="I264" s="21"/>
    </row>
    <row r="265" spans="9:9">
      <c r="I265" s="21"/>
    </row>
    <row r="266" spans="9:9">
      <c r="I266" s="21"/>
    </row>
    <row r="267" spans="9:9">
      <c r="I267" s="21"/>
    </row>
    <row r="268" spans="9:9">
      <c r="I268" s="21"/>
    </row>
    <row r="269" spans="9:9">
      <c r="I269" s="21"/>
    </row>
    <row r="270" spans="9:9">
      <c r="I270" s="21"/>
    </row>
    <row r="271" spans="9:9">
      <c r="I271" s="21"/>
    </row>
    <row r="272" spans="9:9">
      <c r="I272" s="21"/>
    </row>
    <row r="273" spans="9:9">
      <c r="I273" s="21"/>
    </row>
    <row r="274" spans="9:9">
      <c r="I274" s="21"/>
    </row>
    <row r="275" spans="9:9">
      <c r="I275" s="21"/>
    </row>
    <row r="276" spans="9:9">
      <c r="I276" s="21"/>
    </row>
    <row r="277" spans="9:9">
      <c r="I277" s="21"/>
    </row>
    <row r="278" spans="9:9">
      <c r="I278" s="21"/>
    </row>
    <row r="279" spans="9:9">
      <c r="I279" s="21"/>
    </row>
    <row r="280" spans="9:9">
      <c r="I280" s="21"/>
    </row>
    <row r="281" spans="9:9">
      <c r="I281" s="21"/>
    </row>
    <row r="282" spans="9:9">
      <c r="I282" s="21"/>
    </row>
    <row r="283" spans="9:9">
      <c r="I283" s="21"/>
    </row>
    <row r="284" spans="9:9">
      <c r="I284" s="21"/>
    </row>
    <row r="285" spans="9:9">
      <c r="I285" s="21"/>
    </row>
    <row r="286" spans="9:9">
      <c r="I286" s="21"/>
    </row>
    <row r="287" spans="9:9">
      <c r="I287" s="21"/>
    </row>
    <row r="288" spans="9:9">
      <c r="I288" s="21"/>
    </row>
    <row r="289" spans="9:9">
      <c r="I289" s="21"/>
    </row>
    <row r="290" spans="9:9">
      <c r="I290" s="21"/>
    </row>
    <row r="291" spans="9:9">
      <c r="I291" s="21"/>
    </row>
    <row r="292" spans="9:9">
      <c r="I292" s="21"/>
    </row>
    <row r="293" spans="9:9">
      <c r="I293" s="21"/>
    </row>
    <row r="294" spans="9:9">
      <c r="I294" s="21"/>
    </row>
    <row r="295" spans="9:9">
      <c r="I295" s="21"/>
    </row>
    <row r="296" spans="9:9">
      <c r="I296" s="21"/>
    </row>
    <row r="297" spans="9:9">
      <c r="I297" s="21"/>
    </row>
    <row r="298" spans="9:9">
      <c r="I298" s="21"/>
    </row>
    <row r="299" spans="9:9">
      <c r="I299" s="21"/>
    </row>
    <row r="300" spans="9:9">
      <c r="I300" s="21"/>
    </row>
    <row r="301" spans="9:9">
      <c r="I301" s="21"/>
    </row>
    <row r="302" spans="9:9">
      <c r="I302" s="21"/>
    </row>
    <row r="303" spans="9:9">
      <c r="I303" s="21"/>
    </row>
    <row r="304" spans="9:9">
      <c r="I304" s="21"/>
    </row>
    <row r="305" spans="9:9">
      <c r="I305" s="21"/>
    </row>
    <row r="306" spans="9:9">
      <c r="I306" s="21"/>
    </row>
    <row r="307" spans="9:9">
      <c r="I307" s="21"/>
    </row>
    <row r="308" spans="9:9">
      <c r="I308" s="21"/>
    </row>
    <row r="309" spans="9:9">
      <c r="I309" s="21"/>
    </row>
    <row r="310" spans="9:9">
      <c r="I310" s="21"/>
    </row>
    <row r="311" spans="9:9">
      <c r="I311" s="21"/>
    </row>
    <row r="312" spans="9:9">
      <c r="I312" s="21"/>
    </row>
    <row r="313" spans="9:9">
      <c r="I313" s="21"/>
    </row>
    <row r="314" spans="9:9">
      <c r="I314" s="21"/>
    </row>
    <row r="315" spans="9:9">
      <c r="I315" s="21"/>
    </row>
    <row r="316" spans="9:9">
      <c r="I316" s="21"/>
    </row>
    <row r="317" spans="9:9">
      <c r="I317" s="21"/>
    </row>
    <row r="318" spans="9:9">
      <c r="I318" s="21"/>
    </row>
    <row r="319" spans="9:9">
      <c r="I319" s="21"/>
    </row>
    <row r="320" spans="9:9">
      <c r="I320" s="21"/>
    </row>
    <row r="321" spans="9:9">
      <c r="I321" s="21"/>
    </row>
    <row r="322" spans="9:9">
      <c r="I322" s="21"/>
    </row>
    <row r="323" spans="9:9">
      <c r="I323" s="21"/>
    </row>
  </sheetData>
  <mergeCells count="5">
    <mergeCell ref="V2:X2"/>
    <mergeCell ref="J2:L2"/>
    <mergeCell ref="M2:O2"/>
    <mergeCell ref="P2:R2"/>
    <mergeCell ref="S2:U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Sample Specs</vt:lpstr>
      <vt:lpstr>Labs</vt:lpstr>
      <vt:lpstr>List of Labs</vt:lpstr>
      <vt:lpstr>Results</vt:lpstr>
      <vt:lpstr>PSD for Samples 7, 8, 9</vt:lpstr>
      <vt:lpstr>FineSplit Chart</vt:lpstr>
      <vt:lpstr>SandSplit Chart</vt:lpstr>
      <vt:lpstr>SedWeight Chart</vt:lpstr>
      <vt:lpstr>SSC Chart</vt:lpstr>
      <vt:lpstr>SSC vs %diff</vt:lpstr>
      <vt:lpstr>PSD-7 Chart</vt:lpstr>
      <vt:lpstr>PSD-8 Chart</vt:lpstr>
      <vt:lpstr>PSD-9 Chart</vt:lpstr>
      <vt:lpstr>'PSD for Samples 7, 8, 9'!_2222mg</vt:lpstr>
      <vt:lpstr>Results!_65mg</vt:lpstr>
    </vt:vector>
  </TitlesOfParts>
  <Company>BQS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Hood, Robert W</cp:lastModifiedBy>
  <cp:lastPrinted>2021-12-30T15:56:48Z</cp:lastPrinted>
  <dcterms:created xsi:type="dcterms:W3CDTF">2003-01-15T21:42:02Z</dcterms:created>
  <dcterms:modified xsi:type="dcterms:W3CDTF">2024-06-12T20:19:26Z</dcterms:modified>
</cp:coreProperties>
</file>