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worksheets/sheet5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ml.chartshapes+xml"/>
  <Override PartName="/xl/queryTables/queryTable2.xml" ContentType="application/vnd.openxmlformats-officedocument.spreadsheetml.queryTable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Data\SLQA\SLQA STUDIES\SLQA 2-2023\"/>
    </mc:Choice>
  </mc:AlternateContent>
  <xr:revisionPtr revIDLastSave="0" documentId="13_ncr:1_{F855D577-8FCD-4A33-9992-6A09C2D6B086}" xr6:coauthVersionLast="47" xr6:coauthVersionMax="47" xr10:uidLastSave="{00000000-0000-0000-0000-000000000000}"/>
  <bookViews>
    <workbookView xWindow="-28920" yWindow="-120" windowWidth="29040" windowHeight="15840" tabRatio="809" activeTab="3" xr2:uid="{00000000-000D-0000-FFFF-FFFF00000000}"/>
  </bookViews>
  <sheets>
    <sheet name="Sample Specs" sheetId="26" r:id="rId1"/>
    <sheet name="Labs" sheetId="4" r:id="rId2"/>
    <sheet name="List of Labs" sheetId="31" r:id="rId3"/>
    <sheet name="Results" sheetId="1" r:id="rId4"/>
    <sheet name="FineSplit Chart" sheetId="10" r:id="rId5"/>
    <sheet name="SandSplit Chart" sheetId="11" r:id="rId6"/>
    <sheet name="SedWeight Chart" sheetId="12" r:id="rId7"/>
    <sheet name="SSC Chart" sheetId="9" r:id="rId8"/>
    <sheet name="SSC vs %diff" sheetId="27" r:id="rId9"/>
    <sheet name="PSD for Samples 7, 8, 9" sheetId="8" r:id="rId10"/>
    <sheet name="PSD-7 Chart" sheetId="28" r:id="rId11"/>
    <sheet name="PSD-8 Chart" sheetId="29" r:id="rId12"/>
    <sheet name="PSD-9 Chart" sheetId="30" r:id="rId13"/>
  </sheets>
  <definedNames>
    <definedName name="_2222mg" localSheetId="9">'PSD for Samples 7, 8, 9'!$A$1:$K$217</definedName>
    <definedName name="_65mg" localSheetId="3">Results!$A$1:$AO$355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9" i="1" l="1"/>
  <c r="Q28" i="1"/>
  <c r="R28" i="1"/>
  <c r="Q29" i="1"/>
  <c r="R29" i="1"/>
  <c r="Q30" i="1"/>
  <c r="R30" i="1"/>
  <c r="Q31" i="1"/>
  <c r="R31" i="1"/>
  <c r="Q15" i="1"/>
  <c r="Q14" i="1"/>
  <c r="Q13" i="1"/>
  <c r="Q52" i="1"/>
  <c r="R52" i="1"/>
  <c r="R13" i="1"/>
  <c r="Q19" i="1"/>
  <c r="Q20" i="1"/>
  <c r="Q21" i="1"/>
  <c r="I7" i="1"/>
  <c r="F5" i="1"/>
  <c r="F4" i="1"/>
  <c r="F124" i="1"/>
  <c r="I40" i="1" l="1"/>
  <c r="Q63" i="1" l="1"/>
  <c r="R63" i="1"/>
  <c r="Q64" i="1"/>
  <c r="R64" i="1"/>
  <c r="R14" i="1"/>
  <c r="R15" i="1"/>
  <c r="Q85" i="1" l="1"/>
  <c r="R85" i="1"/>
  <c r="F82" i="1" l="1"/>
  <c r="F63" i="1"/>
  <c r="F62" i="1"/>
  <c r="F61" i="1"/>
  <c r="F60" i="1"/>
  <c r="F13" i="1"/>
  <c r="I13" i="1"/>
  <c r="F14" i="1"/>
  <c r="I14" i="1"/>
  <c r="F15" i="1"/>
  <c r="I15" i="1"/>
  <c r="F16" i="1"/>
  <c r="I16" i="1"/>
  <c r="F17" i="1"/>
  <c r="I17" i="1"/>
  <c r="F18" i="1"/>
  <c r="I18" i="1"/>
  <c r="F19" i="1"/>
  <c r="I19" i="1"/>
  <c r="F20" i="1"/>
  <c r="I20" i="1"/>
  <c r="F21" i="1"/>
  <c r="I21" i="1"/>
  <c r="F22" i="1"/>
  <c r="I22" i="1"/>
  <c r="F23" i="1"/>
  <c r="I23" i="1"/>
  <c r="F24" i="1"/>
  <c r="I24" i="1"/>
  <c r="F25" i="1"/>
  <c r="I25" i="1"/>
  <c r="F26" i="1"/>
  <c r="I26" i="1"/>
  <c r="F27" i="1"/>
  <c r="I27" i="1"/>
  <c r="F28" i="1"/>
  <c r="I28" i="1"/>
  <c r="S28" i="1" s="1"/>
  <c r="F29" i="1"/>
  <c r="I29" i="1"/>
  <c r="S29" i="1" s="1"/>
  <c r="F30" i="1"/>
  <c r="I30" i="1"/>
  <c r="S30" i="1" s="1"/>
  <c r="F31" i="1"/>
  <c r="I31" i="1"/>
  <c r="S31" i="1" s="1"/>
  <c r="F32" i="1"/>
  <c r="I32" i="1"/>
  <c r="F33" i="1"/>
  <c r="I33" i="1"/>
  <c r="F34" i="1"/>
  <c r="I34" i="1"/>
  <c r="F35" i="1"/>
  <c r="I35" i="1"/>
  <c r="F36" i="1"/>
  <c r="I36" i="1"/>
  <c r="F37" i="1"/>
  <c r="I37" i="1"/>
  <c r="F38" i="1"/>
  <c r="I38" i="1"/>
  <c r="F39" i="1"/>
  <c r="I39" i="1"/>
  <c r="F40" i="1"/>
  <c r="J40" i="1" s="1"/>
  <c r="F41" i="1"/>
  <c r="I41" i="1"/>
  <c r="F42" i="1"/>
  <c r="I42" i="1"/>
  <c r="F43" i="1"/>
  <c r="I43" i="1"/>
  <c r="F44" i="1"/>
  <c r="I44" i="1"/>
  <c r="F45" i="1"/>
  <c r="I45" i="1"/>
  <c r="F46" i="1"/>
  <c r="I46" i="1"/>
  <c r="F47" i="1"/>
  <c r="I47" i="1"/>
  <c r="F48" i="1"/>
  <c r="I48" i="1"/>
  <c r="F49" i="1"/>
  <c r="I49" i="1"/>
  <c r="F50" i="1"/>
  <c r="I50" i="1"/>
  <c r="F51" i="1"/>
  <c r="I51" i="1"/>
  <c r="F52" i="1"/>
  <c r="I52" i="1"/>
  <c r="F53" i="1"/>
  <c r="I53" i="1"/>
  <c r="F54" i="1"/>
  <c r="I54" i="1"/>
  <c r="F55" i="1"/>
  <c r="I55" i="1"/>
  <c r="F56" i="1"/>
  <c r="I56" i="1"/>
  <c r="F57" i="1"/>
  <c r="I57" i="1"/>
  <c r="F58" i="1"/>
  <c r="I58" i="1"/>
  <c r="F59" i="1"/>
  <c r="I59" i="1"/>
  <c r="I60" i="1"/>
  <c r="I61" i="1"/>
  <c r="I62" i="1"/>
  <c r="I63" i="1"/>
  <c r="S63" i="1" s="1"/>
  <c r="F64" i="1"/>
  <c r="I64" i="1"/>
  <c r="S64" i="1" s="1"/>
  <c r="F65" i="1"/>
  <c r="I65" i="1"/>
  <c r="F66" i="1"/>
  <c r="I66" i="1"/>
  <c r="F67" i="1"/>
  <c r="I67" i="1"/>
  <c r="F68" i="1"/>
  <c r="I68" i="1"/>
  <c r="F69" i="1"/>
  <c r="I69" i="1"/>
  <c r="F70" i="1"/>
  <c r="I70" i="1"/>
  <c r="F71" i="1"/>
  <c r="I71" i="1"/>
  <c r="F72" i="1"/>
  <c r="I72" i="1"/>
  <c r="F73" i="1"/>
  <c r="I73" i="1"/>
  <c r="F74" i="1"/>
  <c r="I74" i="1"/>
  <c r="F75" i="1"/>
  <c r="I75" i="1"/>
  <c r="F76" i="1"/>
  <c r="I76" i="1"/>
  <c r="F77" i="1"/>
  <c r="I77" i="1"/>
  <c r="F78" i="1"/>
  <c r="I78" i="1"/>
  <c r="F79" i="1"/>
  <c r="I79" i="1"/>
  <c r="F80" i="1"/>
  <c r="I80" i="1"/>
  <c r="F81" i="1"/>
  <c r="I81" i="1"/>
  <c r="I82" i="1"/>
  <c r="F83" i="1"/>
  <c r="I83" i="1"/>
  <c r="F84" i="1"/>
  <c r="I84" i="1"/>
  <c r="F85" i="1"/>
  <c r="I85" i="1"/>
  <c r="F86" i="1"/>
  <c r="I86" i="1"/>
  <c r="F87" i="1"/>
  <c r="I87" i="1"/>
  <c r="F88" i="1"/>
  <c r="I88" i="1"/>
  <c r="F89" i="1"/>
  <c r="I89" i="1"/>
  <c r="F90" i="1"/>
  <c r="I90" i="1"/>
  <c r="F91" i="1"/>
  <c r="I91" i="1"/>
  <c r="F92" i="1"/>
  <c r="I92" i="1"/>
  <c r="F93" i="1"/>
  <c r="I93" i="1"/>
  <c r="F94" i="1"/>
  <c r="I94" i="1"/>
  <c r="F95" i="1"/>
  <c r="I95" i="1"/>
  <c r="F96" i="1"/>
  <c r="I96" i="1"/>
  <c r="F97" i="1"/>
  <c r="I97" i="1"/>
  <c r="F98" i="1"/>
  <c r="I98" i="1"/>
  <c r="F99" i="1"/>
  <c r="I99" i="1"/>
  <c r="F100" i="1"/>
  <c r="I100" i="1"/>
  <c r="F101" i="1"/>
  <c r="I101" i="1"/>
  <c r="F102" i="1"/>
  <c r="I102" i="1"/>
  <c r="F103" i="1"/>
  <c r="I103" i="1"/>
  <c r="F104" i="1"/>
  <c r="I104" i="1"/>
  <c r="F105" i="1"/>
  <c r="I105" i="1"/>
  <c r="F106" i="1"/>
  <c r="I106" i="1"/>
  <c r="F107" i="1"/>
  <c r="I107" i="1"/>
  <c r="F108" i="1"/>
  <c r="I108" i="1"/>
  <c r="F109" i="1"/>
  <c r="I109" i="1"/>
  <c r="F110" i="1"/>
  <c r="I110" i="1"/>
  <c r="F111" i="1"/>
  <c r="I111" i="1"/>
  <c r="F112" i="1"/>
  <c r="I112" i="1"/>
  <c r="F113" i="1"/>
  <c r="I113" i="1"/>
  <c r="F114" i="1"/>
  <c r="I114" i="1"/>
  <c r="F115" i="1"/>
  <c r="I115" i="1"/>
  <c r="F116" i="1"/>
  <c r="I116" i="1"/>
  <c r="F117" i="1"/>
  <c r="I117" i="1"/>
  <c r="F118" i="1"/>
  <c r="I118" i="1"/>
  <c r="F119" i="1"/>
  <c r="I119" i="1"/>
  <c r="F120" i="1"/>
  <c r="I120" i="1"/>
  <c r="F121" i="1"/>
  <c r="I121" i="1"/>
  <c r="F122" i="1"/>
  <c r="I122" i="1"/>
  <c r="F123" i="1"/>
  <c r="I123" i="1"/>
  <c r="I124" i="1"/>
  <c r="F125" i="1"/>
  <c r="I125" i="1"/>
  <c r="F126" i="1"/>
  <c r="I126" i="1"/>
  <c r="F127" i="1"/>
  <c r="I127" i="1"/>
  <c r="F128" i="1"/>
  <c r="I128" i="1"/>
  <c r="F129" i="1"/>
  <c r="I129" i="1"/>
  <c r="F130" i="1"/>
  <c r="I130" i="1"/>
  <c r="F131" i="1"/>
  <c r="I131" i="1"/>
  <c r="F132" i="1"/>
  <c r="I132" i="1"/>
  <c r="F133" i="1"/>
  <c r="I133" i="1"/>
  <c r="F134" i="1"/>
  <c r="I134" i="1"/>
  <c r="F135" i="1"/>
  <c r="I135" i="1"/>
  <c r="F136" i="1"/>
  <c r="I136" i="1"/>
  <c r="F137" i="1"/>
  <c r="I137" i="1"/>
  <c r="F138" i="1"/>
  <c r="I138" i="1"/>
  <c r="J104" i="1" l="1"/>
  <c r="J91" i="1"/>
  <c r="J72" i="1"/>
  <c r="J85" i="1"/>
  <c r="T85" i="1" s="1"/>
  <c r="S85" i="1"/>
  <c r="J19" i="1"/>
  <c r="J36" i="1"/>
  <c r="J129" i="1"/>
  <c r="J37" i="1"/>
  <c r="J107" i="1"/>
  <c r="J88" i="1"/>
  <c r="J30" i="1"/>
  <c r="T30" i="1" s="1"/>
  <c r="J22" i="1"/>
  <c r="J70" i="1"/>
  <c r="J132" i="1"/>
  <c r="J117" i="1"/>
  <c r="J110" i="1"/>
  <c r="J94" i="1"/>
  <c r="J98" i="1"/>
  <c r="J35" i="1"/>
  <c r="J127" i="1"/>
  <c r="J81" i="1"/>
  <c r="J133" i="1"/>
  <c r="J58" i="1"/>
  <c r="J118" i="1"/>
  <c r="J103" i="1"/>
  <c r="J71" i="1"/>
  <c r="J78" i="1"/>
  <c r="J108" i="1"/>
  <c r="J115" i="1"/>
  <c r="J109" i="1"/>
  <c r="J48" i="1"/>
  <c r="J77" i="1"/>
  <c r="J53" i="1"/>
  <c r="J131" i="1"/>
  <c r="J124" i="1"/>
  <c r="J113" i="1"/>
  <c r="J83" i="1"/>
  <c r="J97" i="1"/>
  <c r="J67" i="1"/>
  <c r="J74" i="1"/>
  <c r="J75" i="1"/>
  <c r="J73" i="1"/>
  <c r="J65" i="1"/>
  <c r="J60" i="1"/>
  <c r="J62" i="1"/>
  <c r="J63" i="1"/>
  <c r="T63" i="1" s="1"/>
  <c r="J51" i="1"/>
  <c r="J56" i="1"/>
  <c r="J52" i="1"/>
  <c r="J44" i="1"/>
  <c r="J42" i="1"/>
  <c r="J46" i="1"/>
  <c r="J24" i="1"/>
  <c r="J26" i="1"/>
  <c r="J25" i="1"/>
  <c r="J16" i="1"/>
  <c r="J138" i="1"/>
  <c r="J49" i="1"/>
  <c r="J136" i="1"/>
  <c r="J95" i="1"/>
  <c r="J123" i="1"/>
  <c r="J102" i="1"/>
  <c r="J80" i="1"/>
  <c r="J34" i="1"/>
  <c r="J122" i="1"/>
  <c r="J134" i="1"/>
  <c r="J47" i="1"/>
  <c r="J87" i="1"/>
  <c r="J79" i="1"/>
  <c r="J33" i="1"/>
  <c r="J18" i="1"/>
  <c r="J93" i="1"/>
  <c r="J86" i="1"/>
  <c r="J39" i="1"/>
  <c r="J32" i="1"/>
  <c r="J17" i="1"/>
  <c r="J120" i="1"/>
  <c r="J106" i="1"/>
  <c r="J99" i="1"/>
  <c r="J92" i="1"/>
  <c r="J59" i="1"/>
  <c r="J38" i="1"/>
  <c r="J31" i="1"/>
  <c r="T31" i="1" s="1"/>
  <c r="J23" i="1"/>
  <c r="J119" i="1"/>
  <c r="J66" i="1"/>
  <c r="J126" i="1"/>
  <c r="J111" i="1"/>
  <c r="J76" i="1"/>
  <c r="J29" i="1"/>
  <c r="T29" i="1" s="1"/>
  <c r="J15" i="1"/>
  <c r="J125" i="1"/>
  <c r="J90" i="1"/>
  <c r="J21" i="1"/>
  <c r="J130" i="1"/>
  <c r="J64" i="1"/>
  <c r="T64" i="1" s="1"/>
  <c r="J57" i="1"/>
  <c r="J28" i="1"/>
  <c r="T28" i="1" s="1"/>
  <c r="J116" i="1"/>
  <c r="J50" i="1"/>
  <c r="J128" i="1"/>
  <c r="J84" i="1"/>
  <c r="J45" i="1"/>
  <c r="J137" i="1"/>
  <c r="J121" i="1"/>
  <c r="J96" i="1"/>
  <c r="J114" i="1"/>
  <c r="J89" i="1"/>
  <c r="J101" i="1"/>
  <c r="J82" i="1"/>
  <c r="J43" i="1"/>
  <c r="J135" i="1"/>
  <c r="J100" i="1"/>
  <c r="J69" i="1"/>
  <c r="J112" i="1"/>
  <c r="J61" i="1"/>
  <c r="J55" i="1"/>
  <c r="J68" i="1"/>
  <c r="J14" i="1"/>
  <c r="J105" i="1"/>
  <c r="J54" i="1"/>
  <c r="J41" i="1"/>
  <c r="J27" i="1"/>
  <c r="J20" i="1"/>
  <c r="J13" i="1"/>
  <c r="Q122" i="1" l="1"/>
  <c r="I4" i="1"/>
  <c r="J4" i="1" l="1"/>
  <c r="I5" i="1"/>
  <c r="J5" i="1" s="1"/>
  <c r="I6" i="1"/>
  <c r="I8" i="1"/>
  <c r="I9" i="1"/>
  <c r="I10" i="1"/>
  <c r="I11" i="1"/>
  <c r="I12" i="1"/>
  <c r="F6" i="1"/>
  <c r="J6" i="1" l="1"/>
  <c r="Q130" i="1"/>
  <c r="R130" i="1"/>
  <c r="Q121" i="1"/>
  <c r="R121" i="1"/>
  <c r="Q76" i="1"/>
  <c r="R76" i="1"/>
  <c r="T22" i="1"/>
  <c r="T23" i="1"/>
  <c r="T24" i="1"/>
  <c r="T25" i="1"/>
  <c r="T26" i="1"/>
  <c r="T27" i="1"/>
  <c r="S17" i="1"/>
  <c r="S18" i="1"/>
  <c r="S19" i="1"/>
  <c r="R20" i="1"/>
  <c r="S20" i="1"/>
  <c r="R21" i="1"/>
  <c r="S21" i="1"/>
  <c r="Q22" i="1"/>
  <c r="R22" i="1"/>
  <c r="S22" i="1"/>
  <c r="Q23" i="1"/>
  <c r="R23" i="1"/>
  <c r="S23" i="1"/>
  <c r="Q24" i="1"/>
  <c r="R24" i="1"/>
  <c r="S24" i="1"/>
  <c r="Q25" i="1"/>
  <c r="R25" i="1"/>
  <c r="S25" i="1"/>
  <c r="Q26" i="1"/>
  <c r="R26" i="1"/>
  <c r="S26" i="1"/>
  <c r="Q27" i="1"/>
  <c r="R27" i="1"/>
  <c r="S27" i="1"/>
  <c r="Q32" i="1"/>
  <c r="R32" i="1"/>
  <c r="S32" i="1"/>
  <c r="Q33" i="1"/>
  <c r="R33" i="1"/>
  <c r="S33" i="1"/>
  <c r="S103" i="1" l="1"/>
  <c r="S104" i="1"/>
  <c r="S105" i="1"/>
  <c r="S106" i="1"/>
  <c r="S107" i="1"/>
  <c r="S108" i="1"/>
  <c r="S109" i="1"/>
  <c r="S110" i="1"/>
  <c r="S111" i="1"/>
  <c r="Q5" i="1"/>
  <c r="R5" i="1"/>
  <c r="S5" i="1"/>
  <c r="Q6" i="1"/>
  <c r="R6" i="1"/>
  <c r="S6" i="1"/>
  <c r="Q7" i="1"/>
  <c r="R7" i="1"/>
  <c r="S7" i="1"/>
  <c r="Q8" i="1"/>
  <c r="R8" i="1"/>
  <c r="S8" i="1"/>
  <c r="Q9" i="1"/>
  <c r="R9" i="1"/>
  <c r="S9" i="1"/>
  <c r="Q10" i="1"/>
  <c r="R10" i="1"/>
  <c r="S10" i="1"/>
  <c r="Q11" i="1"/>
  <c r="R11" i="1"/>
  <c r="S11" i="1"/>
  <c r="Q12" i="1"/>
  <c r="R12" i="1"/>
  <c r="S12" i="1"/>
  <c r="S13" i="1"/>
  <c r="S14" i="1"/>
  <c r="S15" i="1"/>
  <c r="S16" i="1"/>
  <c r="Q34" i="1"/>
  <c r="R34" i="1"/>
  <c r="S34" i="1"/>
  <c r="Q35" i="1"/>
  <c r="R35" i="1"/>
  <c r="S35" i="1"/>
  <c r="Q36" i="1"/>
  <c r="R36" i="1"/>
  <c r="S36" i="1"/>
  <c r="Q37" i="1"/>
  <c r="R37" i="1"/>
  <c r="S37" i="1"/>
  <c r="Q38" i="1"/>
  <c r="R38" i="1"/>
  <c r="S38" i="1"/>
  <c r="Q39" i="1"/>
  <c r="R39" i="1"/>
  <c r="S39" i="1"/>
  <c r="Q40" i="1"/>
  <c r="R40" i="1"/>
  <c r="S40" i="1"/>
  <c r="Q41" i="1"/>
  <c r="R41" i="1"/>
  <c r="S41" i="1"/>
  <c r="Q42" i="1"/>
  <c r="R42" i="1"/>
  <c r="S42" i="1"/>
  <c r="Q43" i="1"/>
  <c r="R43" i="1"/>
  <c r="S43" i="1"/>
  <c r="Q44" i="1"/>
  <c r="R44" i="1"/>
  <c r="S44" i="1"/>
  <c r="Q45" i="1"/>
  <c r="R45" i="1"/>
  <c r="S45" i="1"/>
  <c r="Q46" i="1"/>
  <c r="R46" i="1"/>
  <c r="S46" i="1"/>
  <c r="Q47" i="1"/>
  <c r="R47" i="1"/>
  <c r="S47" i="1"/>
  <c r="Q48" i="1"/>
  <c r="R48" i="1"/>
  <c r="S48" i="1"/>
  <c r="S49" i="1"/>
  <c r="S50" i="1"/>
  <c r="S51" i="1"/>
  <c r="S52" i="1"/>
  <c r="Q53" i="1"/>
  <c r="R53" i="1"/>
  <c r="S53" i="1"/>
  <c r="Q54" i="1"/>
  <c r="R54" i="1"/>
  <c r="S54" i="1"/>
  <c r="Q55" i="1"/>
  <c r="R55" i="1"/>
  <c r="S55" i="1"/>
  <c r="Q56" i="1"/>
  <c r="R56" i="1"/>
  <c r="S56" i="1"/>
  <c r="Q57" i="1"/>
  <c r="R57" i="1"/>
  <c r="S57" i="1"/>
  <c r="Q58" i="1"/>
  <c r="R58" i="1"/>
  <c r="S58" i="1"/>
  <c r="Q59" i="1"/>
  <c r="R59" i="1"/>
  <c r="S59" i="1"/>
  <c r="Q60" i="1"/>
  <c r="R60" i="1"/>
  <c r="S60" i="1"/>
  <c r="Q61" i="1"/>
  <c r="R61" i="1"/>
  <c r="S61" i="1"/>
  <c r="Q62" i="1"/>
  <c r="R62" i="1"/>
  <c r="S62" i="1"/>
  <c r="Q65" i="1"/>
  <c r="R65" i="1"/>
  <c r="S65" i="1"/>
  <c r="Q66" i="1"/>
  <c r="R66" i="1"/>
  <c r="S66" i="1"/>
  <c r="S67" i="1"/>
  <c r="S68" i="1"/>
  <c r="S69" i="1"/>
  <c r="S70" i="1"/>
  <c r="S71" i="1"/>
  <c r="S72" i="1"/>
  <c r="S73" i="1"/>
  <c r="S74" i="1"/>
  <c r="S75" i="1"/>
  <c r="S76" i="1"/>
  <c r="Q77" i="1"/>
  <c r="R77" i="1"/>
  <c r="S77" i="1"/>
  <c r="Q78" i="1"/>
  <c r="R78" i="1"/>
  <c r="S78" i="1"/>
  <c r="Q79" i="1"/>
  <c r="R79" i="1"/>
  <c r="S79" i="1"/>
  <c r="Q80" i="1"/>
  <c r="R80" i="1"/>
  <c r="S80" i="1"/>
  <c r="Q81" i="1"/>
  <c r="R81" i="1"/>
  <c r="S81" i="1"/>
  <c r="Q82" i="1"/>
  <c r="R82" i="1"/>
  <c r="S82" i="1"/>
  <c r="Q83" i="1"/>
  <c r="R83" i="1"/>
  <c r="S83" i="1"/>
  <c r="Q84" i="1"/>
  <c r="R84" i="1"/>
  <c r="S84" i="1"/>
  <c r="Q86" i="1"/>
  <c r="R86" i="1"/>
  <c r="S86" i="1"/>
  <c r="Q87" i="1"/>
  <c r="R87" i="1"/>
  <c r="S87" i="1"/>
  <c r="Q88" i="1"/>
  <c r="R88" i="1"/>
  <c r="S88" i="1"/>
  <c r="Q89" i="1"/>
  <c r="R89" i="1"/>
  <c r="S89" i="1"/>
  <c r="Q90" i="1"/>
  <c r="R90" i="1"/>
  <c r="S90" i="1"/>
  <c r="Q91" i="1"/>
  <c r="R91" i="1"/>
  <c r="S91" i="1"/>
  <c r="Q92" i="1"/>
  <c r="R92" i="1"/>
  <c r="S92" i="1"/>
  <c r="Q93" i="1"/>
  <c r="R93" i="1"/>
  <c r="S93" i="1"/>
  <c r="S94" i="1"/>
  <c r="S95" i="1"/>
  <c r="S96" i="1"/>
  <c r="S97" i="1"/>
  <c r="S98" i="1"/>
  <c r="S99" i="1"/>
  <c r="S100" i="1"/>
  <c r="S101" i="1"/>
  <c r="S102" i="1"/>
  <c r="S112" i="1"/>
  <c r="S113" i="1"/>
  <c r="S114" i="1"/>
  <c r="S115" i="1"/>
  <c r="S116" i="1"/>
  <c r="S117" i="1"/>
  <c r="S118" i="1"/>
  <c r="S119" i="1"/>
  <c r="S120" i="1"/>
  <c r="S121" i="1"/>
  <c r="R122" i="1"/>
  <c r="S122" i="1"/>
  <c r="Q123" i="1"/>
  <c r="R123" i="1"/>
  <c r="S123" i="1"/>
  <c r="Q124" i="1"/>
  <c r="R124" i="1"/>
  <c r="S124" i="1"/>
  <c r="Q125" i="1"/>
  <c r="R125" i="1"/>
  <c r="S125" i="1"/>
  <c r="Q126" i="1"/>
  <c r="R126" i="1"/>
  <c r="S126" i="1"/>
  <c r="Q127" i="1"/>
  <c r="R127" i="1"/>
  <c r="S127" i="1"/>
  <c r="Q128" i="1"/>
  <c r="R128" i="1"/>
  <c r="S128" i="1"/>
  <c r="Q129" i="1"/>
  <c r="R129" i="1"/>
  <c r="S129" i="1"/>
  <c r="S130" i="1"/>
  <c r="Q131" i="1"/>
  <c r="R131" i="1"/>
  <c r="S131" i="1"/>
  <c r="Q132" i="1"/>
  <c r="R132" i="1"/>
  <c r="S132" i="1"/>
  <c r="Q133" i="1"/>
  <c r="R133" i="1"/>
  <c r="S133" i="1"/>
  <c r="Q134" i="1"/>
  <c r="R134" i="1"/>
  <c r="S134" i="1"/>
  <c r="Q135" i="1"/>
  <c r="R135" i="1"/>
  <c r="S135" i="1"/>
  <c r="Q136" i="1"/>
  <c r="R136" i="1"/>
  <c r="S136" i="1"/>
  <c r="Q137" i="1"/>
  <c r="R137" i="1"/>
  <c r="S137" i="1"/>
  <c r="Q138" i="1"/>
  <c r="R138" i="1"/>
  <c r="S138" i="1"/>
  <c r="T5" i="1"/>
  <c r="T6" i="1"/>
  <c r="F7" i="1"/>
  <c r="F8" i="1"/>
  <c r="J8" i="1" s="1"/>
  <c r="T8" i="1" s="1"/>
  <c r="F9" i="1"/>
  <c r="J9" i="1" s="1"/>
  <c r="T9" i="1" s="1"/>
  <c r="F10" i="1"/>
  <c r="J10" i="1" s="1"/>
  <c r="T10" i="1" s="1"/>
  <c r="F11" i="1"/>
  <c r="J11" i="1" s="1"/>
  <c r="T11" i="1" s="1"/>
  <c r="F12" i="1"/>
  <c r="J12" i="1" s="1"/>
  <c r="T12" i="1" s="1"/>
  <c r="T13" i="1"/>
  <c r="T14" i="1"/>
  <c r="T15" i="1"/>
  <c r="T16" i="1"/>
  <c r="T17" i="1"/>
  <c r="T18" i="1"/>
  <c r="T19" i="1"/>
  <c r="T20" i="1"/>
  <c r="T2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J7" i="1" l="1"/>
  <c r="T7" i="1" s="1"/>
  <c r="T4" i="1"/>
  <c r="T147" i="1" s="1"/>
  <c r="S4" i="1"/>
  <c r="R4" i="1"/>
  <c r="R140" i="1" s="1"/>
  <c r="Q4" i="1"/>
  <c r="Q142" i="1" l="1"/>
  <c r="Q147" i="1"/>
  <c r="Q140" i="1"/>
  <c r="V115" i="1" s="1"/>
  <c r="Q146" i="1"/>
  <c r="Q141" i="1"/>
  <c r="AC126" i="1"/>
  <c r="AB126" i="1"/>
  <c r="AA126" i="1"/>
  <c r="AA27" i="1"/>
  <c r="AB28" i="1"/>
  <c r="AC29" i="1"/>
  <c r="AC24" i="1"/>
  <c r="AA30" i="1"/>
  <c r="AA26" i="1"/>
  <c r="AB27" i="1"/>
  <c r="AC28" i="1"/>
  <c r="AB24" i="1"/>
  <c r="AB30" i="1"/>
  <c r="AA25" i="1"/>
  <c r="AB26" i="1"/>
  <c r="AC27" i="1"/>
  <c r="AB22" i="1"/>
  <c r="AA24" i="1"/>
  <c r="AB25" i="1"/>
  <c r="AC26" i="1"/>
  <c r="AA22" i="1"/>
  <c r="AA29" i="1"/>
  <c r="AC22" i="1"/>
  <c r="AA28" i="1"/>
  <c r="AB29" i="1"/>
  <c r="AC30" i="1"/>
  <c r="AA23" i="1"/>
  <c r="AC25" i="1"/>
  <c r="AB23" i="1"/>
  <c r="AC23" i="1"/>
  <c r="R147" i="1"/>
  <c r="R141" i="1"/>
  <c r="R142" i="1"/>
  <c r="R146" i="1"/>
  <c r="W109" i="1" l="1"/>
  <c r="Q143" i="1"/>
  <c r="Y109" i="1"/>
  <c r="R143" i="1"/>
  <c r="X132" i="1"/>
  <c r="W131" i="1"/>
  <c r="V5" i="1"/>
  <c r="V22" i="1"/>
  <c r="W23" i="1"/>
  <c r="X24" i="1"/>
  <c r="V30" i="1"/>
  <c r="W26" i="1"/>
  <c r="W22" i="1"/>
  <c r="X23" i="1"/>
  <c r="V29" i="1"/>
  <c r="W30" i="1"/>
  <c r="V26" i="1"/>
  <c r="W27" i="1"/>
  <c r="V24" i="1"/>
  <c r="X26" i="1"/>
  <c r="X22" i="1"/>
  <c r="V28" i="1"/>
  <c r="W29" i="1"/>
  <c r="X30" i="1"/>
  <c r="X28" i="1"/>
  <c r="V27" i="1"/>
  <c r="W28" i="1"/>
  <c r="X29" i="1"/>
  <c r="V25" i="1"/>
  <c r="X27" i="1"/>
  <c r="W25" i="1"/>
  <c r="V23" i="1"/>
  <c r="W24" i="1"/>
  <c r="X25" i="1"/>
  <c r="Y122" i="1"/>
  <c r="AC138" i="1"/>
  <c r="AB138" i="1"/>
  <c r="AC137" i="1"/>
  <c r="AA131" i="1"/>
  <c r="AB130" i="1"/>
  <c r="AB129" i="1"/>
  <c r="AC128" i="1"/>
  <c r="AA138" i="1"/>
  <c r="AB137" i="1"/>
  <c r="AC136" i="1"/>
  <c r="AA130" i="1"/>
  <c r="AA129" i="1"/>
  <c r="AA137" i="1"/>
  <c r="AB136" i="1"/>
  <c r="AC135" i="1"/>
  <c r="AA135" i="1"/>
  <c r="AB134" i="1"/>
  <c r="AC133" i="1"/>
  <c r="AB125" i="1"/>
  <c r="AC124" i="1"/>
  <c r="AA133" i="1"/>
  <c r="AA128" i="1"/>
  <c r="AA120" i="1"/>
  <c r="AC134" i="1"/>
  <c r="AC115" i="1"/>
  <c r="AB114" i="1"/>
  <c r="AA113" i="1"/>
  <c r="AA134" i="1"/>
  <c r="AC116" i="1"/>
  <c r="AB115" i="1"/>
  <c r="AA114" i="1"/>
  <c r="AC131" i="1"/>
  <c r="AC130" i="1"/>
  <c r="AC127" i="1"/>
  <c r="AC123" i="1"/>
  <c r="AC117" i="1"/>
  <c r="AB116" i="1"/>
  <c r="AA115" i="1"/>
  <c r="AB132" i="1"/>
  <c r="AC129" i="1"/>
  <c r="AA127" i="1"/>
  <c r="AC125" i="1"/>
  <c r="AA124" i="1"/>
  <c r="AA123" i="1"/>
  <c r="AB121" i="1"/>
  <c r="AC114" i="1"/>
  <c r="AC113" i="1"/>
  <c r="AB112" i="1"/>
  <c r="AA109" i="1"/>
  <c r="AC104" i="1"/>
  <c r="AB103" i="1"/>
  <c r="AA102" i="1"/>
  <c r="AC96" i="1"/>
  <c r="AB95" i="1"/>
  <c r="AA94" i="1"/>
  <c r="AA92" i="1"/>
  <c r="AB91" i="1"/>
  <c r="AB128" i="1"/>
  <c r="AA125" i="1"/>
  <c r="AC122" i="1"/>
  <c r="AA121" i="1"/>
  <c r="AB117" i="1"/>
  <c r="AB113" i="1"/>
  <c r="AA112" i="1"/>
  <c r="AC105" i="1"/>
  <c r="AB104" i="1"/>
  <c r="AA103" i="1"/>
  <c r="AC97" i="1"/>
  <c r="AB96" i="1"/>
  <c r="AA95" i="1"/>
  <c r="AA91" i="1"/>
  <c r="AB90" i="1"/>
  <c r="AA136" i="1"/>
  <c r="AB135" i="1"/>
  <c r="AC132" i="1"/>
  <c r="AB122" i="1"/>
  <c r="AC119" i="1"/>
  <c r="AA117" i="1"/>
  <c r="AC106" i="1"/>
  <c r="AB105" i="1"/>
  <c r="AA104" i="1"/>
  <c r="AC98" i="1"/>
  <c r="AB97" i="1"/>
  <c r="AA96" i="1"/>
  <c r="AA90" i="1"/>
  <c r="AC118" i="1"/>
  <c r="AA116" i="1"/>
  <c r="AC111" i="1"/>
  <c r="AC110" i="1"/>
  <c r="AB108" i="1"/>
  <c r="AA107" i="1"/>
  <c r="AC101" i="1"/>
  <c r="AB100" i="1"/>
  <c r="AA99" i="1"/>
  <c r="AC93" i="1"/>
  <c r="AC112" i="1"/>
  <c r="AB111" i="1"/>
  <c r="AB110" i="1"/>
  <c r="AC107" i="1"/>
  <c r="AC102" i="1"/>
  <c r="AC100" i="1"/>
  <c r="AC92" i="1"/>
  <c r="AC91" i="1"/>
  <c r="AC90" i="1"/>
  <c r="AB89" i="1"/>
  <c r="AC88" i="1"/>
  <c r="AA82" i="1"/>
  <c r="AB81" i="1"/>
  <c r="AC80" i="1"/>
  <c r="AC70" i="1"/>
  <c r="AB69" i="1"/>
  <c r="AB124" i="1"/>
  <c r="AB123" i="1"/>
  <c r="AA122" i="1"/>
  <c r="AB118" i="1"/>
  <c r="AA111" i="1"/>
  <c r="AA110" i="1"/>
  <c r="AC109" i="1"/>
  <c r="AB107" i="1"/>
  <c r="AA105" i="1"/>
  <c r="AB102" i="1"/>
  <c r="AA100" i="1"/>
  <c r="AB98" i="1"/>
  <c r="AB93" i="1"/>
  <c r="AB92" i="1"/>
  <c r="AA89" i="1"/>
  <c r="AB88" i="1"/>
  <c r="AC87" i="1"/>
  <c r="AA81" i="1"/>
  <c r="AB80" i="1"/>
  <c r="AC79" i="1"/>
  <c r="AC71" i="1"/>
  <c r="AB70" i="1"/>
  <c r="AA69" i="1"/>
  <c r="AB120" i="1"/>
  <c r="AC108" i="1"/>
  <c r="AC99" i="1"/>
  <c r="AC94" i="1"/>
  <c r="AA86" i="1"/>
  <c r="AB85" i="1"/>
  <c r="AC84" i="1"/>
  <c r="AA78" i="1"/>
  <c r="AB77" i="1"/>
  <c r="AC76" i="1"/>
  <c r="AC74" i="1"/>
  <c r="AB73" i="1"/>
  <c r="AA72" i="1"/>
  <c r="AB133" i="1"/>
  <c r="AA108" i="1"/>
  <c r="AB106" i="1"/>
  <c r="AB101" i="1"/>
  <c r="AB99" i="1"/>
  <c r="AA97" i="1"/>
  <c r="AB94" i="1"/>
  <c r="AA85" i="1"/>
  <c r="AB84" i="1"/>
  <c r="AC83" i="1"/>
  <c r="AA77" i="1"/>
  <c r="AB76" i="1"/>
  <c r="AC75" i="1"/>
  <c r="AB74" i="1"/>
  <c r="AA73" i="1"/>
  <c r="AB127" i="1"/>
  <c r="AA106" i="1"/>
  <c r="AA84" i="1"/>
  <c r="AB79" i="1"/>
  <c r="AC72" i="1"/>
  <c r="AC67" i="1"/>
  <c r="AB131" i="1"/>
  <c r="AB119" i="1"/>
  <c r="AC95" i="1"/>
  <c r="AC85" i="1"/>
  <c r="AA79" i="1"/>
  <c r="AB72" i="1"/>
  <c r="AC68" i="1"/>
  <c r="AB67" i="1"/>
  <c r="AC66" i="1"/>
  <c r="AA60" i="1"/>
  <c r="AB59" i="1"/>
  <c r="AC58" i="1"/>
  <c r="AA52" i="1"/>
  <c r="AB51" i="1"/>
  <c r="AA50" i="1"/>
  <c r="AA46" i="1"/>
  <c r="AB45" i="1"/>
  <c r="AC44" i="1"/>
  <c r="AA132" i="1"/>
  <c r="AA119" i="1"/>
  <c r="AB109" i="1"/>
  <c r="AA93" i="1"/>
  <c r="AC86" i="1"/>
  <c r="AA80" i="1"/>
  <c r="AA70" i="1"/>
  <c r="AB68" i="1"/>
  <c r="AA67" i="1"/>
  <c r="AB86" i="1"/>
  <c r="AC120" i="1"/>
  <c r="AC103" i="1"/>
  <c r="AA87" i="1"/>
  <c r="AB82" i="1"/>
  <c r="AC77" i="1"/>
  <c r="AB71" i="1"/>
  <c r="AA64" i="1"/>
  <c r="AB63" i="1"/>
  <c r="AC62" i="1"/>
  <c r="AA56" i="1"/>
  <c r="AB55" i="1"/>
  <c r="AC54" i="1"/>
  <c r="AC48" i="1"/>
  <c r="AC121" i="1"/>
  <c r="AA101" i="1"/>
  <c r="AA88" i="1"/>
  <c r="AB83" i="1"/>
  <c r="AC78" i="1"/>
  <c r="AA71" i="1"/>
  <c r="AA63" i="1"/>
  <c r="AB62" i="1"/>
  <c r="AC61" i="1"/>
  <c r="AA55" i="1"/>
  <c r="AB54" i="1"/>
  <c r="AC53" i="1"/>
  <c r="AC49" i="1"/>
  <c r="AB48" i="1"/>
  <c r="AC47" i="1"/>
  <c r="AB66" i="1"/>
  <c r="AC65" i="1"/>
  <c r="AA61" i="1"/>
  <c r="AB60" i="1"/>
  <c r="AC59" i="1"/>
  <c r="AB53" i="1"/>
  <c r="AC52" i="1"/>
  <c r="AC89" i="1"/>
  <c r="AA74" i="1"/>
  <c r="AA66" i="1"/>
  <c r="AB65" i="1"/>
  <c r="AA59" i="1"/>
  <c r="AB58" i="1"/>
  <c r="AC57" i="1"/>
  <c r="AA53" i="1"/>
  <c r="AB52" i="1"/>
  <c r="AC51" i="1"/>
  <c r="AB50" i="1"/>
  <c r="AA49" i="1"/>
  <c r="AC81" i="1"/>
  <c r="AA65" i="1"/>
  <c r="AC64" i="1"/>
  <c r="AA58" i="1"/>
  <c r="AB57" i="1"/>
  <c r="AA51" i="1"/>
  <c r="AA118" i="1"/>
  <c r="AC82" i="1"/>
  <c r="AB78" i="1"/>
  <c r="AA76" i="1"/>
  <c r="AB75" i="1"/>
  <c r="AC69" i="1"/>
  <c r="AB64" i="1"/>
  <c r="AA57" i="1"/>
  <c r="AC56" i="1"/>
  <c r="AB87" i="1"/>
  <c r="AC73" i="1"/>
  <c r="AC55" i="1"/>
  <c r="AA75" i="1"/>
  <c r="AC43" i="1"/>
  <c r="AA37" i="1"/>
  <c r="AB36" i="1"/>
  <c r="AC35" i="1"/>
  <c r="AA21" i="1"/>
  <c r="AB20" i="1"/>
  <c r="AC19" i="1"/>
  <c r="AA7" i="1"/>
  <c r="AB6" i="1"/>
  <c r="AC5" i="1"/>
  <c r="AB47" i="1"/>
  <c r="AC46" i="1"/>
  <c r="AB43" i="1"/>
  <c r="AC42" i="1"/>
  <c r="AA36" i="1"/>
  <c r="AA62" i="1"/>
  <c r="AC60" i="1"/>
  <c r="AB61" i="1"/>
  <c r="AC50" i="1"/>
  <c r="AA48" i="1"/>
  <c r="AA47" i="1"/>
  <c r="AB46" i="1"/>
  <c r="AC45" i="1"/>
  <c r="AA43" i="1"/>
  <c r="AB42" i="1"/>
  <c r="AC41" i="1"/>
  <c r="AA35" i="1"/>
  <c r="AB34" i="1"/>
  <c r="AC33" i="1"/>
  <c r="AA19" i="1"/>
  <c r="AB18" i="1"/>
  <c r="AC17" i="1"/>
  <c r="AC13" i="1"/>
  <c r="AB12" i="1"/>
  <c r="AC11" i="1"/>
  <c r="AA5" i="1"/>
  <c r="AB4" i="1"/>
  <c r="AA68" i="1"/>
  <c r="AA98" i="1"/>
  <c r="AA40" i="1"/>
  <c r="AB39" i="1"/>
  <c r="AC38" i="1"/>
  <c r="AA32" i="1"/>
  <c r="AB31" i="1"/>
  <c r="AA16" i="1"/>
  <c r="AB15" i="1"/>
  <c r="AA14" i="1"/>
  <c r="AA10" i="1"/>
  <c r="AB9" i="1"/>
  <c r="AC8" i="1"/>
  <c r="AC63" i="1"/>
  <c r="AA54" i="1"/>
  <c r="AB49" i="1"/>
  <c r="AA39" i="1"/>
  <c r="AB38" i="1"/>
  <c r="AC37" i="1"/>
  <c r="AA31" i="1"/>
  <c r="AC21" i="1"/>
  <c r="AA15" i="1"/>
  <c r="AA9" i="1"/>
  <c r="AB8" i="1"/>
  <c r="AC7" i="1"/>
  <c r="AA83" i="1"/>
  <c r="AA44" i="1"/>
  <c r="AB32" i="1"/>
  <c r="AB21" i="1"/>
  <c r="AA20" i="1"/>
  <c r="AC15" i="1"/>
  <c r="AB7" i="1"/>
  <c r="AA34" i="1"/>
  <c r="AB33" i="1"/>
  <c r="AC16" i="1"/>
  <c r="AB41" i="1"/>
  <c r="AC39" i="1"/>
  <c r="AC34" i="1"/>
  <c r="AA33" i="1"/>
  <c r="AB17" i="1"/>
  <c r="AB16" i="1"/>
  <c r="AB13" i="1"/>
  <c r="AC9" i="1"/>
  <c r="AA8" i="1"/>
  <c r="AC4" i="1"/>
  <c r="AA41" i="1"/>
  <c r="AB37" i="1"/>
  <c r="AC18" i="1"/>
  <c r="AA17" i="1"/>
  <c r="AA13" i="1"/>
  <c r="AC10" i="1"/>
  <c r="AA4" i="1"/>
  <c r="AB44" i="1"/>
  <c r="AB40" i="1"/>
  <c r="AA38" i="1"/>
  <c r="AC36" i="1"/>
  <c r="AC32" i="1"/>
  <c r="AB56" i="1"/>
  <c r="AA18" i="1"/>
  <c r="AB11" i="1"/>
  <c r="AB10" i="1"/>
  <c r="AB35" i="1"/>
  <c r="AC14" i="1"/>
  <c r="AC12" i="1"/>
  <c r="AA11" i="1"/>
  <c r="AB5" i="1"/>
  <c r="AA45" i="1"/>
  <c r="AA42" i="1"/>
  <c r="AC40" i="1"/>
  <c r="AC31" i="1"/>
  <c r="AB19" i="1"/>
  <c r="AB14" i="1"/>
  <c r="AA12" i="1"/>
  <c r="AC6" i="1"/>
  <c r="AA6" i="1"/>
  <c r="AC20" i="1"/>
  <c r="V136" i="1"/>
  <c r="W135" i="1"/>
  <c r="X134" i="1"/>
  <c r="V127" i="1"/>
  <c r="W126" i="1"/>
  <c r="V135" i="1"/>
  <c r="W134" i="1"/>
  <c r="X133" i="1"/>
  <c r="V134" i="1"/>
  <c r="W133" i="1"/>
  <c r="X138" i="1"/>
  <c r="V132" i="1"/>
  <c r="X130" i="1"/>
  <c r="X129" i="1"/>
  <c r="W137" i="1"/>
  <c r="X136" i="1"/>
  <c r="W129" i="1"/>
  <c r="W127" i="1"/>
  <c r="X124" i="1"/>
  <c r="X123" i="1"/>
  <c r="X117" i="1"/>
  <c r="W116" i="1"/>
  <c r="W138" i="1"/>
  <c r="V137" i="1"/>
  <c r="W136" i="1"/>
  <c r="V129" i="1"/>
  <c r="X125" i="1"/>
  <c r="W124" i="1"/>
  <c r="W123" i="1"/>
  <c r="X122" i="1"/>
  <c r="X118" i="1"/>
  <c r="W117" i="1"/>
  <c r="V116" i="1"/>
  <c r="X110" i="1"/>
  <c r="V138" i="1"/>
  <c r="V133" i="1"/>
  <c r="X128" i="1"/>
  <c r="W125" i="1"/>
  <c r="V124" i="1"/>
  <c r="V123" i="1"/>
  <c r="W122" i="1"/>
  <c r="X121" i="1"/>
  <c r="X119" i="1"/>
  <c r="W118" i="1"/>
  <c r="V117" i="1"/>
  <c r="X111" i="1"/>
  <c r="W110" i="1"/>
  <c r="W128" i="1"/>
  <c r="X126" i="1"/>
  <c r="V125" i="1"/>
  <c r="V122" i="1"/>
  <c r="W121" i="1"/>
  <c r="X120" i="1"/>
  <c r="W119" i="1"/>
  <c r="V118" i="1"/>
  <c r="X112" i="1"/>
  <c r="W111" i="1"/>
  <c r="X131" i="1"/>
  <c r="W130" i="1"/>
  <c r="W120" i="1"/>
  <c r="X116" i="1"/>
  <c r="X107" i="1"/>
  <c r="W106" i="1"/>
  <c r="V105" i="1"/>
  <c r="X99" i="1"/>
  <c r="W98" i="1"/>
  <c r="V97" i="1"/>
  <c r="V120" i="1"/>
  <c r="V111" i="1"/>
  <c r="X108" i="1"/>
  <c r="W107" i="1"/>
  <c r="V106" i="1"/>
  <c r="X100" i="1"/>
  <c r="W99" i="1"/>
  <c r="V98" i="1"/>
  <c r="X137" i="1"/>
  <c r="V128" i="1"/>
  <c r="V121" i="1"/>
  <c r="X114" i="1"/>
  <c r="X113" i="1"/>
  <c r="W112" i="1"/>
  <c r="V110" i="1"/>
  <c r="W108" i="1"/>
  <c r="V107" i="1"/>
  <c r="X101" i="1"/>
  <c r="W100" i="1"/>
  <c r="V99" i="1"/>
  <c r="X93" i="1"/>
  <c r="V131" i="1"/>
  <c r="X127" i="1"/>
  <c r="V119" i="1"/>
  <c r="W115" i="1"/>
  <c r="X104" i="1"/>
  <c r="W103" i="1"/>
  <c r="V102" i="1"/>
  <c r="X96" i="1"/>
  <c r="W95" i="1"/>
  <c r="V94" i="1"/>
  <c r="V92" i="1"/>
  <c r="W91" i="1"/>
  <c r="X135" i="1"/>
  <c r="X115" i="1"/>
  <c r="V114" i="1"/>
  <c r="W113" i="1"/>
  <c r="X106" i="1"/>
  <c r="W104" i="1"/>
  <c r="V101" i="1"/>
  <c r="W97" i="1"/>
  <c r="V87" i="1"/>
  <c r="W86" i="1"/>
  <c r="X85" i="1"/>
  <c r="V79" i="1"/>
  <c r="W78" i="1"/>
  <c r="X77" i="1"/>
  <c r="X73" i="1"/>
  <c r="W72" i="1"/>
  <c r="V71" i="1"/>
  <c r="V113" i="1"/>
  <c r="V112" i="1"/>
  <c r="V104" i="1"/>
  <c r="X95" i="1"/>
  <c r="V86" i="1"/>
  <c r="W85" i="1"/>
  <c r="X84" i="1"/>
  <c r="V78" i="1"/>
  <c r="W77" i="1"/>
  <c r="X76" i="1"/>
  <c r="X74" i="1"/>
  <c r="W73" i="1"/>
  <c r="V72" i="1"/>
  <c r="V126" i="1"/>
  <c r="V109" i="1"/>
  <c r="W105" i="1"/>
  <c r="X98" i="1"/>
  <c r="W96" i="1"/>
  <c r="V93" i="1"/>
  <c r="W90" i="1"/>
  <c r="X89" i="1"/>
  <c r="V83" i="1"/>
  <c r="W82" i="1"/>
  <c r="X81" i="1"/>
  <c r="V75" i="1"/>
  <c r="X103" i="1"/>
  <c r="V96" i="1"/>
  <c r="V90" i="1"/>
  <c r="W89" i="1"/>
  <c r="X88" i="1"/>
  <c r="V82" i="1"/>
  <c r="W81" i="1"/>
  <c r="X80" i="1"/>
  <c r="V130" i="1"/>
  <c r="X105" i="1"/>
  <c r="X91" i="1"/>
  <c r="W88" i="1"/>
  <c r="X83" i="1"/>
  <c r="V77" i="1"/>
  <c r="W71" i="1"/>
  <c r="W69" i="1"/>
  <c r="V68" i="1"/>
  <c r="W114" i="1"/>
  <c r="V91" i="1"/>
  <c r="V88" i="1"/>
  <c r="W83" i="1"/>
  <c r="X78" i="1"/>
  <c r="W74" i="1"/>
  <c r="V69" i="1"/>
  <c r="V65" i="1"/>
  <c r="W64" i="1"/>
  <c r="X63" i="1"/>
  <c r="V57" i="1"/>
  <c r="W56" i="1"/>
  <c r="X55" i="1"/>
  <c r="V108" i="1"/>
  <c r="V95" i="1"/>
  <c r="X94" i="1"/>
  <c r="V89" i="1"/>
  <c r="W84" i="1"/>
  <c r="X79" i="1"/>
  <c r="V74" i="1"/>
  <c r="W132" i="1"/>
  <c r="X109" i="1"/>
  <c r="W94" i="1"/>
  <c r="W93" i="1"/>
  <c r="X90" i="1"/>
  <c r="X92" i="1"/>
  <c r="X86" i="1"/>
  <c r="V80" i="1"/>
  <c r="X75" i="1"/>
  <c r="X70" i="1"/>
  <c r="X67" i="1"/>
  <c r="V61" i="1"/>
  <c r="W60" i="1"/>
  <c r="X59" i="1"/>
  <c r="V53" i="1"/>
  <c r="W52" i="1"/>
  <c r="X51" i="1"/>
  <c r="W50" i="1"/>
  <c r="V49" i="1"/>
  <c r="V47" i="1"/>
  <c r="W46" i="1"/>
  <c r="X45" i="1"/>
  <c r="V103" i="1"/>
  <c r="X102" i="1"/>
  <c r="V100" i="1"/>
  <c r="W92" i="1"/>
  <c r="X87" i="1"/>
  <c r="V81" i="1"/>
  <c r="W76" i="1"/>
  <c r="W75" i="1"/>
  <c r="V73" i="1"/>
  <c r="W70" i="1"/>
  <c r="X68" i="1"/>
  <c r="W67" i="1"/>
  <c r="X66" i="1"/>
  <c r="V60" i="1"/>
  <c r="W59" i="1"/>
  <c r="X58" i="1"/>
  <c r="V52" i="1"/>
  <c r="W51" i="1"/>
  <c r="V50" i="1"/>
  <c r="V46" i="1"/>
  <c r="W45" i="1"/>
  <c r="X44" i="1"/>
  <c r="W102" i="1"/>
  <c r="V67" i="1"/>
  <c r="V63" i="1"/>
  <c r="X62" i="1"/>
  <c r="W55" i="1"/>
  <c r="W62" i="1"/>
  <c r="V55" i="1"/>
  <c r="X54" i="1"/>
  <c r="X97" i="1"/>
  <c r="V62" i="1"/>
  <c r="X61" i="1"/>
  <c r="W54" i="1"/>
  <c r="W48" i="1"/>
  <c r="W66" i="1"/>
  <c r="X65" i="1"/>
  <c r="W61" i="1"/>
  <c r="X60" i="1"/>
  <c r="V54" i="1"/>
  <c r="X53" i="1"/>
  <c r="W101" i="1"/>
  <c r="V85" i="1"/>
  <c r="V84" i="1"/>
  <c r="X72" i="1"/>
  <c r="X64" i="1"/>
  <c r="V58" i="1"/>
  <c r="W57" i="1"/>
  <c r="W49" i="1"/>
  <c r="V42" i="1"/>
  <c r="W41" i="1"/>
  <c r="X40" i="1"/>
  <c r="V34" i="1"/>
  <c r="W33" i="1"/>
  <c r="X32" i="1"/>
  <c r="V18" i="1"/>
  <c r="W17" i="1"/>
  <c r="X16" i="1"/>
  <c r="X14" i="1"/>
  <c r="W13" i="1"/>
  <c r="V12" i="1"/>
  <c r="W11" i="1"/>
  <c r="X10" i="1"/>
  <c r="V4" i="1"/>
  <c r="V41" i="1"/>
  <c r="W40" i="1"/>
  <c r="X39" i="1"/>
  <c r="W63" i="1"/>
  <c r="V76" i="1"/>
  <c r="V59" i="1"/>
  <c r="V51" i="1"/>
  <c r="V40" i="1"/>
  <c r="W39" i="1"/>
  <c r="X38" i="1"/>
  <c r="V32" i="1"/>
  <c r="W31" i="1"/>
  <c r="V16" i="1"/>
  <c r="W15" i="1"/>
  <c r="V14" i="1"/>
  <c r="V10" i="1"/>
  <c r="W9" i="1"/>
  <c r="X8" i="1"/>
  <c r="W87" i="1"/>
  <c r="W79" i="1"/>
  <c r="V70" i="1"/>
  <c r="X56" i="1"/>
  <c r="V48" i="1"/>
  <c r="W47" i="1"/>
  <c r="X46" i="1"/>
  <c r="X43" i="1"/>
  <c r="V37" i="1"/>
  <c r="W36" i="1"/>
  <c r="X35" i="1"/>
  <c r="V21" i="1"/>
  <c r="W20" i="1"/>
  <c r="X19" i="1"/>
  <c r="V7" i="1"/>
  <c r="W6" i="1"/>
  <c r="X5" i="1"/>
  <c r="X52" i="1"/>
  <c r="X49" i="1"/>
  <c r="W80" i="1"/>
  <c r="V64" i="1"/>
  <c r="V56" i="1"/>
  <c r="V45" i="1"/>
  <c r="W44" i="1"/>
  <c r="W43" i="1"/>
  <c r="X42" i="1"/>
  <c r="V36" i="1"/>
  <c r="W35" i="1"/>
  <c r="X34" i="1"/>
  <c r="V20" i="1"/>
  <c r="W19" i="1"/>
  <c r="X18" i="1"/>
  <c r="X12" i="1"/>
  <c r="V6" i="1"/>
  <c r="W5" i="1"/>
  <c r="X4" i="1"/>
  <c r="X71" i="1"/>
  <c r="X69" i="1"/>
  <c r="W53" i="1"/>
  <c r="W58" i="1"/>
  <c r="W42" i="1"/>
  <c r="W38" i="1"/>
  <c r="V35" i="1"/>
  <c r="X31" i="1"/>
  <c r="W14" i="1"/>
  <c r="W12" i="1"/>
  <c r="V15" i="1"/>
  <c r="X82" i="1"/>
  <c r="V44" i="1"/>
  <c r="V38" i="1"/>
  <c r="X36" i="1"/>
  <c r="V31" i="1"/>
  <c r="V19" i="1"/>
  <c r="X6" i="1"/>
  <c r="W68" i="1"/>
  <c r="W32" i="1"/>
  <c r="X21" i="1"/>
  <c r="X20" i="1"/>
  <c r="X15" i="1"/>
  <c r="X7" i="1"/>
  <c r="W65" i="1"/>
  <c r="X50" i="1"/>
  <c r="X33" i="1"/>
  <c r="W21" i="1"/>
  <c r="W7" i="1"/>
  <c r="X41" i="1"/>
  <c r="V39" i="1"/>
  <c r="X37" i="1"/>
  <c r="V33" i="1"/>
  <c r="X17" i="1"/>
  <c r="W16" i="1"/>
  <c r="X13" i="1"/>
  <c r="X9" i="1"/>
  <c r="W8" i="1"/>
  <c r="X57" i="1"/>
  <c r="V43" i="1"/>
  <c r="W37" i="1"/>
  <c r="W34" i="1"/>
  <c r="V17" i="1"/>
  <c r="V13" i="1"/>
  <c r="V9" i="1"/>
  <c r="V8" i="1"/>
  <c r="W4" i="1"/>
  <c r="V66" i="1"/>
  <c r="X48" i="1"/>
  <c r="X47" i="1"/>
  <c r="W18" i="1"/>
  <c r="X11" i="1"/>
  <c r="W10" i="1"/>
  <c r="V11" i="1"/>
  <c r="T141" i="1"/>
  <c r="T140" i="1"/>
  <c r="T142" i="1"/>
  <c r="T146" i="1"/>
  <c r="S140" i="1"/>
  <c r="S142" i="1"/>
  <c r="S146" i="1"/>
  <c r="S141" i="1"/>
  <c r="S147" i="1"/>
  <c r="AE112" i="1" l="1"/>
  <c r="AD126" i="1"/>
  <c r="AD110" i="1"/>
  <c r="Y64" i="1"/>
  <c r="Z14" i="1"/>
  <c r="Z29" i="1"/>
  <c r="Z22" i="1"/>
  <c r="Z26" i="1"/>
  <c r="Z80" i="1"/>
  <c r="Z30" i="1"/>
  <c r="Z24" i="1"/>
  <c r="Y25" i="1"/>
  <c r="Z8" i="1"/>
  <c r="Z67" i="1"/>
  <c r="Z23" i="1"/>
  <c r="Z28" i="1"/>
  <c r="Z25" i="1"/>
  <c r="Z73" i="1"/>
  <c r="Y22" i="1"/>
  <c r="AE126" i="1"/>
  <c r="AD22" i="1"/>
  <c r="AE22" i="1"/>
  <c r="AD23" i="1"/>
  <c r="AE27" i="1"/>
  <c r="AE23" i="1"/>
  <c r="AE24" i="1"/>
  <c r="AE26" i="1"/>
  <c r="AD28" i="1"/>
  <c r="AD27" i="1"/>
  <c r="AD24" i="1"/>
  <c r="AD26" i="1"/>
  <c r="AD29" i="1"/>
  <c r="AE29" i="1"/>
  <c r="AE28" i="1"/>
  <c r="AE25" i="1"/>
  <c r="AD30" i="1"/>
  <c r="AE30" i="1"/>
  <c r="AD25" i="1"/>
  <c r="Y27" i="1"/>
  <c r="Y23" i="1"/>
  <c r="Z27" i="1"/>
  <c r="Y24" i="1"/>
  <c r="Y26" i="1"/>
  <c r="Y29" i="1"/>
  <c r="AF24" i="1"/>
  <c r="AG25" i="1"/>
  <c r="AH26" i="1"/>
  <c r="AF23" i="1"/>
  <c r="AG24" i="1"/>
  <c r="AH25" i="1"/>
  <c r="AG29" i="1"/>
  <c r="AH30" i="1"/>
  <c r="AF27" i="1"/>
  <c r="AF22" i="1"/>
  <c r="AG23" i="1"/>
  <c r="AH24" i="1"/>
  <c r="AF30" i="1"/>
  <c r="AH29" i="1"/>
  <c r="AF26" i="1"/>
  <c r="AH28" i="1"/>
  <c r="AG22" i="1"/>
  <c r="AH23" i="1"/>
  <c r="AF29" i="1"/>
  <c r="AG30" i="1"/>
  <c r="AH22" i="1"/>
  <c r="AG28" i="1"/>
  <c r="AF25" i="1"/>
  <c r="AG26" i="1"/>
  <c r="AH27" i="1"/>
  <c r="AF28" i="1"/>
  <c r="AG27" i="1"/>
  <c r="Y30" i="1"/>
  <c r="Y28" i="1"/>
  <c r="AL22" i="1"/>
  <c r="AL23" i="1"/>
  <c r="AM23" i="1"/>
  <c r="AM25" i="1"/>
  <c r="AM27" i="1"/>
  <c r="AM29" i="1"/>
  <c r="AK24" i="1"/>
  <c r="AK26" i="1"/>
  <c r="AK28" i="1"/>
  <c r="AK30" i="1"/>
  <c r="AL26" i="1"/>
  <c r="AL28" i="1"/>
  <c r="AL30" i="1"/>
  <c r="AM22" i="1"/>
  <c r="AM24" i="1"/>
  <c r="AM26" i="1"/>
  <c r="AM30" i="1"/>
  <c r="AK23" i="1"/>
  <c r="AK25" i="1"/>
  <c r="AL27" i="1"/>
  <c r="AL29" i="1"/>
  <c r="AL24" i="1"/>
  <c r="AM28" i="1"/>
  <c r="AK27" i="1"/>
  <c r="AK29" i="1"/>
  <c r="AL25" i="1"/>
  <c r="AK22" i="1"/>
  <c r="Y78" i="1"/>
  <c r="Z88" i="1"/>
  <c r="Z54" i="1"/>
  <c r="Z19" i="1"/>
  <c r="Z59" i="1"/>
  <c r="Y20" i="1"/>
  <c r="Z32" i="1"/>
  <c r="Y74" i="1"/>
  <c r="Z42" i="1"/>
  <c r="Z21" i="1"/>
  <c r="Z10" i="1"/>
  <c r="Y12" i="1"/>
  <c r="Y21" i="1"/>
  <c r="Y82" i="1"/>
  <c r="Y43" i="1"/>
  <c r="Y17" i="1"/>
  <c r="Y41" i="1"/>
  <c r="Z81" i="1"/>
  <c r="Z69" i="1"/>
  <c r="Z85" i="1"/>
  <c r="Z108" i="1"/>
  <c r="Y103" i="1"/>
  <c r="Y75" i="1"/>
  <c r="Y100" i="1"/>
  <c r="Y58" i="1"/>
  <c r="Z76" i="1"/>
  <c r="Z83" i="1"/>
  <c r="Y72" i="1"/>
  <c r="Z96" i="1"/>
  <c r="Y127" i="1"/>
  <c r="Z93" i="1"/>
  <c r="Y126" i="1"/>
  <c r="Y111" i="1"/>
  <c r="Y94" i="1"/>
  <c r="Y123" i="1"/>
  <c r="Z12" i="1"/>
  <c r="Z46" i="1"/>
  <c r="Z15" i="1"/>
  <c r="Z17" i="1"/>
  <c r="Y34" i="1"/>
  <c r="Y7" i="1"/>
  <c r="Z38" i="1"/>
  <c r="Y61" i="1"/>
  <c r="Y89" i="1"/>
  <c r="Z87" i="1"/>
  <c r="Z48" i="1"/>
  <c r="Y55" i="1"/>
  <c r="Y130" i="1"/>
  <c r="Z122" i="1"/>
  <c r="Z77" i="1"/>
  <c r="Y44" i="1"/>
  <c r="Z61" i="1"/>
  <c r="Y134" i="1"/>
  <c r="Z125" i="1"/>
  <c r="Z39" i="1"/>
  <c r="Y36" i="1"/>
  <c r="Y11" i="1"/>
  <c r="Z41" i="1"/>
  <c r="Z58" i="1"/>
  <c r="Z70" i="1"/>
  <c r="Y57" i="1"/>
  <c r="Z79" i="1"/>
  <c r="Z92" i="1"/>
  <c r="Z101" i="1"/>
  <c r="Y131" i="1"/>
  <c r="Z43" i="1"/>
  <c r="Y6" i="1"/>
  <c r="Y59" i="1"/>
  <c r="Z52" i="1"/>
  <c r="Z116" i="1"/>
  <c r="Z49" i="1"/>
  <c r="Y87" i="1"/>
  <c r="Z90" i="1"/>
  <c r="Y129" i="1"/>
  <c r="Y5" i="1"/>
  <c r="Y10" i="1"/>
  <c r="Z4" i="1"/>
  <c r="Y35" i="1"/>
  <c r="Y50" i="1"/>
  <c r="Y8" i="1"/>
  <c r="Y67" i="1"/>
  <c r="Y63" i="1"/>
  <c r="Z63" i="1"/>
  <c r="Y86" i="1"/>
  <c r="Z99" i="1"/>
  <c r="Y60" i="1"/>
  <c r="Z64" i="1"/>
  <c r="Y81" i="1"/>
  <c r="Y96" i="1"/>
  <c r="Z47" i="1"/>
  <c r="Y62" i="1"/>
  <c r="Z74" i="1"/>
  <c r="Z107" i="1"/>
  <c r="Z71" i="1"/>
  <c r="Y88" i="1"/>
  <c r="Y91" i="1"/>
  <c r="Y84" i="1"/>
  <c r="Z91" i="1"/>
  <c r="Y101" i="1"/>
  <c r="Z129" i="1"/>
  <c r="Z114" i="1"/>
  <c r="Y125" i="1"/>
  <c r="Z35" i="1"/>
  <c r="Y14" i="1"/>
  <c r="Y46" i="1"/>
  <c r="Z5" i="1"/>
  <c r="Z9" i="1"/>
  <c r="Y13" i="1"/>
  <c r="Z40" i="1"/>
  <c r="Z11" i="1"/>
  <c r="Z6" i="1"/>
  <c r="Z20" i="1"/>
  <c r="Z62" i="1"/>
  <c r="Y38" i="1"/>
  <c r="Y115" i="1"/>
  <c r="Y68" i="1"/>
  <c r="Z97" i="1"/>
  <c r="Y48" i="1"/>
  <c r="Z86" i="1"/>
  <c r="Z128" i="1"/>
  <c r="Y128" i="1"/>
  <c r="Y132" i="1"/>
  <c r="Z18" i="1"/>
  <c r="Z34" i="1"/>
  <c r="Z7" i="1"/>
  <c r="Y32" i="1"/>
  <c r="Y16" i="1"/>
  <c r="Z16" i="1"/>
  <c r="Z13" i="1"/>
  <c r="Y42" i="1"/>
  <c r="Y77" i="1"/>
  <c r="Y37" i="1"/>
  <c r="Y39" i="1"/>
  <c r="Z51" i="1"/>
  <c r="Z50" i="1"/>
  <c r="Z66" i="1"/>
  <c r="Z60" i="1"/>
  <c r="Y104" i="1"/>
  <c r="Z56" i="1"/>
  <c r="Z65" i="1"/>
  <c r="Y98" i="1"/>
  <c r="Z124" i="1"/>
  <c r="Y54" i="1"/>
  <c r="Y71" i="1"/>
  <c r="Y80" i="1"/>
  <c r="Z82" i="1"/>
  <c r="Y76" i="1"/>
  <c r="Z95" i="1"/>
  <c r="Y93" i="1"/>
  <c r="Y108" i="1"/>
  <c r="Y119" i="1"/>
  <c r="Z119" i="1"/>
  <c r="Z138" i="1"/>
  <c r="Z132" i="1"/>
  <c r="Y99" i="1"/>
  <c r="Z72" i="1"/>
  <c r="Y110" i="1"/>
  <c r="Y121" i="1"/>
  <c r="Z121" i="1"/>
  <c r="Y133" i="1"/>
  <c r="Z104" i="1"/>
  <c r="Y66" i="1"/>
  <c r="Y73" i="1"/>
  <c r="Y106" i="1"/>
  <c r="Y95" i="1"/>
  <c r="Y116" i="1"/>
  <c r="Z94" i="1"/>
  <c r="Z31" i="1"/>
  <c r="Y47" i="1"/>
  <c r="Y33" i="1"/>
  <c r="Y4" i="1"/>
  <c r="Y18" i="1"/>
  <c r="Y45" i="1"/>
  <c r="Y51" i="1"/>
  <c r="Y15" i="1"/>
  <c r="Z105" i="1"/>
  <c r="Y70" i="1"/>
  <c r="Y53" i="1"/>
  <c r="Y136" i="1"/>
  <c r="Y135" i="1"/>
  <c r="Y107" i="1"/>
  <c r="Z89" i="1"/>
  <c r="Z78" i="1"/>
  <c r="Y117" i="1"/>
  <c r="Z117" i="1"/>
  <c r="Y97" i="1"/>
  <c r="Z118" i="1"/>
  <c r="Y137" i="1"/>
  <c r="Z45" i="1"/>
  <c r="Y19" i="1"/>
  <c r="Y40" i="1"/>
  <c r="Z55" i="1"/>
  <c r="Z33" i="1"/>
  <c r="Z44" i="1"/>
  <c r="Y85" i="1"/>
  <c r="Z36" i="1"/>
  <c r="Z37" i="1"/>
  <c r="Y9" i="1"/>
  <c r="Y31" i="1"/>
  <c r="Y56" i="1"/>
  <c r="Z68" i="1"/>
  <c r="Y52" i="1"/>
  <c r="Y49" i="1"/>
  <c r="Y65" i="1"/>
  <c r="Y69" i="1"/>
  <c r="Z57" i="1"/>
  <c r="Z100" i="1"/>
  <c r="Y90" i="1"/>
  <c r="Z53" i="1"/>
  <c r="Z84" i="1"/>
  <c r="Z123" i="1"/>
  <c r="Y79" i="1"/>
  <c r="Y83" i="1"/>
  <c r="Z75" i="1"/>
  <c r="Z106" i="1"/>
  <c r="Y102" i="1"/>
  <c r="Y114" i="1"/>
  <c r="Z111" i="1"/>
  <c r="Y113" i="1"/>
  <c r="Z126" i="1"/>
  <c r="Z98" i="1"/>
  <c r="Y124" i="1"/>
  <c r="Y92" i="1"/>
  <c r="Z103" i="1"/>
  <c r="Z115" i="1"/>
  <c r="Z109" i="1"/>
  <c r="Z137" i="1"/>
  <c r="Z135" i="1"/>
  <c r="Y120" i="1"/>
  <c r="Z120" i="1"/>
  <c r="Z136" i="1"/>
  <c r="Z131" i="1"/>
  <c r="Y112" i="1"/>
  <c r="Z112" i="1"/>
  <c r="Z133" i="1"/>
  <c r="Y138" i="1"/>
  <c r="Y105" i="1"/>
  <c r="Z102" i="1"/>
  <c r="Z110" i="1"/>
  <c r="Z134" i="1"/>
  <c r="Z113" i="1"/>
  <c r="Y118" i="1"/>
  <c r="Z127" i="1"/>
  <c r="Z130" i="1"/>
  <c r="AD132" i="1"/>
  <c r="AE12" i="1"/>
  <c r="AE61" i="1"/>
  <c r="AE33" i="1"/>
  <c r="AE54" i="1"/>
  <c r="AE47" i="1"/>
  <c r="AD102" i="1"/>
  <c r="AD40" i="1"/>
  <c r="AD5" i="1"/>
  <c r="AD33" i="1"/>
  <c r="AD36" i="1"/>
  <c r="AE71" i="1"/>
  <c r="AD85" i="1"/>
  <c r="AD133" i="1"/>
  <c r="AD15" i="1"/>
  <c r="AE84" i="1"/>
  <c r="AE91" i="1"/>
  <c r="AD99" i="1"/>
  <c r="AE96" i="1"/>
  <c r="AD105" i="1"/>
  <c r="AD38" i="1"/>
  <c r="AD19" i="1"/>
  <c r="AE111" i="1"/>
  <c r="AD59" i="1"/>
  <c r="AD6" i="1"/>
  <c r="AE15" i="1"/>
  <c r="AD46" i="1"/>
  <c r="AD75" i="1"/>
  <c r="AE86" i="1"/>
  <c r="AE36" i="1"/>
  <c r="AD134" i="1"/>
  <c r="AE128" i="1"/>
  <c r="AE8" i="1"/>
  <c r="AD63" i="1"/>
  <c r="AD128" i="1"/>
  <c r="AD127" i="1"/>
  <c r="AE123" i="1"/>
  <c r="AE10" i="1"/>
  <c r="AE4" i="1"/>
  <c r="AD37" i="1"/>
  <c r="AD16" i="1"/>
  <c r="AD34" i="1"/>
  <c r="AE48" i="1"/>
  <c r="AD67" i="1"/>
  <c r="AE46" i="1"/>
  <c r="AD88" i="1"/>
  <c r="AD73" i="1"/>
  <c r="AE56" i="1"/>
  <c r="AE90" i="1"/>
  <c r="AD71" i="1"/>
  <c r="AD87" i="1"/>
  <c r="AD92" i="1"/>
  <c r="AE103" i="1"/>
  <c r="AD120" i="1"/>
  <c r="AE100" i="1"/>
  <c r="AD106" i="1"/>
  <c r="AE106" i="1"/>
  <c r="AD124" i="1"/>
  <c r="AE132" i="1"/>
  <c r="AE134" i="1"/>
  <c r="AE7" i="1"/>
  <c r="AD35" i="1"/>
  <c r="AD8" i="1"/>
  <c r="AE16" i="1"/>
  <c r="AE88" i="1"/>
  <c r="AE65" i="1"/>
  <c r="AE9" i="1"/>
  <c r="AE31" i="1"/>
  <c r="AE58" i="1"/>
  <c r="AE44" i="1"/>
  <c r="AE62" i="1"/>
  <c r="AD62" i="1"/>
  <c r="AE59" i="1"/>
  <c r="AD89" i="1"/>
  <c r="AD47" i="1"/>
  <c r="AE101" i="1"/>
  <c r="AE75" i="1"/>
  <c r="AD57" i="1"/>
  <c r="AD80" i="1"/>
  <c r="AD68" i="1"/>
  <c r="AD95" i="1"/>
  <c r="AE89" i="1"/>
  <c r="AE114" i="1"/>
  <c r="AE97" i="1"/>
  <c r="AD96" i="1"/>
  <c r="AE72" i="1"/>
  <c r="AE107" i="1"/>
  <c r="AE137" i="1"/>
  <c r="AE125" i="1"/>
  <c r="AD117" i="1"/>
  <c r="AE109" i="1"/>
  <c r="AD115" i="1"/>
  <c r="AD135" i="1"/>
  <c r="AE34" i="1"/>
  <c r="AD45" i="1"/>
  <c r="AD51" i="1"/>
  <c r="AD60" i="1"/>
  <c r="AE67" i="1"/>
  <c r="AE87" i="1"/>
  <c r="AE78" i="1"/>
  <c r="AE105" i="1"/>
  <c r="AD97" i="1"/>
  <c r="AE118" i="1"/>
  <c r="AD130" i="1"/>
  <c r="AE116" i="1"/>
  <c r="AE21" i="1"/>
  <c r="AD31" i="1"/>
  <c r="AE14" i="1"/>
  <c r="AE37" i="1"/>
  <c r="AD13" i="1"/>
  <c r="AD39" i="1"/>
  <c r="AE43" i="1"/>
  <c r="AD44" i="1"/>
  <c r="AE66" i="1"/>
  <c r="AD12" i="1"/>
  <c r="AD91" i="1"/>
  <c r="AD69" i="1"/>
  <c r="AD50" i="1"/>
  <c r="AD113" i="1"/>
  <c r="AD49" i="1"/>
  <c r="AD61" i="1"/>
  <c r="AE74" i="1"/>
  <c r="AD112" i="1"/>
  <c r="AD90" i="1"/>
  <c r="AD108" i="1"/>
  <c r="AE82" i="1"/>
  <c r="AD101" i="1"/>
  <c r="AD72" i="1"/>
  <c r="AD86" i="1"/>
  <c r="AD79" i="1"/>
  <c r="AE95" i="1"/>
  <c r="AD98" i="1"/>
  <c r="AE98" i="1"/>
  <c r="AD118" i="1"/>
  <c r="AE129" i="1"/>
  <c r="AE122" i="1"/>
  <c r="AD131" i="1"/>
  <c r="AE130" i="1"/>
  <c r="AD136" i="1"/>
  <c r="AF134" i="1"/>
  <c r="AG133" i="1"/>
  <c r="AH132" i="1"/>
  <c r="AF133" i="1"/>
  <c r="AG132" i="1"/>
  <c r="AH131" i="1"/>
  <c r="AH138" i="1"/>
  <c r="AF132" i="1"/>
  <c r="AG131" i="1"/>
  <c r="AH130" i="1"/>
  <c r="AH129" i="1"/>
  <c r="AF138" i="1"/>
  <c r="AG137" i="1"/>
  <c r="AH136" i="1"/>
  <c r="AF130" i="1"/>
  <c r="AF129" i="1"/>
  <c r="AG128" i="1"/>
  <c r="AH127" i="1"/>
  <c r="AG134" i="1"/>
  <c r="AG130" i="1"/>
  <c r="AG127" i="1"/>
  <c r="AH125" i="1"/>
  <c r="AG124" i="1"/>
  <c r="AF123" i="1"/>
  <c r="AG122" i="1"/>
  <c r="AH121" i="1"/>
  <c r="AH119" i="1"/>
  <c r="AG118" i="1"/>
  <c r="AF117" i="1"/>
  <c r="AH135" i="1"/>
  <c r="AF131" i="1"/>
  <c r="AF127" i="1"/>
  <c r="AG125" i="1"/>
  <c r="AF124" i="1"/>
  <c r="AF122" i="1"/>
  <c r="AG121" i="1"/>
  <c r="AH120" i="1"/>
  <c r="AG119" i="1"/>
  <c r="AF118" i="1"/>
  <c r="AH112" i="1"/>
  <c r="AG111" i="1"/>
  <c r="AF110" i="1"/>
  <c r="AH137" i="1"/>
  <c r="AG135" i="1"/>
  <c r="AG129" i="1"/>
  <c r="AF125" i="1"/>
  <c r="AF121" i="1"/>
  <c r="AG120" i="1"/>
  <c r="AF119" i="1"/>
  <c r="AH113" i="1"/>
  <c r="AG112" i="1"/>
  <c r="AF111" i="1"/>
  <c r="AF137" i="1"/>
  <c r="AG136" i="1"/>
  <c r="AF135" i="1"/>
  <c r="AH128" i="1"/>
  <c r="AH126" i="1"/>
  <c r="AF120" i="1"/>
  <c r="AH114" i="1"/>
  <c r="AG113" i="1"/>
  <c r="AF112" i="1"/>
  <c r="AG138" i="1"/>
  <c r="AH133" i="1"/>
  <c r="AF126" i="1"/>
  <c r="AH122" i="1"/>
  <c r="AG117" i="1"/>
  <c r="AF115" i="1"/>
  <c r="AG108" i="1"/>
  <c r="AF107" i="1"/>
  <c r="AH101" i="1"/>
  <c r="AG100" i="1"/>
  <c r="AF99" i="1"/>
  <c r="AH93" i="1"/>
  <c r="AF136" i="1"/>
  <c r="AF108" i="1"/>
  <c r="AH102" i="1"/>
  <c r="AG101" i="1"/>
  <c r="AF100" i="1"/>
  <c r="AH94" i="1"/>
  <c r="AG93" i="1"/>
  <c r="AH92" i="1"/>
  <c r="AH124" i="1"/>
  <c r="AH116" i="1"/>
  <c r="AH110" i="1"/>
  <c r="AH103" i="1"/>
  <c r="AG102" i="1"/>
  <c r="AF101" i="1"/>
  <c r="AH95" i="1"/>
  <c r="AG94" i="1"/>
  <c r="AF93" i="1"/>
  <c r="AG92" i="1"/>
  <c r="AH91" i="1"/>
  <c r="AG123" i="1"/>
  <c r="AF114" i="1"/>
  <c r="AF113" i="1"/>
  <c r="AF109" i="1"/>
  <c r="AH106" i="1"/>
  <c r="AG105" i="1"/>
  <c r="AF104" i="1"/>
  <c r="AH98" i="1"/>
  <c r="AG97" i="1"/>
  <c r="AF96" i="1"/>
  <c r="AF90" i="1"/>
  <c r="AH123" i="1"/>
  <c r="AH118" i="1"/>
  <c r="AG109" i="1"/>
  <c r="AG103" i="1"/>
  <c r="AF98" i="1"/>
  <c r="AF85" i="1"/>
  <c r="AG84" i="1"/>
  <c r="AH83" i="1"/>
  <c r="AF77" i="1"/>
  <c r="AG76" i="1"/>
  <c r="AH75" i="1"/>
  <c r="AG74" i="1"/>
  <c r="AF73" i="1"/>
  <c r="AF103" i="1"/>
  <c r="AF84" i="1"/>
  <c r="AG83" i="1"/>
  <c r="AH82" i="1"/>
  <c r="AF76" i="1"/>
  <c r="AG75" i="1"/>
  <c r="AF74" i="1"/>
  <c r="AG114" i="1"/>
  <c r="AF106" i="1"/>
  <c r="AG95" i="1"/>
  <c r="AH90" i="1"/>
  <c r="AF89" i="1"/>
  <c r="AG88" i="1"/>
  <c r="AH87" i="1"/>
  <c r="AF81" i="1"/>
  <c r="AG80" i="1"/>
  <c r="AH79" i="1"/>
  <c r="AH71" i="1"/>
  <c r="AG70" i="1"/>
  <c r="AH134" i="1"/>
  <c r="AF128" i="1"/>
  <c r="AG116" i="1"/>
  <c r="AH115" i="1"/>
  <c r="AF95" i="1"/>
  <c r="AG91" i="1"/>
  <c r="AG90" i="1"/>
  <c r="AF88" i="1"/>
  <c r="AG87" i="1"/>
  <c r="AH86" i="1"/>
  <c r="AF80" i="1"/>
  <c r="AG79" i="1"/>
  <c r="AH78" i="1"/>
  <c r="AH72" i="1"/>
  <c r="AG71" i="1"/>
  <c r="AH96" i="1"/>
  <c r="AF94" i="1"/>
  <c r="AG86" i="1"/>
  <c r="AH81" i="1"/>
  <c r="AH73" i="1"/>
  <c r="AG69" i="1"/>
  <c r="AH109" i="1"/>
  <c r="AH97" i="1"/>
  <c r="AG96" i="1"/>
  <c r="AF86" i="1"/>
  <c r="AG81" i="1"/>
  <c r="AH76" i="1"/>
  <c r="AF75" i="1"/>
  <c r="AG73" i="1"/>
  <c r="AF69" i="1"/>
  <c r="AF63" i="1"/>
  <c r="AG62" i="1"/>
  <c r="AH61" i="1"/>
  <c r="AF55" i="1"/>
  <c r="AG54" i="1"/>
  <c r="AH53" i="1"/>
  <c r="AH49" i="1"/>
  <c r="AG48" i="1"/>
  <c r="AH47" i="1"/>
  <c r="AH99" i="1"/>
  <c r="AF97" i="1"/>
  <c r="AF87" i="1"/>
  <c r="AG82" i="1"/>
  <c r="AH77" i="1"/>
  <c r="AH117" i="1"/>
  <c r="AG115" i="1"/>
  <c r="AG110" i="1"/>
  <c r="AH100" i="1"/>
  <c r="AG99" i="1"/>
  <c r="AG98" i="1"/>
  <c r="AF92" i="1"/>
  <c r="AH88" i="1"/>
  <c r="AG126" i="1"/>
  <c r="AH105" i="1"/>
  <c r="AG104" i="1"/>
  <c r="AG89" i="1"/>
  <c r="AH84" i="1"/>
  <c r="AF78" i="1"/>
  <c r="AG68" i="1"/>
  <c r="AF67" i="1"/>
  <c r="AG66" i="1"/>
  <c r="AH65" i="1"/>
  <c r="AF59" i="1"/>
  <c r="AG58" i="1"/>
  <c r="AH57" i="1"/>
  <c r="AF51" i="1"/>
  <c r="AF45" i="1"/>
  <c r="AG44" i="1"/>
  <c r="AF116" i="1"/>
  <c r="AH107" i="1"/>
  <c r="AF105" i="1"/>
  <c r="AF91" i="1"/>
  <c r="AH85" i="1"/>
  <c r="AF79" i="1"/>
  <c r="AG72" i="1"/>
  <c r="AH70" i="1"/>
  <c r="AF68" i="1"/>
  <c r="AF66" i="1"/>
  <c r="AG65" i="1"/>
  <c r="AH64" i="1"/>
  <c r="AF58" i="1"/>
  <c r="AG57" i="1"/>
  <c r="AH56" i="1"/>
  <c r="AF44" i="1"/>
  <c r="AH111" i="1"/>
  <c r="AG106" i="1"/>
  <c r="AH89" i="1"/>
  <c r="AH74" i="1"/>
  <c r="AF64" i="1"/>
  <c r="AH63" i="1"/>
  <c r="AG56" i="1"/>
  <c r="AH108" i="1"/>
  <c r="AF70" i="1"/>
  <c r="AH69" i="1"/>
  <c r="AG63" i="1"/>
  <c r="AF56" i="1"/>
  <c r="AH55" i="1"/>
  <c r="AF82" i="1"/>
  <c r="AH80" i="1"/>
  <c r="AG78" i="1"/>
  <c r="AG77" i="1"/>
  <c r="AF71" i="1"/>
  <c r="AH68" i="1"/>
  <c r="AH62" i="1"/>
  <c r="AG55" i="1"/>
  <c r="AG85" i="1"/>
  <c r="AF83" i="1"/>
  <c r="AH67" i="1"/>
  <c r="AF62" i="1"/>
  <c r="AH54" i="1"/>
  <c r="AH66" i="1"/>
  <c r="AF61" i="1"/>
  <c r="AG60" i="1"/>
  <c r="AH59" i="1"/>
  <c r="AG53" i="1"/>
  <c r="AH52" i="1"/>
  <c r="AG61" i="1"/>
  <c r="AF60" i="1"/>
  <c r="AG59" i="1"/>
  <c r="AG51" i="1"/>
  <c r="AG50" i="1"/>
  <c r="AF46" i="1"/>
  <c r="AG45" i="1"/>
  <c r="AH44" i="1"/>
  <c r="AF40" i="1"/>
  <c r="AG39" i="1"/>
  <c r="AH38" i="1"/>
  <c r="AF32" i="1"/>
  <c r="AG31" i="1"/>
  <c r="AF16" i="1"/>
  <c r="AG15" i="1"/>
  <c r="AF14" i="1"/>
  <c r="AF10" i="1"/>
  <c r="AG9" i="1"/>
  <c r="AH8" i="1"/>
  <c r="AH58" i="1"/>
  <c r="AF50" i="1"/>
  <c r="AF39" i="1"/>
  <c r="AG38" i="1"/>
  <c r="AH37" i="1"/>
  <c r="AF102" i="1"/>
  <c r="AG107" i="1"/>
  <c r="AF65" i="1"/>
  <c r="AF57" i="1"/>
  <c r="AF38" i="1"/>
  <c r="AG37" i="1"/>
  <c r="AH36" i="1"/>
  <c r="AG21" i="1"/>
  <c r="AH20" i="1"/>
  <c r="AF8" i="1"/>
  <c r="AG7" i="1"/>
  <c r="AH6" i="1"/>
  <c r="AH104" i="1"/>
  <c r="AF72" i="1"/>
  <c r="AF54" i="1"/>
  <c r="AF53" i="1"/>
  <c r="AG52" i="1"/>
  <c r="AF43" i="1"/>
  <c r="AG42" i="1"/>
  <c r="AH41" i="1"/>
  <c r="AF35" i="1"/>
  <c r="AG34" i="1"/>
  <c r="AH33" i="1"/>
  <c r="AF19" i="1"/>
  <c r="AG18" i="1"/>
  <c r="AH17" i="1"/>
  <c r="AH13" i="1"/>
  <c r="AG12" i="1"/>
  <c r="AH11" i="1"/>
  <c r="AF5" i="1"/>
  <c r="AG4" i="1"/>
  <c r="AH50" i="1"/>
  <c r="AG46" i="1"/>
  <c r="AF52" i="1"/>
  <c r="AH48" i="1"/>
  <c r="AG47" i="1"/>
  <c r="AH46" i="1"/>
  <c r="AF42" i="1"/>
  <c r="AG41" i="1"/>
  <c r="AH40" i="1"/>
  <c r="AF34" i="1"/>
  <c r="AG33" i="1"/>
  <c r="AH32" i="1"/>
  <c r="AF18" i="1"/>
  <c r="AG17" i="1"/>
  <c r="AH16" i="1"/>
  <c r="AH14" i="1"/>
  <c r="AG13" i="1"/>
  <c r="AF12" i="1"/>
  <c r="AG11" i="1"/>
  <c r="AH10" i="1"/>
  <c r="AF4" i="1"/>
  <c r="AG67" i="1"/>
  <c r="AH60" i="1"/>
  <c r="AH51" i="1"/>
  <c r="AF48" i="1"/>
  <c r="AF47" i="1"/>
  <c r="AF49" i="1"/>
  <c r="AH43" i="1"/>
  <c r="AH39" i="1"/>
  <c r="AH34" i="1"/>
  <c r="AF17" i="1"/>
  <c r="AF13" i="1"/>
  <c r="AF9" i="1"/>
  <c r="AH4" i="1"/>
  <c r="AH19" i="1"/>
  <c r="AG43" i="1"/>
  <c r="AF41" i="1"/>
  <c r="AF37" i="1"/>
  <c r="AH18" i="1"/>
  <c r="AG10" i="1"/>
  <c r="AG64" i="1"/>
  <c r="AH35" i="1"/>
  <c r="AF11" i="1"/>
  <c r="AH5" i="1"/>
  <c r="AG35" i="1"/>
  <c r="AH31" i="1"/>
  <c r="AG14" i="1"/>
  <c r="AH12" i="1"/>
  <c r="AG5" i="1"/>
  <c r="AH42" i="1"/>
  <c r="AF31" i="1"/>
  <c r="AG19" i="1"/>
  <c r="AG6" i="1"/>
  <c r="AH45" i="1"/>
  <c r="AG40" i="1"/>
  <c r="AG36" i="1"/>
  <c r="AG32" i="1"/>
  <c r="AH21" i="1"/>
  <c r="AG20" i="1"/>
  <c r="AH15" i="1"/>
  <c r="AH7" i="1"/>
  <c r="AF6" i="1"/>
  <c r="AF36" i="1"/>
  <c r="AF21" i="1"/>
  <c r="AF20" i="1"/>
  <c r="AF15" i="1"/>
  <c r="AF7" i="1"/>
  <c r="AG49" i="1"/>
  <c r="AF33" i="1"/>
  <c r="AG8" i="1"/>
  <c r="AH9" i="1"/>
  <c r="AG16" i="1"/>
  <c r="AD11" i="1"/>
  <c r="AE18" i="1"/>
  <c r="AE19" i="1"/>
  <c r="AE49" i="1"/>
  <c r="AE13" i="1"/>
  <c r="AE41" i="1"/>
  <c r="AE55" i="1"/>
  <c r="AE79" i="1"/>
  <c r="AD76" i="1"/>
  <c r="AD100" i="1"/>
  <c r="AE51" i="1"/>
  <c r="AD74" i="1"/>
  <c r="AE50" i="1"/>
  <c r="AE113" i="1"/>
  <c r="AD81" i="1"/>
  <c r="AE93" i="1"/>
  <c r="AD111" i="1"/>
  <c r="AE81" i="1"/>
  <c r="AD83" i="1"/>
  <c r="AE104" i="1"/>
  <c r="AE73" i="1"/>
  <c r="AD107" i="1"/>
  <c r="AE99" i="1"/>
  <c r="AE115" i="1"/>
  <c r="AE138" i="1"/>
  <c r="AE119" i="1"/>
  <c r="AD109" i="1"/>
  <c r="AD123" i="1"/>
  <c r="AK138" i="1"/>
  <c r="AK137" i="1"/>
  <c r="AL136" i="1"/>
  <c r="AM135" i="1"/>
  <c r="AK128" i="1"/>
  <c r="AL127" i="1"/>
  <c r="AM126" i="1"/>
  <c r="AK136" i="1"/>
  <c r="AL135" i="1"/>
  <c r="AM134" i="1"/>
  <c r="AK135" i="1"/>
  <c r="AL134" i="1"/>
  <c r="AM133" i="1"/>
  <c r="AK133" i="1"/>
  <c r="AL132" i="1"/>
  <c r="AM131" i="1"/>
  <c r="AK124" i="1"/>
  <c r="AM137" i="1"/>
  <c r="AK132" i="1"/>
  <c r="AL129" i="1"/>
  <c r="AM128" i="1"/>
  <c r="AL126" i="1"/>
  <c r="AM116" i="1"/>
  <c r="AL115" i="1"/>
  <c r="AK114" i="1"/>
  <c r="AL137" i="1"/>
  <c r="AM136" i="1"/>
  <c r="AK129" i="1"/>
  <c r="AL128" i="1"/>
  <c r="AK126" i="1"/>
  <c r="AM123" i="1"/>
  <c r="AM117" i="1"/>
  <c r="AL116" i="1"/>
  <c r="AK115" i="1"/>
  <c r="AM109" i="1"/>
  <c r="AL133" i="1"/>
  <c r="AL123" i="1"/>
  <c r="AM122" i="1"/>
  <c r="AM118" i="1"/>
  <c r="AL117" i="1"/>
  <c r="AK116" i="1"/>
  <c r="AM110" i="1"/>
  <c r="AL109" i="1"/>
  <c r="AM138" i="1"/>
  <c r="AM124" i="1"/>
  <c r="AK123" i="1"/>
  <c r="AL122" i="1"/>
  <c r="AM121" i="1"/>
  <c r="AM119" i="1"/>
  <c r="AL118" i="1"/>
  <c r="AK117" i="1"/>
  <c r="AM111" i="1"/>
  <c r="AK134" i="1"/>
  <c r="AM130" i="1"/>
  <c r="AK127" i="1"/>
  <c r="AL125" i="1"/>
  <c r="AL138" i="1"/>
  <c r="AM127" i="1"/>
  <c r="AL124" i="1"/>
  <c r="AM120" i="1"/>
  <c r="AM112" i="1"/>
  <c r="AK111" i="1"/>
  <c r="AK109" i="1"/>
  <c r="AM106" i="1"/>
  <c r="AL105" i="1"/>
  <c r="AK104" i="1"/>
  <c r="AM98" i="1"/>
  <c r="AL97" i="1"/>
  <c r="AK96" i="1"/>
  <c r="AK90" i="1"/>
  <c r="AM132" i="1"/>
  <c r="AL120" i="1"/>
  <c r="AK118" i="1"/>
  <c r="AM113" i="1"/>
  <c r="AL112" i="1"/>
  <c r="AM107" i="1"/>
  <c r="AL106" i="1"/>
  <c r="AK105" i="1"/>
  <c r="AM99" i="1"/>
  <c r="AL98" i="1"/>
  <c r="AK97" i="1"/>
  <c r="AL131" i="1"/>
  <c r="AL121" i="1"/>
  <c r="AK120" i="1"/>
  <c r="AM114" i="1"/>
  <c r="AL113" i="1"/>
  <c r="AK112" i="1"/>
  <c r="AM108" i="1"/>
  <c r="AL107" i="1"/>
  <c r="AK106" i="1"/>
  <c r="AM100" i="1"/>
  <c r="AL99" i="1"/>
  <c r="AK98" i="1"/>
  <c r="AK130" i="1"/>
  <c r="AM125" i="1"/>
  <c r="AK122" i="1"/>
  <c r="AL119" i="1"/>
  <c r="AM115" i="1"/>
  <c r="AM103" i="1"/>
  <c r="AL102" i="1"/>
  <c r="AK101" i="1"/>
  <c r="AM95" i="1"/>
  <c r="AL94" i="1"/>
  <c r="AK93" i="1"/>
  <c r="AL92" i="1"/>
  <c r="AM91" i="1"/>
  <c r="AK121" i="1"/>
  <c r="AK119" i="1"/>
  <c r="AK108" i="1"/>
  <c r="AM104" i="1"/>
  <c r="AL101" i="1"/>
  <c r="AK99" i="1"/>
  <c r="AM97" i="1"/>
  <c r="AK94" i="1"/>
  <c r="AK88" i="1"/>
  <c r="AL87" i="1"/>
  <c r="AM86" i="1"/>
  <c r="AK80" i="1"/>
  <c r="AL79" i="1"/>
  <c r="AM78" i="1"/>
  <c r="AM72" i="1"/>
  <c r="AL71" i="1"/>
  <c r="AK70" i="1"/>
  <c r="AK131" i="1"/>
  <c r="AL130" i="1"/>
  <c r="AL104" i="1"/>
  <c r="AK87" i="1"/>
  <c r="AL86" i="1"/>
  <c r="AM85" i="1"/>
  <c r="AK79" i="1"/>
  <c r="AL78" i="1"/>
  <c r="AM77" i="1"/>
  <c r="AM73" i="1"/>
  <c r="AL72" i="1"/>
  <c r="AK71" i="1"/>
  <c r="AK113" i="1"/>
  <c r="AL110" i="1"/>
  <c r="AK107" i="1"/>
  <c r="AM105" i="1"/>
  <c r="AK102" i="1"/>
  <c r="AK100" i="1"/>
  <c r="AM96" i="1"/>
  <c r="AL93" i="1"/>
  <c r="AK92" i="1"/>
  <c r="AK91" i="1"/>
  <c r="AK84" i="1"/>
  <c r="AL83" i="1"/>
  <c r="AM82" i="1"/>
  <c r="AK76" i="1"/>
  <c r="AL75" i="1"/>
  <c r="AK74" i="1"/>
  <c r="AL111" i="1"/>
  <c r="AK110" i="1"/>
  <c r="AL96" i="1"/>
  <c r="AM89" i="1"/>
  <c r="AK83" i="1"/>
  <c r="AL82" i="1"/>
  <c r="AM81" i="1"/>
  <c r="AK75" i="1"/>
  <c r="AM88" i="1"/>
  <c r="AK82" i="1"/>
  <c r="AL77" i="1"/>
  <c r="AM71" i="1"/>
  <c r="AL68" i="1"/>
  <c r="AK67" i="1"/>
  <c r="AL88" i="1"/>
  <c r="AM83" i="1"/>
  <c r="AK77" i="1"/>
  <c r="AM74" i="1"/>
  <c r="AK68" i="1"/>
  <c r="AK66" i="1"/>
  <c r="AL65" i="1"/>
  <c r="AM64" i="1"/>
  <c r="AK58" i="1"/>
  <c r="AL57" i="1"/>
  <c r="AM56" i="1"/>
  <c r="AK44" i="1"/>
  <c r="AL103" i="1"/>
  <c r="AL100" i="1"/>
  <c r="AM92" i="1"/>
  <c r="AL89" i="1"/>
  <c r="AM84" i="1"/>
  <c r="AK78" i="1"/>
  <c r="AL74" i="1"/>
  <c r="AK103" i="1"/>
  <c r="AM102" i="1"/>
  <c r="AM101" i="1"/>
  <c r="AK89" i="1"/>
  <c r="AM129" i="1"/>
  <c r="AL91" i="1"/>
  <c r="AK85" i="1"/>
  <c r="AL80" i="1"/>
  <c r="AL69" i="1"/>
  <c r="AK62" i="1"/>
  <c r="AL61" i="1"/>
  <c r="AM60" i="1"/>
  <c r="AK54" i="1"/>
  <c r="AL53" i="1"/>
  <c r="AM52" i="1"/>
  <c r="AM50" i="1"/>
  <c r="AL49" i="1"/>
  <c r="AK48" i="1"/>
  <c r="AL47" i="1"/>
  <c r="AM46" i="1"/>
  <c r="AL108" i="1"/>
  <c r="AL95" i="1"/>
  <c r="AM90" i="1"/>
  <c r="AK86" i="1"/>
  <c r="AL81" i="1"/>
  <c r="AM76" i="1"/>
  <c r="AM75" i="1"/>
  <c r="AL73" i="1"/>
  <c r="AK69" i="1"/>
  <c r="AM67" i="1"/>
  <c r="AK61" i="1"/>
  <c r="AL60" i="1"/>
  <c r="AM59" i="1"/>
  <c r="AK53" i="1"/>
  <c r="AL52" i="1"/>
  <c r="AM51" i="1"/>
  <c r="AL50" i="1"/>
  <c r="AK49" i="1"/>
  <c r="AK47" i="1"/>
  <c r="AL46" i="1"/>
  <c r="AM45" i="1"/>
  <c r="AK95" i="1"/>
  <c r="AM93" i="1"/>
  <c r="AL70" i="1"/>
  <c r="AM69" i="1"/>
  <c r="AM68" i="1"/>
  <c r="AL62" i="1"/>
  <c r="AK55" i="1"/>
  <c r="AM54" i="1"/>
  <c r="AK81" i="1"/>
  <c r="AM80" i="1"/>
  <c r="AM79" i="1"/>
  <c r="AL76" i="1"/>
  <c r="AM66" i="1"/>
  <c r="AM61" i="1"/>
  <c r="AL54" i="1"/>
  <c r="AL90" i="1"/>
  <c r="AL85" i="1"/>
  <c r="AL84" i="1"/>
  <c r="AL67" i="1"/>
  <c r="AL66" i="1"/>
  <c r="AM65" i="1"/>
  <c r="AK60" i="1"/>
  <c r="AL59" i="1"/>
  <c r="AM58" i="1"/>
  <c r="AM53" i="1"/>
  <c r="AM49" i="1"/>
  <c r="AM47" i="1"/>
  <c r="AK125" i="1"/>
  <c r="AK72" i="1"/>
  <c r="AK65" i="1"/>
  <c r="AK59" i="1"/>
  <c r="AL58" i="1"/>
  <c r="AM57" i="1"/>
  <c r="AK52" i="1"/>
  <c r="AL51" i="1"/>
  <c r="AK50" i="1"/>
  <c r="AK64" i="1"/>
  <c r="AM63" i="1"/>
  <c r="AL56" i="1"/>
  <c r="AK57" i="1"/>
  <c r="AK43" i="1"/>
  <c r="AL42" i="1"/>
  <c r="AM41" i="1"/>
  <c r="AK35" i="1"/>
  <c r="AL34" i="1"/>
  <c r="AM33" i="1"/>
  <c r="AK19" i="1"/>
  <c r="AL18" i="1"/>
  <c r="AM17" i="1"/>
  <c r="AM13" i="1"/>
  <c r="AL12" i="1"/>
  <c r="AM11" i="1"/>
  <c r="AK5" i="1"/>
  <c r="AL4" i="1"/>
  <c r="AK42" i="1"/>
  <c r="AL41" i="1"/>
  <c r="AM40" i="1"/>
  <c r="AM87" i="1"/>
  <c r="AM70" i="1"/>
  <c r="AL64" i="1"/>
  <c r="AK56" i="1"/>
  <c r="AK41" i="1"/>
  <c r="AL40" i="1"/>
  <c r="AM39" i="1"/>
  <c r="AK33" i="1"/>
  <c r="AL32" i="1"/>
  <c r="AM31" i="1"/>
  <c r="AK17" i="1"/>
  <c r="AL16" i="1"/>
  <c r="AM15" i="1"/>
  <c r="AL14" i="1"/>
  <c r="AK13" i="1"/>
  <c r="AK11" i="1"/>
  <c r="AL10" i="1"/>
  <c r="AM9" i="1"/>
  <c r="AL63" i="1"/>
  <c r="AK51" i="1"/>
  <c r="AL48" i="1"/>
  <c r="AK45" i="1"/>
  <c r="AL44" i="1"/>
  <c r="AK38" i="1"/>
  <c r="AL37" i="1"/>
  <c r="AM36" i="1"/>
  <c r="AL21" i="1"/>
  <c r="AM20" i="1"/>
  <c r="AK8" i="1"/>
  <c r="AL7" i="1"/>
  <c r="AM6" i="1"/>
  <c r="AK73" i="1"/>
  <c r="AK63" i="1"/>
  <c r="AM43" i="1"/>
  <c r="AK37" i="1"/>
  <c r="AL36" i="1"/>
  <c r="AM35" i="1"/>
  <c r="AK21" i="1"/>
  <c r="AL20" i="1"/>
  <c r="AM19" i="1"/>
  <c r="AK7" i="1"/>
  <c r="AL6" i="1"/>
  <c r="AM5" i="1"/>
  <c r="AL114" i="1"/>
  <c r="AM94" i="1"/>
  <c r="AM62" i="1"/>
  <c r="AL35" i="1"/>
  <c r="AM14" i="1"/>
  <c r="AM12" i="1"/>
  <c r="AL5" i="1"/>
  <c r="AM21" i="1"/>
  <c r="AK20" i="1"/>
  <c r="AM7" i="1"/>
  <c r="AK4" i="1"/>
  <c r="AM55" i="1"/>
  <c r="AL31" i="1"/>
  <c r="AL19" i="1"/>
  <c r="AK14" i="1"/>
  <c r="AK12" i="1"/>
  <c r="AL55" i="1"/>
  <c r="AM42" i="1"/>
  <c r="AM38" i="1"/>
  <c r="AM32" i="1"/>
  <c r="AK31" i="1"/>
  <c r="AK6" i="1"/>
  <c r="AK40" i="1"/>
  <c r="AL38" i="1"/>
  <c r="AK32" i="1"/>
  <c r="AL15" i="1"/>
  <c r="AK39" i="1"/>
  <c r="AM48" i="1"/>
  <c r="AK46" i="1"/>
  <c r="AL45" i="1"/>
  <c r="AK36" i="1"/>
  <c r="AL33" i="1"/>
  <c r="AM16" i="1"/>
  <c r="AK15" i="1"/>
  <c r="AM8" i="1"/>
  <c r="AM44" i="1"/>
  <c r="AM34" i="1"/>
  <c r="AL17" i="1"/>
  <c r="AK16" i="1"/>
  <c r="AL13" i="1"/>
  <c r="AL9" i="1"/>
  <c r="AL8" i="1"/>
  <c r="AM4" i="1"/>
  <c r="AL39" i="1"/>
  <c r="AK34" i="1"/>
  <c r="AM18" i="1"/>
  <c r="AM10" i="1"/>
  <c r="AK9" i="1"/>
  <c r="AL43" i="1"/>
  <c r="AM37" i="1"/>
  <c r="AK18" i="1"/>
  <c r="AK10" i="1"/>
  <c r="AL11" i="1"/>
  <c r="AD9" i="1"/>
  <c r="AD66" i="1"/>
  <c r="AD10" i="1"/>
  <c r="AD32" i="1"/>
  <c r="AE11" i="1"/>
  <c r="AD77" i="1"/>
  <c r="AD56" i="1"/>
  <c r="AE60" i="1"/>
  <c r="AE102" i="1"/>
  <c r="AE76" i="1"/>
  <c r="AE70" i="1"/>
  <c r="AE85" i="1"/>
  <c r="AD94" i="1"/>
  <c r="AE135" i="1"/>
  <c r="AE38" i="1"/>
  <c r="AD17" i="1"/>
  <c r="AD20" i="1"/>
  <c r="AE53" i="1"/>
  <c r="AE6" i="1"/>
  <c r="AE20" i="1"/>
  <c r="AD55" i="1"/>
  <c r="AD84" i="1"/>
  <c r="AE40" i="1"/>
  <c r="AD48" i="1"/>
  <c r="AE17" i="1"/>
  <c r="AD42" i="1"/>
  <c r="AE92" i="1"/>
  <c r="AE68" i="1"/>
  <c r="AE63" i="1"/>
  <c r="AE57" i="1"/>
  <c r="AD52" i="1"/>
  <c r="AE52" i="1"/>
  <c r="AE64" i="1"/>
  <c r="AE94" i="1"/>
  <c r="AE80" i="1"/>
  <c r="AD114" i="1"/>
  <c r="AD82" i="1"/>
  <c r="AE77" i="1"/>
  <c r="AE108" i="1"/>
  <c r="AD138" i="1"/>
  <c r="AE136" i="1"/>
  <c r="AE121" i="1"/>
  <c r="AE110" i="1"/>
  <c r="AE124" i="1"/>
  <c r="AD116" i="1"/>
  <c r="AE32" i="1"/>
  <c r="AE42" i="1"/>
  <c r="AD43" i="1"/>
  <c r="AE5" i="1"/>
  <c r="AE35" i="1"/>
  <c r="AD54" i="1"/>
  <c r="AD7" i="1"/>
  <c r="AD21" i="1"/>
  <c r="AD14" i="1"/>
  <c r="AE39" i="1"/>
  <c r="AD41" i="1"/>
  <c r="AD4" i="1"/>
  <c r="AD18" i="1"/>
  <c r="AE120" i="1"/>
  <c r="AD103" i="1"/>
  <c r="AD64" i="1"/>
  <c r="AD58" i="1"/>
  <c r="AE45" i="1"/>
  <c r="AD129" i="1"/>
  <c r="AD53" i="1"/>
  <c r="AE83" i="1"/>
  <c r="AD121" i="1"/>
  <c r="AE69" i="1"/>
  <c r="AD65" i="1"/>
  <c r="AD70" i="1"/>
  <c r="AD104" i="1"/>
  <c r="AD78" i="1"/>
  <c r="AD93" i="1"/>
  <c r="AD119" i="1"/>
  <c r="AD125" i="1"/>
  <c r="AD137" i="1"/>
  <c r="AD122" i="1"/>
  <c r="AE127" i="1"/>
  <c r="AE117" i="1"/>
  <c r="AE131" i="1"/>
  <c r="AE133" i="1"/>
  <c r="S143" i="1"/>
  <c r="T143" i="1"/>
  <c r="AO128" i="1" s="1"/>
  <c r="AJ25" i="1" l="1"/>
  <c r="AJ23" i="1"/>
  <c r="AN25" i="1"/>
  <c r="AJ26" i="1"/>
  <c r="AI22" i="1"/>
  <c r="AI29" i="1"/>
  <c r="AJ30" i="1"/>
  <c r="AI25" i="1"/>
  <c r="AJ28" i="1"/>
  <c r="AI24" i="1"/>
  <c r="AO26" i="1"/>
  <c r="AJ22" i="1"/>
  <c r="AJ24" i="1"/>
  <c r="AI27" i="1"/>
  <c r="AJ27" i="1"/>
  <c r="AJ29" i="1"/>
  <c r="AI26" i="1"/>
  <c r="AN28" i="1"/>
  <c r="AI28" i="1"/>
  <c r="AI30" i="1"/>
  <c r="AI23" i="1"/>
  <c r="AN26" i="1"/>
  <c r="AN30" i="1"/>
  <c r="AO27" i="1"/>
  <c r="AN24" i="1"/>
  <c r="AO23" i="1"/>
  <c r="AO22" i="1"/>
  <c r="AO30" i="1"/>
  <c r="AN22" i="1"/>
  <c r="AN29" i="1"/>
  <c r="AN23" i="1"/>
  <c r="AO25" i="1"/>
  <c r="AO24" i="1"/>
  <c r="AO28" i="1"/>
  <c r="AO29" i="1"/>
  <c r="AN27" i="1"/>
  <c r="AN36" i="1"/>
  <c r="AJ70" i="1"/>
  <c r="AJ6" i="1"/>
  <c r="AJ44" i="1"/>
  <c r="AI75" i="1"/>
  <c r="AJ107" i="1"/>
  <c r="AJ18" i="1"/>
  <c r="AI62" i="1"/>
  <c r="AI36" i="1"/>
  <c r="AI61" i="1"/>
  <c r="AJ75" i="1"/>
  <c r="AJ17" i="1"/>
  <c r="AJ56" i="1"/>
  <c r="AJ9" i="1"/>
  <c r="AJ46" i="1"/>
  <c r="AJ58" i="1"/>
  <c r="AJ57" i="1"/>
  <c r="AI88" i="1"/>
  <c r="AJ127" i="1"/>
  <c r="AI137" i="1"/>
  <c r="AJ125" i="1"/>
  <c r="AN88" i="1"/>
  <c r="AO106" i="1"/>
  <c r="AN121" i="1"/>
  <c r="AN59" i="1"/>
  <c r="AN49" i="1"/>
  <c r="AN128" i="1"/>
  <c r="AN39" i="1"/>
  <c r="AN104" i="1"/>
  <c r="AN4" i="1"/>
  <c r="AN58" i="1"/>
  <c r="AO91" i="1"/>
  <c r="AN130" i="1"/>
  <c r="AO42" i="1"/>
  <c r="AN57" i="1"/>
  <c r="AO68" i="1"/>
  <c r="AO71" i="1"/>
  <c r="AN20" i="1"/>
  <c r="AN17" i="1"/>
  <c r="AO88" i="1"/>
  <c r="AN18" i="1"/>
  <c r="AO69" i="1"/>
  <c r="AO70" i="1"/>
  <c r="AO101" i="1"/>
  <c r="AO138" i="1"/>
  <c r="AN10" i="1"/>
  <c r="AN61" i="1"/>
  <c r="AN33" i="1"/>
  <c r="AN15" i="1"/>
  <c r="AO40" i="1"/>
  <c r="AO8" i="1"/>
  <c r="AO17" i="1"/>
  <c r="AO38" i="1"/>
  <c r="AO9" i="1"/>
  <c r="AN71" i="1"/>
  <c r="AO60" i="1"/>
  <c r="AO57" i="1"/>
  <c r="AO82" i="1"/>
  <c r="AN67" i="1"/>
  <c r="AO104" i="1"/>
  <c r="AN92" i="1"/>
  <c r="AN70" i="1"/>
  <c r="AO87" i="1"/>
  <c r="AO116" i="1"/>
  <c r="AN76" i="1"/>
  <c r="AO90" i="1"/>
  <c r="AO129" i="1"/>
  <c r="AN100" i="1"/>
  <c r="AN114" i="1"/>
  <c r="AO120" i="1"/>
  <c r="AO119" i="1"/>
  <c r="AN132" i="1"/>
  <c r="AI13" i="1"/>
  <c r="AJ16" i="1"/>
  <c r="AI44" i="1"/>
  <c r="AJ33" i="1"/>
  <c r="AJ21" i="1"/>
  <c r="AJ41" i="1"/>
  <c r="AI6" i="1"/>
  <c r="AI31" i="1"/>
  <c r="AI16" i="1"/>
  <c r="AI32" i="1"/>
  <c r="AI49" i="1"/>
  <c r="AJ20" i="1"/>
  <c r="AJ60" i="1"/>
  <c r="AI56" i="1"/>
  <c r="AI46" i="1"/>
  <c r="AI60" i="1"/>
  <c r="AI105" i="1"/>
  <c r="AI86" i="1"/>
  <c r="AI69" i="1"/>
  <c r="AJ69" i="1"/>
  <c r="AJ118" i="1"/>
  <c r="AI95" i="1"/>
  <c r="AI124" i="1"/>
  <c r="AI119" i="1"/>
  <c r="AI136" i="1"/>
  <c r="AJ136" i="1"/>
  <c r="AI138" i="1"/>
  <c r="AN21" i="1"/>
  <c r="AN31" i="1"/>
  <c r="AN43" i="1"/>
  <c r="AO46" i="1"/>
  <c r="AO86" i="1"/>
  <c r="AN53" i="1"/>
  <c r="AO77" i="1"/>
  <c r="AO107" i="1"/>
  <c r="AO72" i="1"/>
  <c r="AN102" i="1"/>
  <c r="AN89" i="1"/>
  <c r="AO103" i="1"/>
  <c r="AN137" i="1"/>
  <c r="AN85" i="1"/>
  <c r="AO105" i="1"/>
  <c r="AO135" i="1"/>
  <c r="AN112" i="1"/>
  <c r="AO124" i="1"/>
  <c r="AJ35" i="1"/>
  <c r="AI9" i="1"/>
  <c r="AI45" i="1"/>
  <c r="AI10" i="1"/>
  <c r="AI74" i="1"/>
  <c r="AI19" i="1"/>
  <c r="AJ34" i="1"/>
  <c r="AI58" i="1"/>
  <c r="AI118" i="1"/>
  <c r="AI76" i="1"/>
  <c r="AI77" i="1"/>
  <c r="AJ112" i="1"/>
  <c r="AI72" i="1"/>
  <c r="AI97" i="1"/>
  <c r="AJ89" i="1"/>
  <c r="AI127" i="1"/>
  <c r="AI102" i="1"/>
  <c r="AJ126" i="1"/>
  <c r="AJ132" i="1"/>
  <c r="AI120" i="1"/>
  <c r="AJ129" i="1"/>
  <c r="AJ138" i="1"/>
  <c r="AO14" i="1"/>
  <c r="AO10" i="1"/>
  <c r="AN6" i="1"/>
  <c r="AO32" i="1"/>
  <c r="AO12" i="1"/>
  <c r="AO47" i="1"/>
  <c r="AO39" i="1"/>
  <c r="AN105" i="1"/>
  <c r="AN94" i="1"/>
  <c r="AO73" i="1"/>
  <c r="AN63" i="1"/>
  <c r="AO78" i="1"/>
  <c r="AO79" i="1"/>
  <c r="AN126" i="1"/>
  <c r="AN73" i="1"/>
  <c r="AO110" i="1"/>
  <c r="AN101" i="1"/>
  <c r="AO136" i="1"/>
  <c r="AN131" i="1"/>
  <c r="AO113" i="1"/>
  <c r="AN125" i="1"/>
  <c r="AN111" i="1"/>
  <c r="AO111" i="1"/>
  <c r="AI4" i="1"/>
  <c r="AI38" i="1"/>
  <c r="AJ5" i="1"/>
  <c r="AJ37" i="1"/>
  <c r="AI35" i="1"/>
  <c r="AI63" i="1"/>
  <c r="AJ122" i="1"/>
  <c r="AI79" i="1"/>
  <c r="AI67" i="1"/>
  <c r="AI98" i="1"/>
  <c r="AJ113" i="1"/>
  <c r="AJ73" i="1"/>
  <c r="AJ99" i="1"/>
  <c r="AI90" i="1"/>
  <c r="AJ124" i="1"/>
  <c r="AI128" i="1"/>
  <c r="AN134" i="1"/>
  <c r="AO122" i="1"/>
  <c r="AN122" i="1"/>
  <c r="AN110" i="1"/>
  <c r="AN124" i="1"/>
  <c r="AN120" i="1"/>
  <c r="AO108" i="1"/>
  <c r="AO123" i="1"/>
  <c r="AO92" i="1"/>
  <c r="AN90" i="1"/>
  <c r="AO84" i="1"/>
  <c r="AO83" i="1"/>
  <c r="AO80" i="1"/>
  <c r="AN109" i="1"/>
  <c r="AO99" i="1"/>
  <c r="AO62" i="1"/>
  <c r="AO115" i="1"/>
  <c r="AO81" i="1"/>
  <c r="AO58" i="1"/>
  <c r="AN87" i="1"/>
  <c r="AN68" i="1"/>
  <c r="AO53" i="1"/>
  <c r="AO67" i="1"/>
  <c r="AO52" i="1"/>
  <c r="AO51" i="1"/>
  <c r="AN64" i="1"/>
  <c r="AO96" i="1"/>
  <c r="AN16" i="1"/>
  <c r="AO7" i="1"/>
  <c r="AO34" i="1"/>
  <c r="AO4" i="1"/>
  <c r="AN34" i="1"/>
  <c r="AO63" i="1"/>
  <c r="AO6" i="1"/>
  <c r="AN48" i="1"/>
  <c r="AN54" i="1"/>
  <c r="AO133" i="1"/>
  <c r="AN129" i="1"/>
  <c r="AO118" i="1"/>
  <c r="AO121" i="1"/>
  <c r="AO112" i="1"/>
  <c r="AN107" i="1"/>
  <c r="AO102" i="1"/>
  <c r="AO97" i="1"/>
  <c r="AO130" i="1"/>
  <c r="AN95" i="1"/>
  <c r="AO109" i="1"/>
  <c r="AN97" i="1"/>
  <c r="AO98" i="1"/>
  <c r="AO85" i="1"/>
  <c r="AN82" i="1"/>
  <c r="AO50" i="1"/>
  <c r="AO64" i="1"/>
  <c r="AN50" i="1"/>
  <c r="AO55" i="1"/>
  <c r="AN40" i="1"/>
  <c r="AO15" i="1"/>
  <c r="AN19" i="1"/>
  <c r="AO61" i="1"/>
  <c r="AN62" i="1"/>
  <c r="AO33" i="1"/>
  <c r="AN47" i="1"/>
  <c r="AO5" i="1"/>
  <c r="AN37" i="1"/>
  <c r="AO45" i="1"/>
  <c r="AN69" i="1"/>
  <c r="AO18" i="1"/>
  <c r="AN8" i="1"/>
  <c r="AO59" i="1"/>
  <c r="AN75" i="1"/>
  <c r="AN78" i="1"/>
  <c r="AN80" i="1"/>
  <c r="AN103" i="1"/>
  <c r="AN84" i="1"/>
  <c r="AO74" i="1"/>
  <c r="AN106" i="1"/>
  <c r="AO126" i="1"/>
  <c r="AO93" i="1"/>
  <c r="AN99" i="1"/>
  <c r="AN113" i="1"/>
  <c r="AN127" i="1"/>
  <c r="AO125" i="1"/>
  <c r="AJ40" i="1"/>
  <c r="AJ38" i="1"/>
  <c r="AJ39" i="1"/>
  <c r="AJ4" i="1"/>
  <c r="AI84" i="1"/>
  <c r="AJ79" i="1"/>
  <c r="AI80" i="1"/>
  <c r="AJ63" i="1"/>
  <c r="AJ68" i="1"/>
  <c r="AJ82" i="1"/>
  <c r="AJ92" i="1"/>
  <c r="AJ101" i="1"/>
  <c r="AI104" i="1"/>
  <c r="AI91" i="1"/>
  <c r="AI103" i="1"/>
  <c r="AJ91" i="1"/>
  <c r="AI114" i="1"/>
  <c r="AJ134" i="1"/>
  <c r="AJ130" i="1"/>
  <c r="AI130" i="1"/>
  <c r="AJ128" i="1"/>
  <c r="AJ114" i="1"/>
  <c r="AI123" i="1"/>
  <c r="AI94" i="1"/>
  <c r="AI116" i="1"/>
  <c r="AJ90" i="1"/>
  <c r="AI111" i="1"/>
  <c r="AJ97" i="1"/>
  <c r="AJ81" i="1"/>
  <c r="AJ120" i="1"/>
  <c r="AJ94" i="1"/>
  <c r="AI100" i="1"/>
  <c r="AJ76" i="1"/>
  <c r="AI93" i="1"/>
  <c r="AI52" i="1"/>
  <c r="AJ55" i="1"/>
  <c r="AJ62" i="1"/>
  <c r="AI68" i="1"/>
  <c r="AI37" i="1"/>
  <c r="AJ43" i="1"/>
  <c r="AJ65" i="1"/>
  <c r="AJ42" i="1"/>
  <c r="AJ12" i="1"/>
  <c r="AI51" i="1"/>
  <c r="AJ8" i="1"/>
  <c r="AJ11" i="1"/>
  <c r="AI42" i="1"/>
  <c r="AJ32" i="1"/>
  <c r="AI34" i="1"/>
  <c r="AI17" i="1"/>
  <c r="AI126" i="1"/>
  <c r="AJ103" i="1"/>
  <c r="AI92" i="1"/>
  <c r="AI110" i="1"/>
  <c r="AJ96" i="1"/>
  <c r="AI133" i="1"/>
  <c r="AI109" i="1"/>
  <c r="AI108" i="1"/>
  <c r="AJ88" i="1"/>
  <c r="AJ77" i="1"/>
  <c r="AI85" i="1"/>
  <c r="AI73" i="1"/>
  <c r="AI87" i="1"/>
  <c r="AI50" i="1"/>
  <c r="AI125" i="1"/>
  <c r="AI70" i="1"/>
  <c r="AI64" i="1"/>
  <c r="AJ61" i="1"/>
  <c r="AI7" i="1"/>
  <c r="AJ131" i="1"/>
  <c r="AI113" i="1"/>
  <c r="AI132" i="1"/>
  <c r="AJ111" i="1"/>
  <c r="AI134" i="1"/>
  <c r="AI96" i="1"/>
  <c r="AJ108" i="1"/>
  <c r="AJ119" i="1"/>
  <c r="AI89" i="1"/>
  <c r="AI78" i="1"/>
  <c r="AJ98" i="1"/>
  <c r="AJ74" i="1"/>
  <c r="AJ87" i="1"/>
  <c r="AJ71" i="1"/>
  <c r="AJ51" i="1"/>
  <c r="AJ83" i="1"/>
  <c r="AJ72" i="1"/>
  <c r="AI106" i="1"/>
  <c r="AI83" i="1"/>
  <c r="AI65" i="1"/>
  <c r="AJ86" i="1"/>
  <c r="AJ36" i="1"/>
  <c r="AI101" i="1"/>
  <c r="AI47" i="1"/>
  <c r="AJ50" i="1"/>
  <c r="AI15" i="1"/>
  <c r="AJ10" i="1"/>
  <c r="AI11" i="1"/>
  <c r="AJ19" i="1"/>
  <c r="AI8" i="1"/>
  <c r="AI107" i="1"/>
  <c r="AI117" i="1"/>
  <c r="AJ66" i="1"/>
  <c r="AI21" i="1"/>
  <c r="AN11" i="1"/>
  <c r="AN9" i="1"/>
  <c r="AN46" i="1"/>
  <c r="AO11" i="1"/>
  <c r="AO41" i="1"/>
  <c r="AN35" i="1"/>
  <c r="AO21" i="1"/>
  <c r="AO37" i="1"/>
  <c r="AN56" i="1"/>
  <c r="AN14" i="1"/>
  <c r="AN72" i="1"/>
  <c r="AN60" i="1"/>
  <c r="AO65" i="1"/>
  <c r="AN51" i="1"/>
  <c r="AO66" i="1"/>
  <c r="AN79" i="1"/>
  <c r="AO48" i="1"/>
  <c r="AN83" i="1"/>
  <c r="AN81" i="1"/>
  <c r="AO76" i="1"/>
  <c r="AN96" i="1"/>
  <c r="AN108" i="1"/>
  <c r="AO134" i="1"/>
  <c r="AO100" i="1"/>
  <c r="AO114" i="1"/>
  <c r="AO127" i="1"/>
  <c r="AN117" i="1"/>
  <c r="AO137" i="1"/>
  <c r="AJ7" i="1"/>
  <c r="AI12" i="1"/>
  <c r="AI41" i="1"/>
  <c r="AI39" i="1"/>
  <c r="AI40" i="1"/>
  <c r="AI5" i="1"/>
  <c r="AJ49" i="1"/>
  <c r="AJ48" i="1"/>
  <c r="AI71" i="1"/>
  <c r="AI112" i="1"/>
  <c r="AJ93" i="1"/>
  <c r="AJ80" i="1"/>
  <c r="AJ105" i="1"/>
  <c r="AJ104" i="1"/>
  <c r="AJ110" i="1"/>
  <c r="AI115" i="1"/>
  <c r="AJ133" i="1"/>
  <c r="AJ115" i="1"/>
  <c r="AJ135" i="1"/>
  <c r="AI135" i="1"/>
  <c r="AN41" i="1"/>
  <c r="AN13" i="1"/>
  <c r="AO16" i="1"/>
  <c r="AO36" i="1"/>
  <c r="AN12" i="1"/>
  <c r="AN42" i="1"/>
  <c r="AN91" i="1"/>
  <c r="AN38" i="1"/>
  <c r="AO31" i="1"/>
  <c r="AO56" i="1"/>
  <c r="AN66" i="1"/>
  <c r="AO44" i="1"/>
  <c r="AO54" i="1"/>
  <c r="AN74" i="1"/>
  <c r="AN77" i="1"/>
  <c r="AN93" i="1"/>
  <c r="AN135" i="1"/>
  <c r="AN116" i="1"/>
  <c r="AN123" i="1"/>
  <c r="AN136" i="1"/>
  <c r="AN138" i="1"/>
  <c r="AO132" i="1"/>
  <c r="AJ13" i="1"/>
  <c r="AI33" i="1"/>
  <c r="AJ47" i="1"/>
  <c r="AJ14" i="1"/>
  <c r="AJ52" i="1"/>
  <c r="AI18" i="1"/>
  <c r="AI59" i="1"/>
  <c r="AI14" i="1"/>
  <c r="AI66" i="1"/>
  <c r="AJ53" i="1"/>
  <c r="AI48" i="1"/>
  <c r="AJ54" i="1"/>
  <c r="AJ67" i="1"/>
  <c r="AJ84" i="1"/>
  <c r="AI81" i="1"/>
  <c r="AJ106" i="1"/>
  <c r="AI82" i="1"/>
  <c r="AI99" i="1"/>
  <c r="AJ117" i="1"/>
  <c r="AJ95" i="1"/>
  <c r="AJ116" i="1"/>
  <c r="AI131" i="1"/>
  <c r="AO35" i="1"/>
  <c r="AO43" i="1"/>
  <c r="AN7" i="1"/>
  <c r="AO20" i="1"/>
  <c r="AO19" i="1"/>
  <c r="AO13" i="1"/>
  <c r="AN5" i="1"/>
  <c r="AN32" i="1"/>
  <c r="AO49" i="1"/>
  <c r="AN52" i="1"/>
  <c r="AN65" i="1"/>
  <c r="AN44" i="1"/>
  <c r="AN45" i="1"/>
  <c r="AN86" i="1"/>
  <c r="AN55" i="1"/>
  <c r="AO89" i="1"/>
  <c r="AO117" i="1"/>
  <c r="AN98" i="1"/>
  <c r="AN115" i="1"/>
  <c r="AO75" i="1"/>
  <c r="AO95" i="1"/>
  <c r="AO94" i="1"/>
  <c r="AN119" i="1"/>
  <c r="AN118" i="1"/>
  <c r="AO131" i="1"/>
  <c r="AN133" i="1"/>
  <c r="AI20" i="1"/>
  <c r="AI53" i="1"/>
  <c r="AJ64" i="1"/>
  <c r="AJ15" i="1"/>
  <c r="AJ31" i="1"/>
  <c r="AI43" i="1"/>
  <c r="AI57" i="1"/>
  <c r="AI54" i="1"/>
  <c r="AJ78" i="1"/>
  <c r="AI55" i="1"/>
  <c r="AJ45" i="1"/>
  <c r="AJ59" i="1"/>
  <c r="AJ123" i="1"/>
  <c r="AJ102" i="1"/>
  <c r="AJ85" i="1"/>
  <c r="AJ121" i="1"/>
  <c r="AI122" i="1"/>
  <c r="AJ100" i="1"/>
  <c r="AI121" i="1"/>
  <c r="AJ109" i="1"/>
  <c r="AI129" i="1"/>
  <c r="AJ137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2222mg1" type="6" refreshedVersion="0" background="1" saveData="1">
    <textPr sourceFile="\\ASSURE\data\sediment_QA\SLQA\SLQA 2-2002\Results\2222mg.txt">
      <textFields count="3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xr16:uid="{00000000-0015-0000-FFFF-FFFF01000000}" name="65mg" type="6" refreshedVersion="0" background="1" saveData="1">
    <textPr sourceFile="\\ASSURE\data\sediment_QA\SLQA\SLQA 2-2002\Results\65mg.txt">
      <textFields count="3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<sst xmlns="http://schemas.openxmlformats.org/spreadsheetml/2006/main" count="620" uniqueCount="157">
  <si>
    <t>Reported</t>
  </si>
  <si>
    <t>Reported Sediment</t>
  </si>
  <si>
    <t>Actual Sediment</t>
  </si>
  <si>
    <t>Concentration</t>
  </si>
  <si>
    <t>Actual</t>
  </si>
  <si>
    <t>Sediment</t>
  </si>
  <si>
    <t>Fines</t>
  </si>
  <si>
    <t>Lab</t>
  </si>
  <si>
    <t>Sample</t>
  </si>
  <si>
    <t xml:space="preserve">Concentration </t>
  </si>
  <si>
    <t>Sand</t>
  </si>
  <si>
    <t xml:space="preserve">Sediment </t>
  </si>
  <si>
    <t xml:space="preserve"> Weight</t>
  </si>
  <si>
    <t>(mg/L)</t>
  </si>
  <si>
    <t>CVO</t>
  </si>
  <si>
    <t>IA</t>
  </si>
  <si>
    <t>IL</t>
  </si>
  <si>
    <t>KY</t>
  </si>
  <si>
    <t xml:space="preserve">LA </t>
  </si>
  <si>
    <t>%</t>
  </si>
  <si>
    <t>Median</t>
  </si>
  <si>
    <t>Name</t>
  </si>
  <si>
    <t>USACE</t>
  </si>
  <si>
    <t>USGS Laboratories</t>
  </si>
  <si>
    <t>USGS Sediment Laboratory Quality Assurance Project</t>
  </si>
  <si>
    <t>WSLH</t>
  </si>
  <si>
    <t>GCMRC</t>
  </si>
  <si>
    <t>UWSP</t>
  </si>
  <si>
    <t>VDCLS</t>
  </si>
  <si>
    <t>CA</t>
  </si>
  <si>
    <t>Weight (g)</t>
  </si>
  <si>
    <t>Sample ID</t>
  </si>
  <si>
    <t>Net Weight (g)</t>
  </si>
  <si>
    <t>Water</t>
  </si>
  <si>
    <t>Volume (mL)</t>
  </si>
  <si>
    <t>Lab ID#</t>
  </si>
  <si>
    <t>Median =</t>
  </si>
  <si>
    <t>25th =</t>
  </si>
  <si>
    <t>75th =</t>
  </si>
  <si>
    <t>Fps =</t>
  </si>
  <si>
    <t>Med -3 Fps</t>
  </si>
  <si>
    <t>Med +3 Fps</t>
  </si>
  <si>
    <t>Med -5%</t>
  </si>
  <si>
    <t>Med +5%</t>
  </si>
  <si>
    <t>Sediment Concentration</t>
  </si>
  <si>
    <t>11-USGS</t>
  </si>
  <si>
    <t>14-USGS</t>
  </si>
  <si>
    <t>15-USGS</t>
  </si>
  <si>
    <t>17-USGS</t>
  </si>
  <si>
    <t>18-USGS</t>
  </si>
  <si>
    <t>25-USGS</t>
  </si>
  <si>
    <t>Fines Split</t>
  </si>
  <si>
    <t>Sand Split</t>
  </si>
  <si>
    <t>Sediment Weight</t>
  </si>
  <si>
    <t>Maximim =</t>
  </si>
  <si>
    <t>Minimum =</t>
  </si>
  <si>
    <t>for chart scale</t>
  </si>
  <si>
    <t>HRCEL</t>
  </si>
  <si>
    <t>Target Fines</t>
  </si>
  <si>
    <t>Weight (mg)</t>
  </si>
  <si>
    <t>Target</t>
  </si>
  <si>
    <t>Target Sand</t>
  </si>
  <si>
    <t>SSC (mg/L)</t>
  </si>
  <si>
    <t>0.125-0.250 mm</t>
  </si>
  <si>
    <t>SRWQL</t>
  </si>
  <si>
    <t>Comments</t>
  </si>
  <si>
    <t>Target Sed</t>
  </si>
  <si>
    <t>Analyst</t>
  </si>
  <si>
    <t>16-Other</t>
  </si>
  <si>
    <t>23-Other</t>
  </si>
  <si>
    <t>28-Other</t>
  </si>
  <si>
    <t>29-Other</t>
  </si>
  <si>
    <t>30-Other</t>
  </si>
  <si>
    <t>31-Other</t>
  </si>
  <si>
    <t>36-Other</t>
  </si>
  <si>
    <t>Contract/Volunteer Laboratories</t>
  </si>
  <si>
    <t>Arizona Test Dust</t>
  </si>
  <si>
    <t>&lt;0.063 mm</t>
  </si>
  <si>
    <t>NM</t>
  </si>
  <si>
    <t>12-USGS</t>
  </si>
  <si>
    <t>Volume (L)</t>
  </si>
  <si>
    <t>% Sand</t>
  </si>
  <si>
    <t>NY</t>
  </si>
  <si>
    <t>21-Other</t>
  </si>
  <si>
    <t>* 10 mg is the smallest mass I am confident in transferring to bottle</t>
  </si>
  <si>
    <t>&lt; 0.002 mm</t>
  </si>
  <si>
    <t>&lt; 0.004 mm</t>
  </si>
  <si>
    <t>&lt; 0.008 mm</t>
  </si>
  <si>
    <t>&lt; 0.016 mm</t>
  </si>
  <si>
    <t>&lt; 0.031 mm</t>
  </si>
  <si>
    <t>Method</t>
  </si>
  <si>
    <t>Pipette</t>
  </si>
  <si>
    <t>Kimberly Attig</t>
  </si>
  <si>
    <t>Ben Michels</t>
  </si>
  <si>
    <t>Renée Styles</t>
  </si>
  <si>
    <t>Taylor Roe</t>
  </si>
  <si>
    <t xml:space="preserve">Laser Diffraction </t>
  </si>
  <si>
    <t>Laser Diffraction</t>
  </si>
  <si>
    <t>Trevor Stamp</t>
  </si>
  <si>
    <t>Logan Young</t>
  </si>
  <si>
    <t>Teresa Coley</t>
  </si>
  <si>
    <t>Sedigraph</t>
  </si>
  <si>
    <t>Tristan Joel Austring</t>
  </si>
  <si>
    <t>Marlon Johnson</t>
  </si>
  <si>
    <t>Elizabeth Steen</t>
  </si>
  <si>
    <t>Keith Lackey</t>
  </si>
  <si>
    <t>Gabrielle Edens</t>
  </si>
  <si>
    <t>Sierra Keller</t>
  </si>
  <si>
    <t>Sidney Wayne</t>
  </si>
  <si>
    <t>Michael Whiting</t>
  </si>
  <si>
    <t>Logan Stewart</t>
  </si>
  <si>
    <t>% Error</t>
  </si>
  <si>
    <t>Justin Wood</t>
  </si>
  <si>
    <t>Erick SantaMaria</t>
  </si>
  <si>
    <t>Tom Bresnahan</t>
  </si>
  <si>
    <t>Jessica Haucke</t>
  </si>
  <si>
    <t>Daniel Gray</t>
  </si>
  <si>
    <t>Erin Lysne</t>
  </si>
  <si>
    <t>Morgan Genusa</t>
  </si>
  <si>
    <t>Maya Wood</t>
  </si>
  <si>
    <t>Claire Wickenhaeuser</t>
  </si>
  <si>
    <t>11-California Water Science Center (CA)</t>
  </si>
  <si>
    <t>12-New Mexico Water Science Center (NM)</t>
  </si>
  <si>
    <t>14-Cascades Volcano Observatory (CVO)</t>
  </si>
  <si>
    <t>15-Iowa Water Science Center (IA)</t>
  </si>
  <si>
    <t>16-Illinois State Water Survey (IL)</t>
  </si>
  <si>
    <t>17-Kentucky Water Science Center (KY)</t>
  </si>
  <si>
    <t>18-Louisiana Water Science Center (LA)</t>
  </si>
  <si>
    <t>21-City of Ithaca Water Treatment Plant (NY)</t>
  </si>
  <si>
    <t>23-USACE - Coastal and Hydraulics Laboratory (USACE)</t>
  </si>
  <si>
    <t>25-Grand Canyon Monitoring and Research Center (GCMRC)</t>
  </si>
  <si>
    <t>28-Wisconsin State Lab of Hygiene (WSLH)</t>
  </si>
  <si>
    <t>29-Humboldt Redwood Company Environmental Lab (HRCEL)</t>
  </si>
  <si>
    <t>30-UWSP - Environmental Task Force Laboratory (UWSP)</t>
  </si>
  <si>
    <t>31-Virginia Divison of Consolidated Laboratory Services (VDCLS)</t>
  </si>
  <si>
    <t>36-Spraugue River Water Quality Laboratory (SRWQL)</t>
  </si>
  <si>
    <t>Number of Labs: 15</t>
  </si>
  <si>
    <t>Participating Laboratories - Study 2, 2023</t>
  </si>
  <si>
    <t>Lab#</t>
  </si>
  <si>
    <t>Lab Name</t>
  </si>
  <si>
    <t>California Water Science Center</t>
  </si>
  <si>
    <t>New Mexico Water Science Center</t>
  </si>
  <si>
    <t>Cascades Volcano Observatory</t>
  </si>
  <si>
    <t>Iowa Water Science Center</t>
  </si>
  <si>
    <t>Kentucky Water Science Center</t>
  </si>
  <si>
    <t>Louisiana Water Science Center</t>
  </si>
  <si>
    <t>Grand Canyon Monitoring and Research Center</t>
  </si>
  <si>
    <t>Illinois State Water Survey</t>
  </si>
  <si>
    <t>City of Ithaca Water Treatment Plant</t>
  </si>
  <si>
    <t>Coastal and Hydraulics Laboratory</t>
  </si>
  <si>
    <t>Wisconsin State Lab of Hygiene</t>
  </si>
  <si>
    <t>Humboldt Redwood Company Environmental Lab</t>
  </si>
  <si>
    <t>Environmental Task Force Laboratory</t>
  </si>
  <si>
    <t>Virginia Divison of Consolidated Laboratory Services</t>
  </si>
  <si>
    <t>Spraugue River Water Quality Laboratory</t>
  </si>
  <si>
    <t>Sample Specifications for SLQA Study 2-2023</t>
  </si>
  <si>
    <t>(conducted August/September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</si>
</sst>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"/>
    <numFmt numFmtId="165" formatCode="0.000"/>
    <numFmt numFmtId="166" formatCode="0.0"/>
    <numFmt numFmtId="167" formatCode="0.00000"/>
    <numFmt numFmtId="168" formatCode="#,##0.0"/>
  </numFmts>
  <fonts count="3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sz val="10"/>
      <color indexed="8"/>
      <name val="Times New Roman"/>
      <family val="1"/>
    </font>
    <font>
      <b/>
      <sz val="10"/>
      <color theme="0" tint="-0.249977111117893"/>
      <name val="Arial"/>
      <family val="2"/>
    </font>
    <font>
      <sz val="10"/>
      <color theme="0" tint="-0.249977111117893"/>
      <name val="Arial"/>
      <family val="2"/>
    </font>
    <font>
      <sz val="10"/>
      <color rgb="FFFF0000"/>
      <name val="Arial"/>
      <family val="2"/>
    </font>
    <font>
      <sz val="9"/>
      <name val="Geneva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8">
    <xf numFmtId="0" fontId="0" fillId="0" borderId="0"/>
    <xf numFmtId="0" fontId="12" fillId="0" borderId="0"/>
    <xf numFmtId="0" fontId="21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27" fillId="0" borderId="0"/>
    <xf numFmtId="0" fontId="7" fillId="0" borderId="0"/>
    <xf numFmtId="0" fontId="6" fillId="0" borderId="0"/>
    <xf numFmtId="0" fontId="5" fillId="0" borderId="0"/>
    <xf numFmtId="0" fontId="12" fillId="0" borderId="0"/>
    <xf numFmtId="0" fontId="4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0" fillId="0" borderId="0" applyNumberFormat="0" applyFill="0" applyBorder="0" applyAlignment="0" applyProtection="0"/>
    <xf numFmtId="0" fontId="1" fillId="0" borderId="0"/>
    <xf numFmtId="0" fontId="12" fillId="0" borderId="0"/>
  </cellStyleXfs>
  <cellXfs count="233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5" fillId="0" borderId="0" xfId="0" applyFont="1" applyAlignment="1">
      <alignment horizontal="center"/>
    </xf>
    <xf numFmtId="2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left"/>
    </xf>
    <xf numFmtId="165" fontId="15" fillId="0" borderId="0" xfId="0" applyNumberFormat="1" applyFont="1" applyAlignment="1">
      <alignment horizontal="center"/>
    </xf>
    <xf numFmtId="164" fontId="15" fillId="0" borderId="0" xfId="0" applyNumberFormat="1" applyFont="1" applyAlignment="1">
      <alignment horizontal="center"/>
    </xf>
    <xf numFmtId="2" fontId="15" fillId="0" borderId="0" xfId="0" applyNumberFormat="1" applyFont="1" applyAlignment="1">
      <alignment horizontal="center"/>
    </xf>
    <xf numFmtId="0" fontId="15" fillId="0" borderId="0" xfId="0" applyFont="1"/>
    <xf numFmtId="0" fontId="14" fillId="0" borderId="0" xfId="0" applyFont="1" applyBorder="1"/>
    <xf numFmtId="0" fontId="15" fillId="0" borderId="0" xfId="0" applyFont="1" applyBorder="1"/>
    <xf numFmtId="0" fontId="15" fillId="0" borderId="0" xfId="0" applyFont="1" applyFill="1" applyBorder="1" applyAlignment="1"/>
    <xf numFmtId="0" fontId="15" fillId="0" borderId="0" xfId="0" applyFont="1" applyFill="1"/>
    <xf numFmtId="0" fontId="15" fillId="0" borderId="0" xfId="0" applyFont="1" applyFill="1" applyBorder="1"/>
    <xf numFmtId="14" fontId="18" fillId="0" borderId="0" xfId="0" applyNumberFormat="1" applyFont="1" applyBorder="1" applyAlignment="1">
      <alignment horizontal="center"/>
    </xf>
    <xf numFmtId="2" fontId="18" fillId="0" borderId="0" xfId="0" applyNumberFormat="1" applyFont="1" applyBorder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19" fillId="0" borderId="0" xfId="0" applyFont="1"/>
    <xf numFmtId="1" fontId="0" fillId="0" borderId="0" xfId="0" applyNumberFormat="1" applyBorder="1" applyAlignment="1">
      <alignment horizontal="center"/>
    </xf>
    <xf numFmtId="0" fontId="0" fillId="0" borderId="0" xfId="0" applyFill="1" applyAlignment="1">
      <alignment horizontal="center"/>
    </xf>
    <xf numFmtId="2" fontId="18" fillId="0" borderId="8" xfId="0" applyNumberFormat="1" applyFont="1" applyBorder="1" applyAlignment="1">
      <alignment horizontal="center"/>
    </xf>
    <xf numFmtId="2" fontId="18" fillId="0" borderId="5" xfId="0" applyNumberFormat="1" applyFont="1" applyBorder="1" applyAlignment="1">
      <alignment horizontal="center"/>
    </xf>
    <xf numFmtId="0" fontId="0" fillId="0" borderId="10" xfId="0" applyFill="1" applyBorder="1" applyAlignment="1">
      <alignment horizontal="center"/>
    </xf>
    <xf numFmtId="49" fontId="13" fillId="0" borderId="0" xfId="0" applyNumberFormat="1" applyFont="1" applyFill="1" applyBorder="1" applyAlignment="1">
      <alignment horizontal="center"/>
    </xf>
    <xf numFmtId="49" fontId="13" fillId="0" borderId="5" xfId="0" applyNumberFormat="1" applyFont="1" applyFill="1" applyBorder="1" applyAlignment="1">
      <alignment horizontal="center"/>
    </xf>
    <xf numFmtId="49" fontId="18" fillId="0" borderId="0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7" xfId="0" applyNumberFormat="1" applyBorder="1" applyAlignment="1">
      <alignment horizontal="center"/>
    </xf>
    <xf numFmtId="2" fontId="18" fillId="0" borderId="9" xfId="0" applyNumberFormat="1" applyFont="1" applyBorder="1" applyAlignment="1">
      <alignment horizontal="center"/>
    </xf>
    <xf numFmtId="0" fontId="13" fillId="0" borderId="2" xfId="0" applyNumberFormat="1" applyFont="1" applyBorder="1" applyAlignment="1">
      <alignment horizontal="right"/>
    </xf>
    <xf numFmtId="2" fontId="18" fillId="0" borderId="3" xfId="0" applyNumberFormat="1" applyFon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2" fontId="18" fillId="0" borderId="6" xfId="0" applyNumberFormat="1" applyFont="1" applyBorder="1" applyAlignment="1">
      <alignment horizontal="center"/>
    </xf>
    <xf numFmtId="0" fontId="0" fillId="0" borderId="0" xfId="0" applyFill="1"/>
    <xf numFmtId="0" fontId="13" fillId="4" borderId="0" xfId="0" applyNumberFormat="1" applyFont="1" applyFill="1" applyBorder="1" applyAlignment="1">
      <alignment horizontal="center"/>
    </xf>
    <xf numFmtId="0" fontId="13" fillId="4" borderId="1" xfId="0" applyNumberFormat="1" applyFont="1" applyFill="1" applyBorder="1" applyAlignment="1">
      <alignment horizontal="center"/>
    </xf>
    <xf numFmtId="0" fontId="13" fillId="4" borderId="5" xfId="0" applyNumberFormat="1" applyFont="1" applyFill="1" applyBorder="1" applyAlignment="1">
      <alignment horizontal="center"/>
    </xf>
    <xf numFmtId="0" fontId="16" fillId="0" borderId="0" xfId="0" applyFont="1"/>
    <xf numFmtId="0" fontId="15" fillId="0" borderId="0" xfId="2" applyFont="1"/>
    <xf numFmtId="0" fontId="16" fillId="0" borderId="0" xfId="1" applyFont="1" applyAlignment="1">
      <alignment horizontal="center"/>
    </xf>
    <xf numFmtId="0" fontId="15" fillId="0" borderId="0" xfId="1" applyFont="1" applyAlignment="1">
      <alignment horizontal="center"/>
    </xf>
    <xf numFmtId="0" fontId="16" fillId="0" borderId="11" xfId="1" applyFont="1" applyBorder="1" applyAlignment="1">
      <alignment horizontal="center"/>
    </xf>
    <xf numFmtId="0" fontId="15" fillId="0" borderId="0" xfId="1" applyFont="1"/>
    <xf numFmtId="0" fontId="15" fillId="0" borderId="0" xfId="1" applyFont="1" applyAlignment="1">
      <alignment horizontal="left"/>
    </xf>
    <xf numFmtId="0" fontId="14" fillId="0" borderId="0" xfId="2" applyFont="1" applyBorder="1"/>
    <xf numFmtId="0" fontId="16" fillId="0" borderId="0" xfId="2" applyFont="1" applyBorder="1"/>
    <xf numFmtId="0" fontId="16" fillId="0" borderId="0" xfId="0" applyFont="1" applyBorder="1"/>
    <xf numFmtId="0" fontId="16" fillId="0" borderId="0" xfId="0" applyFont="1" applyBorder="1" applyAlignment="1">
      <alignment horizontal="left"/>
    </xf>
    <xf numFmtId="166" fontId="18" fillId="0" borderId="0" xfId="0" applyNumberFormat="1" applyFont="1" applyAlignment="1">
      <alignment horizontal="center"/>
    </xf>
    <xf numFmtId="1" fontId="15" fillId="0" borderId="0" xfId="1" applyNumberFormat="1" applyFont="1"/>
    <xf numFmtId="166" fontId="15" fillId="0" borderId="0" xfId="1" applyNumberFormat="1" applyFont="1"/>
    <xf numFmtId="1" fontId="16" fillId="0" borderId="0" xfId="1" applyNumberFormat="1" applyFont="1" applyAlignment="1">
      <alignment horizontal="center"/>
    </xf>
    <xf numFmtId="166" fontId="16" fillId="0" borderId="0" xfId="1" applyNumberFormat="1" applyFont="1" applyAlignment="1">
      <alignment horizontal="center"/>
    </xf>
    <xf numFmtId="166" fontId="16" fillId="0" borderId="11" xfId="1" applyNumberFormat="1" applyFont="1" applyBorder="1" applyAlignment="1">
      <alignment horizontal="center"/>
    </xf>
    <xf numFmtId="1" fontId="16" fillId="0" borderId="11" xfId="1" applyNumberFormat="1" applyFont="1" applyBorder="1" applyAlignment="1">
      <alignment horizontal="center"/>
    </xf>
    <xf numFmtId="166" fontId="15" fillId="0" borderId="0" xfId="1" applyNumberFormat="1" applyFont="1" applyAlignment="1">
      <alignment horizontal="center"/>
    </xf>
    <xf numFmtId="1" fontId="15" fillId="0" borderId="0" xfId="1" applyNumberFormat="1" applyFont="1" applyAlignment="1">
      <alignment horizontal="center"/>
    </xf>
    <xf numFmtId="0" fontId="15" fillId="0" borderId="0" xfId="2" applyFont="1" applyBorder="1"/>
    <xf numFmtId="2" fontId="24" fillId="0" borderId="0" xfId="0" applyNumberFormat="1" applyFont="1" applyFill="1" applyBorder="1" applyAlignment="1">
      <alignment horizontal="center"/>
    </xf>
    <xf numFmtId="2" fontId="25" fillId="0" borderId="0" xfId="0" applyNumberFormat="1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4" fillId="0" borderId="0" xfId="0" applyNumberFormat="1" applyFont="1" applyAlignment="1">
      <alignment horizontal="right"/>
    </xf>
    <xf numFmtId="2" fontId="25" fillId="0" borderId="0" xfId="0" applyNumberFormat="1" applyFont="1" applyBorder="1" applyAlignment="1">
      <alignment horizontal="center"/>
    </xf>
    <xf numFmtId="2" fontId="24" fillId="0" borderId="1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15" fillId="0" borderId="0" xfId="0" applyNumberFormat="1" applyFont="1" applyFill="1"/>
    <xf numFmtId="14" fontId="12" fillId="0" borderId="0" xfId="0" applyNumberFormat="1" applyFont="1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/>
    </xf>
    <xf numFmtId="1" fontId="16" fillId="0" borderId="0" xfId="0" applyNumberFormat="1" applyFont="1" applyBorder="1"/>
    <xf numFmtId="1" fontId="15" fillId="0" borderId="0" xfId="0" applyNumberFormat="1" applyFont="1"/>
    <xf numFmtId="164" fontId="0" fillId="0" borderId="0" xfId="0" applyNumberFormat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/>
    </xf>
    <xf numFmtId="0" fontId="0" fillId="5" borderId="12" xfId="0" applyFill="1" applyBorder="1" applyAlignment="1">
      <alignment horizontal="center"/>
    </xf>
    <xf numFmtId="0" fontId="12" fillId="5" borderId="12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3" borderId="0" xfId="0" applyFont="1" applyFill="1" applyAlignment="1">
      <alignment horizontal="center"/>
    </xf>
    <xf numFmtId="166" fontId="13" fillId="3" borderId="0" xfId="0" applyNumberFormat="1" applyFont="1" applyFill="1" applyAlignment="1">
      <alignment horizontal="center"/>
    </xf>
    <xf numFmtId="0" fontId="13" fillId="4" borderId="0" xfId="0" applyFont="1" applyFill="1" applyAlignment="1">
      <alignment horizontal="center"/>
    </xf>
    <xf numFmtId="2" fontId="13" fillId="3" borderId="0" xfId="0" applyNumberFormat="1" applyFont="1" applyFill="1" applyAlignment="1">
      <alignment horizontal="center"/>
    </xf>
    <xf numFmtId="0" fontId="13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2" fontId="24" fillId="0" borderId="0" xfId="0" applyNumberFormat="1" applyFont="1" applyAlignment="1">
      <alignment horizontal="center"/>
    </xf>
    <xf numFmtId="14" fontId="12" fillId="0" borderId="0" xfId="0" applyNumberFormat="1" applyFont="1" applyAlignment="1">
      <alignment horizontal="center"/>
    </xf>
    <xf numFmtId="1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166" fontId="12" fillId="0" borderId="0" xfId="0" applyNumberFormat="1" applyFont="1" applyAlignment="1">
      <alignment horizontal="center"/>
    </xf>
    <xf numFmtId="167" fontId="12" fillId="0" borderId="0" xfId="0" applyNumberFormat="1" applyFont="1" applyAlignment="1">
      <alignment horizontal="center"/>
    </xf>
    <xf numFmtId="1" fontId="12" fillId="5" borderId="13" xfId="0" applyNumberFormat="1" applyFont="1" applyFill="1" applyBorder="1" applyAlignment="1">
      <alignment horizontal="center"/>
    </xf>
    <xf numFmtId="2" fontId="12" fillId="0" borderId="0" xfId="0" applyNumberFormat="1" applyFont="1" applyAlignment="1">
      <alignment horizontal="center"/>
    </xf>
    <xf numFmtId="0" fontId="26" fillId="0" borderId="0" xfId="0" applyFont="1" applyAlignment="1">
      <alignment horizontal="left"/>
    </xf>
    <xf numFmtId="2" fontId="25" fillId="0" borderId="0" xfId="0" applyNumberFormat="1" applyFont="1" applyAlignment="1">
      <alignment horizontal="center"/>
    </xf>
    <xf numFmtId="1" fontId="12" fillId="5" borderId="12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13" fillId="2" borderId="0" xfId="0" applyFont="1" applyFill="1" applyAlignment="1">
      <alignment horizontal="center"/>
    </xf>
    <xf numFmtId="0" fontId="14" fillId="0" borderId="0" xfId="0" applyFont="1"/>
    <xf numFmtId="0" fontId="17" fillId="0" borderId="0" xfId="0" applyFont="1"/>
    <xf numFmtId="0" fontId="19" fillId="0" borderId="0" xfId="1" applyFont="1"/>
    <xf numFmtId="166" fontId="20" fillId="0" borderId="0" xfId="1" applyNumberFormat="1" applyFont="1"/>
    <xf numFmtId="0" fontId="15" fillId="0" borderId="0" xfId="2" applyFont="1" applyAlignment="1">
      <alignment horizontal="center" vertical="center" wrapText="1"/>
    </xf>
    <xf numFmtId="0" fontId="15" fillId="0" borderId="0" xfId="2" quotePrefix="1" applyFont="1" applyAlignment="1">
      <alignment horizontal="left"/>
    </xf>
    <xf numFmtId="166" fontId="12" fillId="5" borderId="13" xfId="0" applyNumberFormat="1" applyFont="1" applyFill="1" applyBorder="1" applyAlignment="1">
      <alignment horizontal="center"/>
    </xf>
    <xf numFmtId="164" fontId="12" fillId="5" borderId="13" xfId="0" applyNumberFormat="1" applyFont="1" applyFill="1" applyBorder="1" applyAlignment="1">
      <alignment horizontal="center"/>
    </xf>
    <xf numFmtId="166" fontId="12" fillId="5" borderId="12" xfId="0" applyNumberFormat="1" applyFont="1" applyFill="1" applyBorder="1" applyAlignment="1">
      <alignment horizontal="center"/>
    </xf>
    <xf numFmtId="164" fontId="12" fillId="5" borderId="12" xfId="0" applyNumberFormat="1" applyFont="1" applyFill="1" applyBorder="1" applyAlignment="1">
      <alignment horizontal="center"/>
    </xf>
    <xf numFmtId="0" fontId="12" fillId="5" borderId="12" xfId="12" applyFont="1" applyFill="1" applyBorder="1" applyAlignment="1">
      <alignment horizontal="center"/>
    </xf>
    <xf numFmtId="0" fontId="12" fillId="5" borderId="12" xfId="12" applyFont="1" applyFill="1" applyBorder="1" applyAlignment="1">
      <alignment horizontal="center"/>
    </xf>
    <xf numFmtId="164" fontId="28" fillId="0" borderId="0" xfId="0" applyNumberFormat="1" applyFont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center"/>
    </xf>
    <xf numFmtId="166" fontId="12" fillId="0" borderId="0" xfId="0" applyNumberFormat="1" applyFont="1" applyBorder="1" applyAlignment="1">
      <alignment horizontal="center"/>
    </xf>
    <xf numFmtId="167" fontId="12" fillId="0" borderId="0" xfId="0" applyNumberFormat="1" applyFont="1" applyBorder="1" applyAlignment="1">
      <alignment horizontal="center"/>
    </xf>
    <xf numFmtId="166" fontId="18" fillId="0" borderId="0" xfId="0" applyNumberFormat="1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4" fontId="12" fillId="5" borderId="12" xfId="0" applyNumberFormat="1" applyFont="1" applyFill="1" applyBorder="1" applyAlignment="1">
      <alignment horizontal="center"/>
    </xf>
    <xf numFmtId="0" fontId="12" fillId="5" borderId="13" xfId="0" applyFont="1" applyFill="1" applyBorder="1" applyAlignment="1">
      <alignment horizontal="center"/>
    </xf>
    <xf numFmtId="2" fontId="12" fillId="5" borderId="13" xfId="0" applyNumberFormat="1" applyFont="1" applyFill="1" applyBorder="1" applyAlignment="1">
      <alignment horizontal="center"/>
    </xf>
    <xf numFmtId="2" fontId="12" fillId="5" borderId="12" xfId="0" applyNumberFormat="1" applyFont="1" applyFill="1" applyBorder="1" applyAlignment="1">
      <alignment horizontal="center"/>
    </xf>
    <xf numFmtId="164" fontId="28" fillId="0" borderId="8" xfId="0" applyNumberFormat="1" applyFont="1" applyBorder="1" applyAlignment="1">
      <alignment horizontal="center"/>
    </xf>
    <xf numFmtId="164" fontId="28" fillId="0" borderId="0" xfId="0" applyNumberFormat="1" applyFont="1" applyFill="1" applyAlignment="1">
      <alignment horizontal="center"/>
    </xf>
    <xf numFmtId="0" fontId="29" fillId="5" borderId="12" xfId="0" applyFont="1" applyFill="1" applyBorder="1" applyAlignment="1">
      <alignment horizontal="center" vertical="center"/>
    </xf>
    <xf numFmtId="14" fontId="12" fillId="5" borderId="12" xfId="14" applyNumberFormat="1" applyFont="1" applyFill="1" applyBorder="1" applyAlignment="1">
      <alignment horizontal="center"/>
    </xf>
    <xf numFmtId="164" fontId="28" fillId="0" borderId="0" xfId="0" applyNumberFormat="1" applyFont="1" applyBorder="1" applyAlignment="1">
      <alignment horizontal="center"/>
    </xf>
    <xf numFmtId="166" fontId="0" fillId="5" borderId="12" xfId="0" applyNumberFormat="1" applyFill="1" applyBorder="1" applyAlignment="1">
      <alignment horizontal="center" vertical="center"/>
    </xf>
    <xf numFmtId="166" fontId="12" fillId="5" borderId="13" xfId="23" applyNumberFormat="1" applyFont="1" applyFill="1" applyBorder="1" applyAlignment="1">
      <alignment horizontal="center"/>
    </xf>
    <xf numFmtId="164" fontId="12" fillId="5" borderId="13" xfId="23" applyNumberFormat="1" applyFont="1" applyFill="1" applyBorder="1" applyAlignment="1">
      <alignment horizontal="center"/>
    </xf>
    <xf numFmtId="1" fontId="12" fillId="5" borderId="13" xfId="23" applyNumberFormat="1" applyFont="1" applyFill="1" applyBorder="1" applyAlignment="1">
      <alignment horizontal="center"/>
    </xf>
    <xf numFmtId="166" fontId="12" fillId="5" borderId="12" xfId="23" applyNumberFormat="1" applyFont="1" applyFill="1" applyBorder="1" applyAlignment="1">
      <alignment horizontal="center"/>
    </xf>
    <xf numFmtId="164" fontId="12" fillId="5" borderId="12" xfId="23" applyNumberFormat="1" applyFont="1" applyFill="1" applyBorder="1" applyAlignment="1">
      <alignment horizontal="center"/>
    </xf>
    <xf numFmtId="1" fontId="12" fillId="5" borderId="12" xfId="23" applyNumberFormat="1" applyFont="1" applyFill="1" applyBorder="1" applyAlignment="1">
      <alignment horizontal="center"/>
    </xf>
    <xf numFmtId="166" fontId="12" fillId="5" borderId="13" xfId="23" applyNumberFormat="1" applyFont="1" applyFill="1" applyBorder="1" applyAlignment="1">
      <alignment horizontal="center"/>
    </xf>
    <xf numFmtId="164" fontId="12" fillId="5" borderId="13" xfId="23" applyNumberFormat="1" applyFont="1" applyFill="1" applyBorder="1" applyAlignment="1">
      <alignment horizontal="center"/>
    </xf>
    <xf numFmtId="1" fontId="12" fillId="5" borderId="13" xfId="23" applyNumberFormat="1" applyFont="1" applyFill="1" applyBorder="1" applyAlignment="1">
      <alignment horizontal="center"/>
    </xf>
    <xf numFmtId="166" fontId="12" fillId="5" borderId="12" xfId="23" applyNumberFormat="1" applyFont="1" applyFill="1" applyBorder="1" applyAlignment="1">
      <alignment horizontal="center"/>
    </xf>
    <xf numFmtId="164" fontId="12" fillId="5" borderId="12" xfId="23" applyNumberFormat="1" applyFont="1" applyFill="1" applyBorder="1" applyAlignment="1">
      <alignment horizontal="center"/>
    </xf>
    <xf numFmtId="1" fontId="12" fillId="5" borderId="12" xfId="23" applyNumberFormat="1" applyFont="1" applyFill="1" applyBorder="1" applyAlignment="1">
      <alignment horizontal="center"/>
    </xf>
    <xf numFmtId="166" fontId="12" fillId="5" borderId="13" xfId="23" applyNumberFormat="1" applyFont="1" applyFill="1" applyBorder="1" applyAlignment="1">
      <alignment horizontal="center"/>
    </xf>
    <xf numFmtId="164" fontId="12" fillId="5" borderId="13" xfId="23" applyNumberFormat="1" applyFont="1" applyFill="1" applyBorder="1" applyAlignment="1">
      <alignment horizontal="center"/>
    </xf>
    <xf numFmtId="1" fontId="12" fillId="5" borderId="13" xfId="23" applyNumberFormat="1" applyFont="1" applyFill="1" applyBorder="1" applyAlignment="1">
      <alignment horizontal="center"/>
    </xf>
    <xf numFmtId="166" fontId="12" fillId="5" borderId="12" xfId="23" applyNumberFormat="1" applyFont="1" applyFill="1" applyBorder="1" applyAlignment="1">
      <alignment horizontal="center"/>
    </xf>
    <xf numFmtId="164" fontId="12" fillId="5" borderId="12" xfId="23" applyNumberFormat="1" applyFont="1" applyFill="1" applyBorder="1" applyAlignment="1">
      <alignment horizontal="center"/>
    </xf>
    <xf numFmtId="1" fontId="12" fillId="5" borderId="12" xfId="23" applyNumberFormat="1" applyFont="1" applyFill="1" applyBorder="1" applyAlignment="1">
      <alignment horizontal="center"/>
    </xf>
    <xf numFmtId="166" fontId="12" fillId="5" borderId="13" xfId="23" applyNumberFormat="1" applyFont="1" applyFill="1" applyBorder="1" applyAlignment="1">
      <alignment horizontal="center"/>
    </xf>
    <xf numFmtId="164" fontId="12" fillId="5" borderId="13" xfId="23" applyNumberFormat="1" applyFont="1" applyFill="1" applyBorder="1" applyAlignment="1">
      <alignment horizontal="center"/>
    </xf>
    <xf numFmtId="1" fontId="12" fillId="5" borderId="13" xfId="23" applyNumberFormat="1" applyFont="1" applyFill="1" applyBorder="1" applyAlignment="1">
      <alignment horizontal="center"/>
    </xf>
    <xf numFmtId="166" fontId="12" fillId="5" borderId="12" xfId="23" applyNumberFormat="1" applyFont="1" applyFill="1" applyBorder="1" applyAlignment="1">
      <alignment horizontal="center"/>
    </xf>
    <xf numFmtId="164" fontId="12" fillId="5" borderId="12" xfId="23" applyNumberFormat="1" applyFont="1" applyFill="1" applyBorder="1" applyAlignment="1">
      <alignment horizontal="center"/>
    </xf>
    <xf numFmtId="1" fontId="12" fillId="5" borderId="12" xfId="23" applyNumberFormat="1" applyFont="1" applyFill="1" applyBorder="1" applyAlignment="1">
      <alignment horizontal="center"/>
    </xf>
    <xf numFmtId="166" fontId="12" fillId="5" borderId="13" xfId="23" applyNumberFormat="1" applyFont="1" applyFill="1" applyBorder="1" applyAlignment="1">
      <alignment horizontal="center"/>
    </xf>
    <xf numFmtId="164" fontId="12" fillId="5" borderId="13" xfId="23" applyNumberFormat="1" applyFont="1" applyFill="1" applyBorder="1" applyAlignment="1">
      <alignment horizontal="center"/>
    </xf>
    <xf numFmtId="1" fontId="12" fillId="5" borderId="13" xfId="23" applyNumberFormat="1" applyFont="1" applyFill="1" applyBorder="1" applyAlignment="1">
      <alignment horizontal="center"/>
    </xf>
    <xf numFmtId="166" fontId="12" fillId="5" borderId="12" xfId="23" applyNumberFormat="1" applyFont="1" applyFill="1" applyBorder="1" applyAlignment="1">
      <alignment horizontal="center"/>
    </xf>
    <xf numFmtId="164" fontId="12" fillId="5" borderId="12" xfId="23" applyNumberFormat="1" applyFont="1" applyFill="1" applyBorder="1" applyAlignment="1">
      <alignment horizontal="center"/>
    </xf>
    <xf numFmtId="1" fontId="12" fillId="5" borderId="12" xfId="23" applyNumberFormat="1" applyFont="1" applyFill="1" applyBorder="1" applyAlignment="1">
      <alignment horizontal="center"/>
    </xf>
    <xf numFmtId="166" fontId="12" fillId="5" borderId="13" xfId="23" applyNumberFormat="1" applyFont="1" applyFill="1" applyBorder="1" applyAlignment="1">
      <alignment horizontal="center"/>
    </xf>
    <xf numFmtId="166" fontId="12" fillId="5" borderId="12" xfId="23" applyNumberFormat="1" applyFont="1" applyFill="1" applyBorder="1" applyAlignment="1">
      <alignment horizontal="center"/>
    </xf>
    <xf numFmtId="168" fontId="12" fillId="5" borderId="12" xfId="23" applyNumberFormat="1" applyFont="1" applyFill="1" applyBorder="1" applyAlignment="1">
      <alignment horizontal="center"/>
    </xf>
    <xf numFmtId="3" fontId="12" fillId="5" borderId="12" xfId="23" applyNumberFormat="1" applyFont="1" applyFill="1" applyBorder="1" applyAlignment="1">
      <alignment horizontal="center"/>
    </xf>
    <xf numFmtId="166" fontId="12" fillId="5" borderId="13" xfId="23" applyNumberFormat="1" applyFont="1" applyFill="1" applyBorder="1" applyAlignment="1">
      <alignment horizontal="center"/>
    </xf>
    <xf numFmtId="164" fontId="12" fillId="5" borderId="13" xfId="23" applyNumberFormat="1" applyFont="1" applyFill="1" applyBorder="1" applyAlignment="1">
      <alignment horizontal="center"/>
    </xf>
    <xf numFmtId="166" fontId="12" fillId="5" borderId="12" xfId="23" applyNumberFormat="1" applyFont="1" applyFill="1" applyBorder="1" applyAlignment="1">
      <alignment horizontal="center"/>
    </xf>
    <xf numFmtId="164" fontId="12" fillId="5" borderId="12" xfId="23" applyNumberFormat="1" applyFont="1" applyFill="1" applyBorder="1" applyAlignment="1">
      <alignment horizontal="center"/>
    </xf>
    <xf numFmtId="2" fontId="12" fillId="5" borderId="13" xfId="23" applyNumberFormat="1" applyFont="1" applyFill="1" applyBorder="1" applyAlignment="1">
      <alignment horizontal="center"/>
    </xf>
    <xf numFmtId="2" fontId="12" fillId="5" borderId="12" xfId="23" applyNumberFormat="1" applyFont="1" applyFill="1" applyBorder="1" applyAlignment="1">
      <alignment horizontal="center"/>
    </xf>
    <xf numFmtId="14" fontId="12" fillId="5" borderId="12" xfId="23" applyNumberFormat="1" applyFont="1" applyFill="1" applyBorder="1" applyAlignment="1">
      <alignment horizontal="center"/>
    </xf>
    <xf numFmtId="166" fontId="12" fillId="5" borderId="13" xfId="23" applyNumberFormat="1" applyFont="1" applyFill="1" applyBorder="1" applyAlignment="1">
      <alignment horizontal="center"/>
    </xf>
    <xf numFmtId="164" fontId="12" fillId="5" borderId="13" xfId="23" applyNumberFormat="1" applyFont="1" applyFill="1" applyBorder="1" applyAlignment="1">
      <alignment horizontal="center"/>
    </xf>
    <xf numFmtId="1" fontId="12" fillId="5" borderId="13" xfId="23" applyNumberFormat="1" applyFont="1" applyFill="1" applyBorder="1" applyAlignment="1">
      <alignment horizontal="center"/>
    </xf>
    <xf numFmtId="166" fontId="12" fillId="5" borderId="12" xfId="23" applyNumberFormat="1" applyFont="1" applyFill="1" applyBorder="1" applyAlignment="1">
      <alignment horizontal="center"/>
    </xf>
    <xf numFmtId="164" fontId="12" fillId="5" borderId="12" xfId="23" applyNumberFormat="1" applyFont="1" applyFill="1" applyBorder="1" applyAlignment="1">
      <alignment horizontal="center"/>
    </xf>
    <xf numFmtId="1" fontId="12" fillId="5" borderId="12" xfId="23" applyNumberFormat="1" applyFont="1" applyFill="1" applyBorder="1" applyAlignment="1">
      <alignment horizontal="center"/>
    </xf>
    <xf numFmtId="14" fontId="12" fillId="5" borderId="12" xfId="23" applyNumberFormat="1" applyFont="1" applyFill="1" applyBorder="1" applyAlignment="1">
      <alignment horizontal="center"/>
    </xf>
    <xf numFmtId="166" fontId="12" fillId="5" borderId="13" xfId="23" applyNumberFormat="1" applyFont="1" applyFill="1" applyBorder="1" applyAlignment="1">
      <alignment horizontal="center"/>
    </xf>
    <xf numFmtId="164" fontId="12" fillId="5" borderId="13" xfId="23" applyNumberFormat="1" applyFont="1" applyFill="1" applyBorder="1" applyAlignment="1">
      <alignment horizontal="center"/>
    </xf>
    <xf numFmtId="1" fontId="12" fillId="5" borderId="13" xfId="23" applyNumberFormat="1" applyFont="1" applyFill="1" applyBorder="1" applyAlignment="1">
      <alignment horizontal="center"/>
    </xf>
    <xf numFmtId="166" fontId="12" fillId="5" borderId="12" xfId="23" applyNumberFormat="1" applyFont="1" applyFill="1" applyBorder="1" applyAlignment="1">
      <alignment horizontal="center"/>
    </xf>
    <xf numFmtId="164" fontId="12" fillId="5" borderId="12" xfId="23" applyNumberFormat="1" applyFont="1" applyFill="1" applyBorder="1" applyAlignment="1">
      <alignment horizontal="center"/>
    </xf>
    <xf numFmtId="1" fontId="12" fillId="5" borderId="12" xfId="23" applyNumberFormat="1" applyFont="1" applyFill="1" applyBorder="1" applyAlignment="1">
      <alignment horizontal="center"/>
    </xf>
    <xf numFmtId="166" fontId="12" fillId="5" borderId="13" xfId="23" applyNumberFormat="1" applyFont="1" applyFill="1" applyBorder="1" applyAlignment="1">
      <alignment horizontal="center"/>
    </xf>
    <xf numFmtId="164" fontId="12" fillId="5" borderId="13" xfId="23" applyNumberFormat="1" applyFont="1" applyFill="1" applyBorder="1" applyAlignment="1">
      <alignment horizontal="center"/>
    </xf>
    <xf numFmtId="1" fontId="12" fillId="5" borderId="13" xfId="23" applyNumberFormat="1" applyFont="1" applyFill="1" applyBorder="1" applyAlignment="1">
      <alignment horizontal="center"/>
    </xf>
    <xf numFmtId="14" fontId="12" fillId="5" borderId="12" xfId="23" applyNumberFormat="1" applyFont="1" applyFill="1" applyBorder="1" applyAlignment="1">
      <alignment horizontal="center"/>
    </xf>
    <xf numFmtId="14" fontId="12" fillId="5" borderId="12" xfId="23" applyNumberFormat="1" applyFont="1" applyFill="1" applyBorder="1" applyAlignment="1">
      <alignment horizontal="center"/>
    </xf>
    <xf numFmtId="14" fontId="12" fillId="5" borderId="12" xfId="23" applyNumberFormat="1" applyFont="1" applyFill="1" applyBorder="1" applyAlignment="1">
      <alignment horizontal="center"/>
    </xf>
    <xf numFmtId="1" fontId="28" fillId="6" borderId="0" xfId="26" applyNumberFormat="1" applyFont="1" applyFill="1" applyBorder="1" applyAlignment="1" applyProtection="1">
      <alignment horizontal="center"/>
    </xf>
    <xf numFmtId="165" fontId="28" fillId="6" borderId="0" xfId="26" applyNumberFormat="1" applyFont="1" applyFill="1" applyBorder="1" applyAlignment="1" applyProtection="1">
      <alignment horizontal="center"/>
    </xf>
    <xf numFmtId="1" fontId="31" fillId="6" borderId="0" xfId="26" applyNumberFormat="1" applyFont="1" applyFill="1" applyBorder="1" applyAlignment="1" applyProtection="1">
      <alignment horizontal="center"/>
    </xf>
    <xf numFmtId="1" fontId="28" fillId="6" borderId="14" xfId="26" applyNumberFormat="1" applyFont="1" applyFill="1" applyBorder="1" applyAlignment="1" applyProtection="1">
      <alignment horizontal="center"/>
    </xf>
    <xf numFmtId="165" fontId="28" fillId="6" borderId="14" xfId="26" applyNumberFormat="1" applyFont="1" applyFill="1" applyBorder="1" applyAlignment="1" applyProtection="1">
      <alignment horizontal="center"/>
    </xf>
    <xf numFmtId="1" fontId="31" fillId="6" borderId="14" xfId="26" applyNumberFormat="1" applyFont="1" applyFill="1" applyBorder="1" applyAlignment="1" applyProtection="1">
      <alignment horizontal="center"/>
    </xf>
    <xf numFmtId="0" fontId="12" fillId="6" borderId="0" xfId="26" applyFont="1" applyFill="1" applyAlignment="1">
      <alignment horizontal="center"/>
    </xf>
    <xf numFmtId="0" fontId="12" fillId="6" borderId="14" xfId="26" applyFont="1" applyFill="1" applyBorder="1" applyAlignment="1">
      <alignment horizontal="center"/>
    </xf>
    <xf numFmtId="166" fontId="0" fillId="5" borderId="12" xfId="0" applyNumberFormat="1" applyFill="1" applyBorder="1" applyAlignment="1">
      <alignment horizontal="center"/>
    </xf>
    <xf numFmtId="0" fontId="0" fillId="0" borderId="0" xfId="0" applyBorder="1"/>
    <xf numFmtId="0" fontId="23" fillId="0" borderId="0" xfId="0" applyFont="1" applyFill="1" applyBorder="1" applyAlignment="1"/>
    <xf numFmtId="0" fontId="15" fillId="0" borderId="8" xfId="0" applyFont="1" applyFill="1" applyBorder="1" applyAlignment="1">
      <alignment horizontal="center"/>
    </xf>
    <xf numFmtId="0" fontId="15" fillId="0" borderId="9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4" fillId="3" borderId="7" xfId="0" applyFont="1" applyFill="1" applyBorder="1" applyAlignment="1">
      <alignment horizontal="center"/>
    </xf>
    <xf numFmtId="0" fontId="14" fillId="3" borderId="8" xfId="0" applyFont="1" applyFill="1" applyBorder="1" applyAlignment="1">
      <alignment horizontal="center"/>
    </xf>
    <xf numFmtId="0" fontId="14" fillId="3" borderId="9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23" fillId="0" borderId="4" xfId="0" applyFont="1" applyFill="1" applyBorder="1" applyAlignment="1">
      <alignment horizontal="center"/>
    </xf>
    <xf numFmtId="0" fontId="23" fillId="0" borderId="5" xfId="0" applyFont="1" applyFill="1" applyBorder="1" applyAlignment="1">
      <alignment horizontal="center"/>
    </xf>
    <xf numFmtId="0" fontId="23" fillId="0" borderId="6" xfId="0" applyFont="1" applyFill="1" applyBorder="1" applyAlignment="1">
      <alignment horizontal="center"/>
    </xf>
    <xf numFmtId="0" fontId="23" fillId="0" borderId="7" xfId="0" applyFont="1" applyFill="1" applyBorder="1" applyAlignment="1">
      <alignment horizontal="center"/>
    </xf>
    <xf numFmtId="0" fontId="23" fillId="0" borderId="8" xfId="0" applyFont="1" applyFill="1" applyBorder="1" applyAlignment="1">
      <alignment horizontal="center"/>
    </xf>
    <xf numFmtId="0" fontId="23" fillId="0" borderId="9" xfId="0" applyFont="1" applyFill="1" applyBorder="1" applyAlignment="1">
      <alignment horizontal="center"/>
    </xf>
    <xf numFmtId="0" fontId="23" fillId="0" borderId="2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3" fillId="0" borderId="3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/>
    </xf>
    <xf numFmtId="0" fontId="24" fillId="0" borderId="0" xfId="0" applyNumberFormat="1" applyFont="1" applyAlignment="1">
      <alignment horizontal="center" wrapText="1"/>
    </xf>
    <xf numFmtId="0" fontId="24" fillId="0" borderId="0" xfId="0" applyFont="1" applyAlignment="1">
      <alignment horizontal="center"/>
    </xf>
    <xf numFmtId="2" fontId="24" fillId="0" borderId="0" xfId="0" applyNumberFormat="1" applyFont="1" applyFill="1" applyBorder="1" applyAlignment="1">
      <alignment horizontal="center"/>
    </xf>
  </cellXfs>
  <cellStyles count="28">
    <cellStyle name="Hyperlink 2" xfId="25" xr:uid="{6F910A24-08B9-4D29-9FBA-A5918B872C90}"/>
    <cellStyle name="Normal" xfId="0" builtinId="0"/>
    <cellStyle name="Normal 10" xfId="14" xr:uid="{54C5A81C-6BFF-48EB-AC54-2139679BCC35}"/>
    <cellStyle name="Normal 11" xfId="23" xr:uid="{5DE9743E-3690-44EB-865A-63F9589D40DF}"/>
    <cellStyle name="Normal 12" xfId="10" xr:uid="{CCCB66A4-02E7-46ED-8748-807004F112D8}"/>
    <cellStyle name="Normal 12 2" xfId="21" xr:uid="{18C75D20-7F2C-4919-8C7E-440802634EBB}"/>
    <cellStyle name="Normal 13" xfId="11" xr:uid="{4D6A52D4-2815-4823-B300-D5DBE4865949}"/>
    <cellStyle name="Normal 14" xfId="26" xr:uid="{167C9E17-3151-4C33-94CE-9FEA907A8A23}"/>
    <cellStyle name="Normal 2" xfId="3" xr:uid="{E1FD7AC1-3A5C-490A-ACAA-F4C4C7C4808D}"/>
    <cellStyle name="Normal 2 2" xfId="15" xr:uid="{E08DF46E-112B-407B-8C61-BE6EDEE275BF}"/>
    <cellStyle name="Normal 2 3" xfId="24" xr:uid="{4AC36C74-C3CB-4542-A7AC-87F1D62AB1E8}"/>
    <cellStyle name="Normal 2 4" xfId="27" xr:uid="{495C27F0-C928-444B-8991-BE312C99234C}"/>
    <cellStyle name="Normal 3" xfId="4" xr:uid="{812DD7B1-480C-48C9-9E30-178F8A327DAD}"/>
    <cellStyle name="Normal 3 2" xfId="7" xr:uid="{34CF07E4-575F-4D82-9278-84FD51DA0947}"/>
    <cellStyle name="Normal 3 3" xfId="16" xr:uid="{6F3A3A80-6DD5-4F15-BEB5-FC3066014074}"/>
    <cellStyle name="Normal 4" xfId="5" xr:uid="{DA386F94-3BF7-4FF6-B4CD-AE3EE1D6E4E0}"/>
    <cellStyle name="Normal 4 2" xfId="17" xr:uid="{3C0439A2-7D52-4881-96CF-503C4CA57587}"/>
    <cellStyle name="Normal 5" xfId="6" xr:uid="{7ECC9E2C-5BEA-468D-9849-F5A164B63E3D}"/>
    <cellStyle name="Normal 5 2" xfId="18" xr:uid="{5E2C9722-F36A-4A6D-BE96-6D59779ECFCA}"/>
    <cellStyle name="Normal 6" xfId="8" xr:uid="{FE802735-3BC2-42EE-AB48-EF11F05D1B74}"/>
    <cellStyle name="Normal 6 2" xfId="19" xr:uid="{4043CBEB-FD8D-462D-B944-56552542FD42}"/>
    <cellStyle name="Normal 7" xfId="9" xr:uid="{53741C7B-38AF-43A9-90D0-40A8FDE64C5D}"/>
    <cellStyle name="Normal 7 2" xfId="20" xr:uid="{D8028F53-F9BD-4BE4-8559-04D0A80F79C5}"/>
    <cellStyle name="Normal 8" xfId="12" xr:uid="{754C0DBF-638F-464A-BACF-F510FD654B77}"/>
    <cellStyle name="Normal 8 2" xfId="22" xr:uid="{D1FD3561-D8BF-4DD9-9B95-105F931C7010}"/>
    <cellStyle name="Normal 9" xfId="13" xr:uid="{B20A1B3F-01EA-4D93-A381-71677D26C777}"/>
    <cellStyle name="Normal_MW_results-2008-2" xfId="1" xr:uid="{00000000-0005-0000-0000-000001000000}"/>
    <cellStyle name="Normal_Pilot_sample_specs" xfId="2" xr:uid="{00000000-0005-0000-0000-000002000000}"/>
  </cellStyles>
  <dxfs count="0"/>
  <tableStyles count="0" defaultTableStyle="TableStyleMedium9" defaultPivotStyle="PivotStyleLight16"/>
  <colors>
    <mruColors>
      <color rgb="FFFFCC00"/>
      <color rgb="FFFF6600"/>
      <color rgb="FF0000FF"/>
      <color rgb="FF800080"/>
      <color rgb="FFFF0000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chartsheet" Target="chartsheets/sheet8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chartsheet" Target="chartsheets/sheet6.xml"/><Relationship Id="rId5" Type="http://schemas.openxmlformats.org/officeDocument/2006/relationships/chartsheet" Target="chartsheets/sheet1.xml"/><Relationship Id="rId15" Type="http://schemas.openxmlformats.org/officeDocument/2006/relationships/connections" Target="connections.xml"/><Relationship Id="rId10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5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7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USGS Sediment Laboratory Quality Assurance Project - Study 2, 2023
Fine Material Mass Percent Error</a:t>
            </a:r>
            <a:r>
              <a:rPr lang="en-US" baseline="0"/>
              <a:t> (between reported and expected)</a:t>
            </a:r>
            <a:endParaRPr lang="en-US"/>
          </a:p>
        </c:rich>
      </c:tx>
      <c:layout>
        <c:manualLayout>
          <c:xMode val="edge"/>
          <c:yMode val="edge"/>
          <c:x val="0.20421745546931191"/>
          <c:y val="1.95757925547264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142898804316125E-2"/>
          <c:y val="0.18924758244942749"/>
          <c:w val="0.87014428412874589"/>
          <c:h val="0.5807504078303426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diamond"/>
            <c:size val="4"/>
            <c:spPr>
              <a:noFill/>
              <a:ln w="12700" cap="flat" cmpd="sng">
                <a:solidFill>
                  <a:srgbClr val="0070C0"/>
                </a:solidFill>
                <a:prstDash val="solid"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735-4190-9E57-919C1BF79BE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735-4190-9E57-919C1BF79BE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735-4190-9E57-919C1BF79BE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735-4190-9E57-919C1BF79BE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4735-4190-9E57-919C1BF79BE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4735-4190-9E57-919C1BF79BEF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4735-4190-9E57-919C1BF79BEF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4735-4190-9E57-919C1BF79BEF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4735-4190-9E57-919C1BF79BEF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4735-4190-9E57-919C1BF79BEF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4735-4190-9E57-919C1BF79BEF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4735-4190-9E57-919C1BF79BEF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4735-4190-9E57-919C1BF79BEF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4735-4190-9E57-919C1BF79BEF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4735-4190-9E57-919C1BF79BEF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4735-4190-9E57-919C1BF79BEF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4735-4190-9E57-919C1BF79BEF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4735-4190-9E57-919C1BF79BEF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4735-4190-9E57-919C1BF79BEF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4735-4190-9E57-919C1BF79BEF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4735-4190-9E57-919C1BF79BEF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4735-4190-9E57-919C1BF79BEF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4735-4190-9E57-919C1BF79BEF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4735-4190-9E57-919C1BF79BEF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4735-4190-9E57-919C1BF79BEF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4735-4190-9E57-919C1BF79BEF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4735-4190-9E57-919C1BF79BEF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4735-4190-9E57-919C1BF79BEF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4735-4190-9E57-919C1BF79BEF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4735-4190-9E57-919C1BF79BEF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4735-4190-9E57-919C1BF79BEF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4735-4190-9E57-919C1BF79BEF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4735-4190-9E57-919C1BF79BEF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4735-4190-9E57-919C1BF79BEF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4735-4190-9E57-919C1BF79BEF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4735-4190-9E57-919C1BF79BEF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4735-4190-9E57-919C1BF79BEF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4735-4190-9E57-919C1BF79BEF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26-4735-4190-9E57-919C1BF79BEF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27-4735-4190-9E57-919C1BF79BEF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28-4735-4190-9E57-919C1BF79BEF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29-4735-4190-9E57-919C1BF79BEF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2A-4735-4190-9E57-919C1BF79BEF}"/>
              </c:ext>
            </c:extLst>
          </c:dPt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2B-4735-4190-9E57-919C1BF79BEF}"/>
              </c:ext>
            </c:extLst>
          </c:dPt>
          <c:dPt>
            <c:idx val="44"/>
            <c:bubble3D val="0"/>
            <c:extLst>
              <c:ext xmlns:c16="http://schemas.microsoft.com/office/drawing/2014/chart" uri="{C3380CC4-5D6E-409C-BE32-E72D297353CC}">
                <c16:uniqueId val="{0000002C-4735-4190-9E57-919C1BF79BEF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2D-4735-4190-9E57-919C1BF79BEF}"/>
              </c:ext>
            </c:extLst>
          </c:dPt>
          <c:dPt>
            <c:idx val="46"/>
            <c:bubble3D val="0"/>
            <c:extLst>
              <c:ext xmlns:c16="http://schemas.microsoft.com/office/drawing/2014/chart" uri="{C3380CC4-5D6E-409C-BE32-E72D297353CC}">
                <c16:uniqueId val="{0000002E-4735-4190-9E57-919C1BF79BEF}"/>
              </c:ext>
            </c:extLst>
          </c:dPt>
          <c:dPt>
            <c:idx val="47"/>
            <c:bubble3D val="0"/>
            <c:extLst>
              <c:ext xmlns:c16="http://schemas.microsoft.com/office/drawing/2014/chart" uri="{C3380CC4-5D6E-409C-BE32-E72D297353CC}">
                <c16:uniqueId val="{0000002F-4735-4190-9E57-919C1BF79BEF}"/>
              </c:ext>
            </c:extLst>
          </c:dPt>
          <c:dPt>
            <c:idx val="48"/>
            <c:bubble3D val="0"/>
            <c:extLst>
              <c:ext xmlns:c16="http://schemas.microsoft.com/office/drawing/2014/chart" uri="{C3380CC4-5D6E-409C-BE32-E72D297353CC}">
                <c16:uniqueId val="{00000030-4735-4190-9E57-919C1BF79BEF}"/>
              </c:ext>
            </c:extLst>
          </c:dPt>
          <c:dPt>
            <c:idx val="49"/>
            <c:bubble3D val="0"/>
            <c:extLst>
              <c:ext xmlns:c16="http://schemas.microsoft.com/office/drawing/2014/chart" uri="{C3380CC4-5D6E-409C-BE32-E72D297353CC}">
                <c16:uniqueId val="{00000031-4735-4190-9E57-919C1BF79BEF}"/>
              </c:ext>
            </c:extLst>
          </c:dPt>
          <c:dPt>
            <c:idx val="50"/>
            <c:bubble3D val="0"/>
            <c:extLst>
              <c:ext xmlns:c16="http://schemas.microsoft.com/office/drawing/2014/chart" uri="{C3380CC4-5D6E-409C-BE32-E72D297353CC}">
                <c16:uniqueId val="{00000032-4735-4190-9E57-919C1BF79BEF}"/>
              </c:ext>
            </c:extLst>
          </c:dPt>
          <c:dPt>
            <c:idx val="51"/>
            <c:bubble3D val="0"/>
            <c:extLst>
              <c:ext xmlns:c16="http://schemas.microsoft.com/office/drawing/2014/chart" uri="{C3380CC4-5D6E-409C-BE32-E72D297353CC}">
                <c16:uniqueId val="{00000033-4735-4190-9E57-919C1BF79BEF}"/>
              </c:ext>
            </c:extLst>
          </c:dPt>
          <c:dPt>
            <c:idx val="52"/>
            <c:bubble3D val="0"/>
            <c:extLst>
              <c:ext xmlns:c16="http://schemas.microsoft.com/office/drawing/2014/chart" uri="{C3380CC4-5D6E-409C-BE32-E72D297353CC}">
                <c16:uniqueId val="{00000034-4735-4190-9E57-919C1BF79BEF}"/>
              </c:ext>
            </c:extLst>
          </c:dPt>
          <c:dPt>
            <c:idx val="53"/>
            <c:bubble3D val="0"/>
            <c:extLst>
              <c:ext xmlns:c16="http://schemas.microsoft.com/office/drawing/2014/chart" uri="{C3380CC4-5D6E-409C-BE32-E72D297353CC}">
                <c16:uniqueId val="{00000035-4735-4190-9E57-919C1BF79BEF}"/>
              </c:ext>
            </c:extLst>
          </c:dPt>
          <c:dPt>
            <c:idx val="54"/>
            <c:bubble3D val="0"/>
            <c:extLst>
              <c:ext xmlns:c16="http://schemas.microsoft.com/office/drawing/2014/chart" uri="{C3380CC4-5D6E-409C-BE32-E72D297353CC}">
                <c16:uniqueId val="{00000036-4735-4190-9E57-919C1BF79BEF}"/>
              </c:ext>
            </c:extLst>
          </c:dPt>
          <c:dPt>
            <c:idx val="55"/>
            <c:bubble3D val="0"/>
            <c:extLst>
              <c:ext xmlns:c16="http://schemas.microsoft.com/office/drawing/2014/chart" uri="{C3380CC4-5D6E-409C-BE32-E72D297353CC}">
                <c16:uniqueId val="{00000037-4735-4190-9E57-919C1BF79BEF}"/>
              </c:ext>
            </c:extLst>
          </c:dPt>
          <c:dPt>
            <c:idx val="56"/>
            <c:bubble3D val="0"/>
            <c:extLst>
              <c:ext xmlns:c16="http://schemas.microsoft.com/office/drawing/2014/chart" uri="{C3380CC4-5D6E-409C-BE32-E72D297353CC}">
                <c16:uniqueId val="{00000038-4735-4190-9E57-919C1BF79BEF}"/>
              </c:ext>
            </c:extLst>
          </c:dPt>
          <c:dPt>
            <c:idx val="57"/>
            <c:bubble3D val="0"/>
            <c:extLst>
              <c:ext xmlns:c16="http://schemas.microsoft.com/office/drawing/2014/chart" uri="{C3380CC4-5D6E-409C-BE32-E72D297353CC}">
                <c16:uniqueId val="{00000039-4735-4190-9E57-919C1BF79BEF}"/>
              </c:ext>
            </c:extLst>
          </c:dPt>
          <c:dPt>
            <c:idx val="58"/>
            <c:bubble3D val="0"/>
            <c:extLst>
              <c:ext xmlns:c16="http://schemas.microsoft.com/office/drawing/2014/chart" uri="{C3380CC4-5D6E-409C-BE32-E72D297353CC}">
                <c16:uniqueId val="{0000003A-4735-4190-9E57-919C1BF79BEF}"/>
              </c:ext>
            </c:extLst>
          </c:dPt>
          <c:dPt>
            <c:idx val="59"/>
            <c:bubble3D val="0"/>
            <c:extLst>
              <c:ext xmlns:c16="http://schemas.microsoft.com/office/drawing/2014/chart" uri="{C3380CC4-5D6E-409C-BE32-E72D297353CC}">
                <c16:uniqueId val="{0000003B-4735-4190-9E57-919C1BF79BEF}"/>
              </c:ext>
            </c:extLst>
          </c:dPt>
          <c:dPt>
            <c:idx val="60"/>
            <c:bubble3D val="0"/>
            <c:extLst>
              <c:ext xmlns:c16="http://schemas.microsoft.com/office/drawing/2014/chart" uri="{C3380CC4-5D6E-409C-BE32-E72D297353CC}">
                <c16:uniqueId val="{0000003C-4735-4190-9E57-919C1BF79BEF}"/>
              </c:ext>
            </c:extLst>
          </c:dPt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3D-4735-4190-9E57-919C1BF79BEF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3E-4735-4190-9E57-919C1BF79BEF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3F-4735-4190-9E57-919C1BF79BEF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40-4735-4190-9E57-919C1BF79BEF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41-4735-4190-9E57-919C1BF79BEF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42-4735-4190-9E57-919C1BF79BEF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43-4735-4190-9E57-919C1BF79BEF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44-4735-4190-9E57-919C1BF79BEF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45-4735-4190-9E57-919C1BF79BEF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46-4735-4190-9E57-919C1BF79BEF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47-4735-4190-9E57-919C1BF79BEF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48-4735-4190-9E57-919C1BF79BEF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49-4735-4190-9E57-919C1BF79BEF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4A-4735-4190-9E57-919C1BF79BEF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4B-4735-4190-9E57-919C1BF79BEF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4C-4735-4190-9E57-919C1BF79BEF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4D-4735-4190-9E57-919C1BF79BEF}"/>
              </c:ext>
            </c:extLst>
          </c:dPt>
          <c:cat>
            <c:strRef>
              <c:f>Results!$B$4:$B$138</c:f>
              <c:strCache>
                <c:ptCount val="135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21-Other</c:v>
                </c:pt>
                <c:pt idx="64">
                  <c:v>21-Other</c:v>
                </c:pt>
                <c:pt idx="65">
                  <c:v>21-Other</c:v>
                </c:pt>
                <c:pt idx="66">
                  <c:v>21-Other</c:v>
                </c:pt>
                <c:pt idx="67">
                  <c:v>21-Other</c:v>
                </c:pt>
                <c:pt idx="68">
                  <c:v>21-Other</c:v>
                </c:pt>
                <c:pt idx="69">
                  <c:v>21-Other</c:v>
                </c:pt>
                <c:pt idx="70">
                  <c:v>21-Other</c:v>
                </c:pt>
                <c:pt idx="71">
                  <c:v>21-Other</c:v>
                </c:pt>
                <c:pt idx="72">
                  <c:v>23-Other</c:v>
                </c:pt>
                <c:pt idx="73">
                  <c:v>23-Other</c:v>
                </c:pt>
                <c:pt idx="74">
                  <c:v>23-Other</c:v>
                </c:pt>
                <c:pt idx="75">
                  <c:v>23-Other</c:v>
                </c:pt>
                <c:pt idx="76">
                  <c:v>23-Other</c:v>
                </c:pt>
                <c:pt idx="77">
                  <c:v>23-Other</c:v>
                </c:pt>
                <c:pt idx="78">
                  <c:v>23-Other</c:v>
                </c:pt>
                <c:pt idx="79">
                  <c:v>23-Other</c:v>
                </c:pt>
                <c:pt idx="80">
                  <c:v>23-Other</c:v>
                </c:pt>
                <c:pt idx="81">
                  <c:v>25-USGS</c:v>
                </c:pt>
                <c:pt idx="82">
                  <c:v>25-USGS</c:v>
                </c:pt>
                <c:pt idx="83">
                  <c:v>25-USGS</c:v>
                </c:pt>
                <c:pt idx="84">
                  <c:v>25-USGS</c:v>
                </c:pt>
                <c:pt idx="85">
                  <c:v>25-USGS</c:v>
                </c:pt>
                <c:pt idx="86">
                  <c:v>25-USGS</c:v>
                </c:pt>
                <c:pt idx="87">
                  <c:v>25-USGS</c:v>
                </c:pt>
                <c:pt idx="88">
                  <c:v>25-USGS</c:v>
                </c:pt>
                <c:pt idx="89">
                  <c:v>25-USGS</c:v>
                </c:pt>
                <c:pt idx="90">
                  <c:v>28-Other</c:v>
                </c:pt>
                <c:pt idx="91">
                  <c:v>28-Other</c:v>
                </c:pt>
                <c:pt idx="92">
                  <c:v>28-Other</c:v>
                </c:pt>
                <c:pt idx="93">
                  <c:v>28-Other</c:v>
                </c:pt>
                <c:pt idx="94">
                  <c:v>28-Other</c:v>
                </c:pt>
                <c:pt idx="95">
                  <c:v>28-Other</c:v>
                </c:pt>
                <c:pt idx="96">
                  <c:v>28-Other</c:v>
                </c:pt>
                <c:pt idx="97">
                  <c:v>28-Other</c:v>
                </c:pt>
                <c:pt idx="98">
                  <c:v>28-Other</c:v>
                </c:pt>
                <c:pt idx="99">
                  <c:v>29-Other</c:v>
                </c:pt>
                <c:pt idx="100">
                  <c:v>29-Other</c:v>
                </c:pt>
                <c:pt idx="101">
                  <c:v>29-Other</c:v>
                </c:pt>
                <c:pt idx="102">
                  <c:v>29-Other</c:v>
                </c:pt>
                <c:pt idx="103">
                  <c:v>29-Other</c:v>
                </c:pt>
                <c:pt idx="104">
                  <c:v>29-Other</c:v>
                </c:pt>
                <c:pt idx="105">
                  <c:v>29-Other</c:v>
                </c:pt>
                <c:pt idx="106">
                  <c:v>29-Other</c:v>
                </c:pt>
                <c:pt idx="107">
                  <c:v>29-Other</c:v>
                </c:pt>
                <c:pt idx="108">
                  <c:v>30-Other</c:v>
                </c:pt>
                <c:pt idx="109">
                  <c:v>30-Other</c:v>
                </c:pt>
                <c:pt idx="110">
                  <c:v>30-Other</c:v>
                </c:pt>
                <c:pt idx="111">
                  <c:v>30-Other</c:v>
                </c:pt>
                <c:pt idx="112">
                  <c:v>30-Other</c:v>
                </c:pt>
                <c:pt idx="113">
                  <c:v>30-Other</c:v>
                </c:pt>
                <c:pt idx="114">
                  <c:v>30-Other</c:v>
                </c:pt>
                <c:pt idx="115">
                  <c:v>30-Other</c:v>
                </c:pt>
                <c:pt idx="116">
                  <c:v>30-Other</c:v>
                </c:pt>
                <c:pt idx="117">
                  <c:v>31-Other</c:v>
                </c:pt>
                <c:pt idx="118">
                  <c:v>31-Other</c:v>
                </c:pt>
                <c:pt idx="119">
                  <c:v>31-Other</c:v>
                </c:pt>
                <c:pt idx="120">
                  <c:v>31-Other</c:v>
                </c:pt>
                <c:pt idx="121">
                  <c:v>31-Other</c:v>
                </c:pt>
                <c:pt idx="122">
                  <c:v>31-Other</c:v>
                </c:pt>
                <c:pt idx="123">
                  <c:v>31-Other</c:v>
                </c:pt>
                <c:pt idx="124">
                  <c:v>31-Other</c:v>
                </c:pt>
                <c:pt idx="125">
                  <c:v>31-Other</c:v>
                </c:pt>
                <c:pt idx="126">
                  <c:v>36-Other</c:v>
                </c:pt>
                <c:pt idx="127">
                  <c:v>36-Other</c:v>
                </c:pt>
                <c:pt idx="128">
                  <c:v>36-Other</c:v>
                </c:pt>
                <c:pt idx="129">
                  <c:v>36-Other</c:v>
                </c:pt>
                <c:pt idx="130">
                  <c:v>36-Other</c:v>
                </c:pt>
                <c:pt idx="131">
                  <c:v>36-Other</c:v>
                </c:pt>
                <c:pt idx="132">
                  <c:v>36-Other</c:v>
                </c:pt>
                <c:pt idx="133">
                  <c:v>36-Other</c:v>
                </c:pt>
                <c:pt idx="134">
                  <c:v>36-Other</c:v>
                </c:pt>
              </c:strCache>
            </c:strRef>
          </c:cat>
          <c:val>
            <c:numRef>
              <c:f>Results!$Q$4:$Q$138</c:f>
              <c:numCache>
                <c:formatCode>0.00</c:formatCode>
                <c:ptCount val="135"/>
                <c:pt idx="0">
                  <c:v>-21.428571428571434</c:v>
                </c:pt>
                <c:pt idx="1">
                  <c:v>-17.666666666666664</c:v>
                </c:pt>
                <c:pt idx="2">
                  <c:v>-4.6000000000000068</c:v>
                </c:pt>
                <c:pt idx="3">
                  <c:v>-5.5111821086262003</c:v>
                </c:pt>
                <c:pt idx="4">
                  <c:v>-2.1483887084686475</c:v>
                </c:pt>
                <c:pt idx="5">
                  <c:v>-4.3782254036956871</c:v>
                </c:pt>
                <c:pt idx="6">
                  <c:v>-5.9724689165186575</c:v>
                </c:pt>
                <c:pt idx="7">
                  <c:v>-7.1201912627689712</c:v>
                </c:pt>
                <c:pt idx="8">
                  <c:v>-6.6007425389119048</c:v>
                </c:pt>
                <c:pt idx="9">
                  <c:v>-21.51898734177216</c:v>
                </c:pt>
                <c:pt idx="10">
                  <c:v>-9.9999999999999982</c:v>
                </c:pt>
                <c:pt idx="11">
                  <c:v>-8.7475149105367684</c:v>
                </c:pt>
                <c:pt idx="15">
                  <c:v>-1.5993780196590182</c:v>
                </c:pt>
                <c:pt idx="16">
                  <c:v>-1.4167753150803981</c:v>
                </c:pt>
                <c:pt idx="17">
                  <c:v>0.58199735780341355</c:v>
                </c:pt>
                <c:pt idx="18">
                  <c:v>-19.078947368421051</c:v>
                </c:pt>
                <c:pt idx="19">
                  <c:v>-5.8631921824104332</c:v>
                </c:pt>
                <c:pt idx="20">
                  <c:v>-3.9370078740157384</c:v>
                </c:pt>
                <c:pt idx="21">
                  <c:v>-4.5853269537480097</c:v>
                </c:pt>
                <c:pt idx="22">
                  <c:v>-3.9250000000000118</c:v>
                </c:pt>
                <c:pt idx="23">
                  <c:v>-2.8652340496418449</c:v>
                </c:pt>
                <c:pt idx="24">
                  <c:v>-1.8823921372647032</c:v>
                </c:pt>
                <c:pt idx="25">
                  <c:v>-2.3563168420137295</c:v>
                </c:pt>
                <c:pt idx="26">
                  <c:v>-1.910100324895573</c:v>
                </c:pt>
                <c:pt idx="27">
                  <c:v>-12.426035502958568</c:v>
                </c:pt>
                <c:pt idx="28">
                  <c:v>-6.6666666666666607</c:v>
                </c:pt>
                <c:pt idx="29">
                  <c:v>-4.1420118343195353</c:v>
                </c:pt>
                <c:pt idx="30">
                  <c:v>-4.3582566973210692</c:v>
                </c:pt>
                <c:pt idx="31">
                  <c:v>-3.249187703074234</c:v>
                </c:pt>
                <c:pt idx="32">
                  <c:v>-3.1650841246043488</c:v>
                </c:pt>
                <c:pt idx="33">
                  <c:v>-29.226154102549856</c:v>
                </c:pt>
                <c:pt idx="34">
                  <c:v>-6.3274086306549027</c:v>
                </c:pt>
                <c:pt idx="35">
                  <c:v>-3.9562950796258023</c:v>
                </c:pt>
                <c:pt idx="36">
                  <c:v>-9.5541401273885214</c:v>
                </c:pt>
                <c:pt idx="37">
                  <c:v>-2.9999999999999938</c:v>
                </c:pt>
                <c:pt idx="38">
                  <c:v>-4.3564356435643576</c:v>
                </c:pt>
                <c:pt idx="39">
                  <c:v>-3.5599999999999965</c:v>
                </c:pt>
                <c:pt idx="40">
                  <c:v>2.220558882235534</c:v>
                </c:pt>
                <c:pt idx="41">
                  <c:v>-1.8308921438082573</c:v>
                </c:pt>
                <c:pt idx="42">
                  <c:v>-0.22186477342060035</c:v>
                </c:pt>
                <c:pt idx="43">
                  <c:v>-0.35639777468706468</c:v>
                </c:pt>
                <c:pt idx="44">
                  <c:v>-0.46780702067636004</c:v>
                </c:pt>
                <c:pt idx="48">
                  <c:v>-3.5157810627247419</c:v>
                </c:pt>
                <c:pt idx="49">
                  <c:v>-2.9470529470529416</c:v>
                </c:pt>
                <c:pt idx="50">
                  <c:v>-2.399999999999995</c:v>
                </c:pt>
                <c:pt idx="51">
                  <c:v>-0.81571499916763401</c:v>
                </c:pt>
                <c:pt idx="52">
                  <c:v>-0.59477294434314687</c:v>
                </c:pt>
                <c:pt idx="53">
                  <c:v>-0.7714285714285658</c:v>
                </c:pt>
                <c:pt idx="54">
                  <c:v>-11.999999999999996</c:v>
                </c:pt>
                <c:pt idx="55">
                  <c:v>-8.8524590163934462</c:v>
                </c:pt>
                <c:pt idx="56">
                  <c:v>-5.3677932405566491</c:v>
                </c:pt>
                <c:pt idx="57">
                  <c:v>-4.1599999999999966</c:v>
                </c:pt>
                <c:pt idx="58">
                  <c:v>-3.4156070805285439</c:v>
                </c:pt>
                <c:pt idx="59">
                  <c:v>-2.5995667388768453</c:v>
                </c:pt>
                <c:pt idx="60">
                  <c:v>-1.68314631707588</c:v>
                </c:pt>
                <c:pt idx="61">
                  <c:v>-1.4514797270870399</c:v>
                </c:pt>
                <c:pt idx="62">
                  <c:v>-1.6427398042996866</c:v>
                </c:pt>
                <c:pt idx="72">
                  <c:v>-17.647058823529772</c:v>
                </c:pt>
                <c:pt idx="73">
                  <c:v>-6.2913907284761166</c:v>
                </c:pt>
                <c:pt idx="74">
                  <c:v>-4.5634920634924425</c:v>
                </c:pt>
                <c:pt idx="75">
                  <c:v>-3.5856573705179313</c:v>
                </c:pt>
                <c:pt idx="76">
                  <c:v>-3.0688622754490824</c:v>
                </c:pt>
                <c:pt idx="77">
                  <c:v>-1.6658337497917539</c:v>
                </c:pt>
                <c:pt idx="78">
                  <c:v>-1.1490424646128194</c:v>
                </c:pt>
                <c:pt idx="79">
                  <c:v>-0.76037366934608186</c:v>
                </c:pt>
                <c:pt idx="80">
                  <c:v>-0.80694112186239786</c:v>
                </c:pt>
                <c:pt idx="81">
                  <c:v>3.3112582781457096</c:v>
                </c:pt>
                <c:pt idx="82">
                  <c:v>-4.9019607843137187</c:v>
                </c:pt>
                <c:pt idx="83">
                  <c:v>-3.3464566929133723</c:v>
                </c:pt>
                <c:pt idx="84">
                  <c:v>-4.0637450199203133</c:v>
                </c:pt>
                <c:pt idx="85">
                  <c:v>-3.6676646706586804</c:v>
                </c:pt>
                <c:pt idx="86">
                  <c:v>-2.9289399234481523</c:v>
                </c:pt>
                <c:pt idx="87">
                  <c:v>-2.1035688516401323</c:v>
                </c:pt>
                <c:pt idx="88">
                  <c:v>-1.6346404660464438</c:v>
                </c:pt>
                <c:pt idx="89">
                  <c:v>-2.0168487184979016</c:v>
                </c:pt>
                <c:pt idx="117">
                  <c:v>-15.483870967741931</c:v>
                </c:pt>
                <c:pt idx="118">
                  <c:v>-5.2631578947368443</c:v>
                </c:pt>
                <c:pt idx="119">
                  <c:v>-2.9761904761904789</c:v>
                </c:pt>
                <c:pt idx="120">
                  <c:v>-5.1937674790251744</c:v>
                </c:pt>
                <c:pt idx="121">
                  <c:v>-4.6384039900249388</c:v>
                </c:pt>
                <c:pt idx="122">
                  <c:v>-4.5311203319502056</c:v>
                </c:pt>
                <c:pt idx="123">
                  <c:v>-2.9752983624757197</c:v>
                </c:pt>
                <c:pt idx="124">
                  <c:v>-1.4910450356459746</c:v>
                </c:pt>
                <c:pt idx="125">
                  <c:v>-1.5781768843503414</c:v>
                </c:pt>
                <c:pt idx="126">
                  <c:v>8.6666666666666607</c:v>
                </c:pt>
                <c:pt idx="127">
                  <c:v>-6.1688311688311765</c:v>
                </c:pt>
                <c:pt idx="128">
                  <c:v>-7.936507936507943</c:v>
                </c:pt>
                <c:pt idx="129">
                  <c:v>-4.5001991238550287</c:v>
                </c:pt>
                <c:pt idx="130">
                  <c:v>-3.9740064983754126</c:v>
                </c:pt>
                <c:pt idx="131">
                  <c:v>-2.1485676215856131</c:v>
                </c:pt>
                <c:pt idx="132">
                  <c:v>-1.3044684984734984</c:v>
                </c:pt>
                <c:pt idx="133">
                  <c:v>-1.1954442705616355</c:v>
                </c:pt>
                <c:pt idx="134">
                  <c:v>-1.1959587304987358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E-4735-4190-9E57-919C1BF79BEF}"/>
            </c:ext>
          </c:extLst>
        </c:ser>
        <c:ser>
          <c:idx val="1"/>
          <c:order val="1"/>
          <c:tx>
            <c:v>Median (-3.52)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Results!$B$4:$B$138</c:f>
              <c:strCache>
                <c:ptCount val="135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21-Other</c:v>
                </c:pt>
                <c:pt idx="64">
                  <c:v>21-Other</c:v>
                </c:pt>
                <c:pt idx="65">
                  <c:v>21-Other</c:v>
                </c:pt>
                <c:pt idx="66">
                  <c:v>21-Other</c:v>
                </c:pt>
                <c:pt idx="67">
                  <c:v>21-Other</c:v>
                </c:pt>
                <c:pt idx="68">
                  <c:v>21-Other</c:v>
                </c:pt>
                <c:pt idx="69">
                  <c:v>21-Other</c:v>
                </c:pt>
                <c:pt idx="70">
                  <c:v>21-Other</c:v>
                </c:pt>
                <c:pt idx="71">
                  <c:v>21-Other</c:v>
                </c:pt>
                <c:pt idx="72">
                  <c:v>23-Other</c:v>
                </c:pt>
                <c:pt idx="73">
                  <c:v>23-Other</c:v>
                </c:pt>
                <c:pt idx="74">
                  <c:v>23-Other</c:v>
                </c:pt>
                <c:pt idx="75">
                  <c:v>23-Other</c:v>
                </c:pt>
                <c:pt idx="76">
                  <c:v>23-Other</c:v>
                </c:pt>
                <c:pt idx="77">
                  <c:v>23-Other</c:v>
                </c:pt>
                <c:pt idx="78">
                  <c:v>23-Other</c:v>
                </c:pt>
                <c:pt idx="79">
                  <c:v>23-Other</c:v>
                </c:pt>
                <c:pt idx="80">
                  <c:v>23-Other</c:v>
                </c:pt>
                <c:pt idx="81">
                  <c:v>25-USGS</c:v>
                </c:pt>
                <c:pt idx="82">
                  <c:v>25-USGS</c:v>
                </c:pt>
                <c:pt idx="83">
                  <c:v>25-USGS</c:v>
                </c:pt>
                <c:pt idx="84">
                  <c:v>25-USGS</c:v>
                </c:pt>
                <c:pt idx="85">
                  <c:v>25-USGS</c:v>
                </c:pt>
                <c:pt idx="86">
                  <c:v>25-USGS</c:v>
                </c:pt>
                <c:pt idx="87">
                  <c:v>25-USGS</c:v>
                </c:pt>
                <c:pt idx="88">
                  <c:v>25-USGS</c:v>
                </c:pt>
                <c:pt idx="89">
                  <c:v>25-USGS</c:v>
                </c:pt>
                <c:pt idx="90">
                  <c:v>28-Other</c:v>
                </c:pt>
                <c:pt idx="91">
                  <c:v>28-Other</c:v>
                </c:pt>
                <c:pt idx="92">
                  <c:v>28-Other</c:v>
                </c:pt>
                <c:pt idx="93">
                  <c:v>28-Other</c:v>
                </c:pt>
                <c:pt idx="94">
                  <c:v>28-Other</c:v>
                </c:pt>
                <c:pt idx="95">
                  <c:v>28-Other</c:v>
                </c:pt>
                <c:pt idx="96">
                  <c:v>28-Other</c:v>
                </c:pt>
                <c:pt idx="97">
                  <c:v>28-Other</c:v>
                </c:pt>
                <c:pt idx="98">
                  <c:v>28-Other</c:v>
                </c:pt>
                <c:pt idx="99">
                  <c:v>29-Other</c:v>
                </c:pt>
                <c:pt idx="100">
                  <c:v>29-Other</c:v>
                </c:pt>
                <c:pt idx="101">
                  <c:v>29-Other</c:v>
                </c:pt>
                <c:pt idx="102">
                  <c:v>29-Other</c:v>
                </c:pt>
                <c:pt idx="103">
                  <c:v>29-Other</c:v>
                </c:pt>
                <c:pt idx="104">
                  <c:v>29-Other</c:v>
                </c:pt>
                <c:pt idx="105">
                  <c:v>29-Other</c:v>
                </c:pt>
                <c:pt idx="106">
                  <c:v>29-Other</c:v>
                </c:pt>
                <c:pt idx="107">
                  <c:v>29-Other</c:v>
                </c:pt>
                <c:pt idx="108">
                  <c:v>30-Other</c:v>
                </c:pt>
                <c:pt idx="109">
                  <c:v>30-Other</c:v>
                </c:pt>
                <c:pt idx="110">
                  <c:v>30-Other</c:v>
                </c:pt>
                <c:pt idx="111">
                  <c:v>30-Other</c:v>
                </c:pt>
                <c:pt idx="112">
                  <c:v>30-Other</c:v>
                </c:pt>
                <c:pt idx="113">
                  <c:v>30-Other</c:v>
                </c:pt>
                <c:pt idx="114">
                  <c:v>30-Other</c:v>
                </c:pt>
                <c:pt idx="115">
                  <c:v>30-Other</c:v>
                </c:pt>
                <c:pt idx="116">
                  <c:v>30-Other</c:v>
                </c:pt>
                <c:pt idx="117">
                  <c:v>31-Other</c:v>
                </c:pt>
                <c:pt idx="118">
                  <c:v>31-Other</c:v>
                </c:pt>
                <c:pt idx="119">
                  <c:v>31-Other</c:v>
                </c:pt>
                <c:pt idx="120">
                  <c:v>31-Other</c:v>
                </c:pt>
                <c:pt idx="121">
                  <c:v>31-Other</c:v>
                </c:pt>
                <c:pt idx="122">
                  <c:v>31-Other</c:v>
                </c:pt>
                <c:pt idx="123">
                  <c:v>31-Other</c:v>
                </c:pt>
                <c:pt idx="124">
                  <c:v>31-Other</c:v>
                </c:pt>
                <c:pt idx="125">
                  <c:v>31-Other</c:v>
                </c:pt>
                <c:pt idx="126">
                  <c:v>36-Other</c:v>
                </c:pt>
                <c:pt idx="127">
                  <c:v>36-Other</c:v>
                </c:pt>
                <c:pt idx="128">
                  <c:v>36-Other</c:v>
                </c:pt>
                <c:pt idx="129">
                  <c:v>36-Other</c:v>
                </c:pt>
                <c:pt idx="130">
                  <c:v>36-Other</c:v>
                </c:pt>
                <c:pt idx="131">
                  <c:v>36-Other</c:v>
                </c:pt>
                <c:pt idx="132">
                  <c:v>36-Other</c:v>
                </c:pt>
                <c:pt idx="133">
                  <c:v>36-Other</c:v>
                </c:pt>
                <c:pt idx="134">
                  <c:v>36-Other</c:v>
                </c:pt>
              </c:strCache>
            </c:strRef>
          </c:cat>
          <c:val>
            <c:numRef>
              <c:f>Results!$V$4:$V$138</c:f>
              <c:numCache>
                <c:formatCode>0.00</c:formatCode>
                <c:ptCount val="135"/>
                <c:pt idx="0">
                  <c:v>-3.5157810627247419</c:v>
                </c:pt>
                <c:pt idx="1">
                  <c:v>-3.5157810627247419</c:v>
                </c:pt>
                <c:pt idx="2">
                  <c:v>-3.5157810627247419</c:v>
                </c:pt>
                <c:pt idx="3">
                  <c:v>-3.5157810627247419</c:v>
                </c:pt>
                <c:pt idx="4">
                  <c:v>-3.5157810627247419</c:v>
                </c:pt>
                <c:pt idx="5">
                  <c:v>-3.5157810627247419</c:v>
                </c:pt>
                <c:pt idx="6">
                  <c:v>-3.5157810627247419</c:v>
                </c:pt>
                <c:pt idx="7">
                  <c:v>-3.5157810627247419</c:v>
                </c:pt>
                <c:pt idx="8">
                  <c:v>-3.5157810627247419</c:v>
                </c:pt>
                <c:pt idx="9">
                  <c:v>-3.5157810627247419</c:v>
                </c:pt>
                <c:pt idx="10">
                  <c:v>-3.5157810627247419</c:v>
                </c:pt>
                <c:pt idx="11">
                  <c:v>-3.5157810627247419</c:v>
                </c:pt>
                <c:pt idx="12">
                  <c:v>-3.5157810627247419</c:v>
                </c:pt>
                <c:pt idx="13">
                  <c:v>-3.5157810627247419</c:v>
                </c:pt>
                <c:pt idx="14">
                  <c:v>-3.5157810627247419</c:v>
                </c:pt>
                <c:pt idx="15">
                  <c:v>-3.5157810627247419</c:v>
                </c:pt>
                <c:pt idx="16">
                  <c:v>-3.5157810627247419</c:v>
                </c:pt>
                <c:pt idx="17">
                  <c:v>-3.5157810627247419</c:v>
                </c:pt>
                <c:pt idx="18">
                  <c:v>-3.5157810627247419</c:v>
                </c:pt>
                <c:pt idx="19">
                  <c:v>-3.5157810627247419</c:v>
                </c:pt>
                <c:pt idx="20">
                  <c:v>-3.5157810627247419</c:v>
                </c:pt>
                <c:pt idx="21">
                  <c:v>-3.5157810627247419</c:v>
                </c:pt>
                <c:pt idx="22">
                  <c:v>-3.5157810627247419</c:v>
                </c:pt>
                <c:pt idx="23">
                  <c:v>-3.5157810627247419</c:v>
                </c:pt>
                <c:pt idx="24">
                  <c:v>-3.5157810627247419</c:v>
                </c:pt>
                <c:pt idx="25">
                  <c:v>-3.5157810627247419</c:v>
                </c:pt>
                <c:pt idx="26">
                  <c:v>-3.5157810627247419</c:v>
                </c:pt>
                <c:pt idx="27">
                  <c:v>-3.5157810627247419</c:v>
                </c:pt>
                <c:pt idx="28">
                  <c:v>-3.5157810627247419</c:v>
                </c:pt>
                <c:pt idx="29">
                  <c:v>-3.5157810627247419</c:v>
                </c:pt>
                <c:pt idx="30">
                  <c:v>-3.5157810627247419</c:v>
                </c:pt>
                <c:pt idx="31">
                  <c:v>-3.5157810627247419</c:v>
                </c:pt>
                <c:pt idx="32">
                  <c:v>-3.5157810627247419</c:v>
                </c:pt>
                <c:pt idx="33">
                  <c:v>-3.5157810627247419</c:v>
                </c:pt>
                <c:pt idx="34">
                  <c:v>-3.5157810627247419</c:v>
                </c:pt>
                <c:pt idx="35">
                  <c:v>-3.5157810627247419</c:v>
                </c:pt>
                <c:pt idx="36">
                  <c:v>-3.5157810627247419</c:v>
                </c:pt>
                <c:pt idx="37">
                  <c:v>-3.5157810627247419</c:v>
                </c:pt>
                <c:pt idx="38">
                  <c:v>-3.5157810627247419</c:v>
                </c:pt>
                <c:pt idx="39">
                  <c:v>-3.5157810627247419</c:v>
                </c:pt>
                <c:pt idx="40">
                  <c:v>-3.5157810627247419</c:v>
                </c:pt>
                <c:pt idx="41">
                  <c:v>-3.5157810627247419</c:v>
                </c:pt>
                <c:pt idx="42">
                  <c:v>-3.5157810627247419</c:v>
                </c:pt>
                <c:pt idx="43">
                  <c:v>-3.5157810627247419</c:v>
                </c:pt>
                <c:pt idx="44">
                  <c:v>-3.5157810627247419</c:v>
                </c:pt>
                <c:pt idx="45">
                  <c:v>-3.5157810627247419</c:v>
                </c:pt>
                <c:pt idx="46">
                  <c:v>-3.5157810627247419</c:v>
                </c:pt>
                <c:pt idx="47">
                  <c:v>-3.5157810627247419</c:v>
                </c:pt>
                <c:pt idx="48">
                  <c:v>-3.5157810627247419</c:v>
                </c:pt>
                <c:pt idx="49">
                  <c:v>-3.5157810627247419</c:v>
                </c:pt>
                <c:pt idx="50">
                  <c:v>-3.5157810627247419</c:v>
                </c:pt>
                <c:pt idx="51">
                  <c:v>-3.5157810627247419</c:v>
                </c:pt>
                <c:pt idx="52">
                  <c:v>-3.5157810627247419</c:v>
                </c:pt>
                <c:pt idx="53">
                  <c:v>-3.5157810627247419</c:v>
                </c:pt>
                <c:pt idx="54">
                  <c:v>-3.5157810627247419</c:v>
                </c:pt>
                <c:pt idx="55">
                  <c:v>-3.5157810627247419</c:v>
                </c:pt>
                <c:pt idx="56">
                  <c:v>-3.5157810627247419</c:v>
                </c:pt>
                <c:pt idx="57">
                  <c:v>-3.5157810627247419</c:v>
                </c:pt>
                <c:pt idx="58">
                  <c:v>-3.5157810627247419</c:v>
                </c:pt>
                <c:pt idx="59">
                  <c:v>-3.5157810627247419</c:v>
                </c:pt>
                <c:pt idx="60">
                  <c:v>-3.5157810627247419</c:v>
                </c:pt>
                <c:pt idx="61">
                  <c:v>-3.5157810627247419</c:v>
                </c:pt>
                <c:pt idx="62">
                  <c:v>-3.5157810627247419</c:v>
                </c:pt>
                <c:pt idx="63">
                  <c:v>-3.5157810627247419</c:v>
                </c:pt>
                <c:pt idx="64">
                  <c:v>-3.5157810627247419</c:v>
                </c:pt>
                <c:pt idx="65">
                  <c:v>-3.5157810627247419</c:v>
                </c:pt>
                <c:pt idx="66">
                  <c:v>-3.5157810627247419</c:v>
                </c:pt>
                <c:pt idx="67">
                  <c:v>-3.5157810627247419</c:v>
                </c:pt>
                <c:pt idx="68">
                  <c:v>-3.5157810627247419</c:v>
                </c:pt>
                <c:pt idx="69">
                  <c:v>-3.5157810627247419</c:v>
                </c:pt>
                <c:pt idx="70">
                  <c:v>-3.5157810627247419</c:v>
                </c:pt>
                <c:pt idx="71">
                  <c:v>-3.5157810627247419</c:v>
                </c:pt>
                <c:pt idx="72">
                  <c:v>-3.5157810627247419</c:v>
                </c:pt>
                <c:pt idx="73">
                  <c:v>-3.5157810627247419</c:v>
                </c:pt>
                <c:pt idx="74">
                  <c:v>-3.5157810627247419</c:v>
                </c:pt>
                <c:pt idx="75">
                  <c:v>-3.5157810627247419</c:v>
                </c:pt>
                <c:pt idx="76">
                  <c:v>-3.5157810627247419</c:v>
                </c:pt>
                <c:pt idx="77">
                  <c:v>-3.5157810627247419</c:v>
                </c:pt>
                <c:pt idx="78">
                  <c:v>-3.5157810627247419</c:v>
                </c:pt>
                <c:pt idx="79">
                  <c:v>-3.5157810627247419</c:v>
                </c:pt>
                <c:pt idx="80">
                  <c:v>-3.5157810627247419</c:v>
                </c:pt>
                <c:pt idx="81">
                  <c:v>-3.5157810627247419</c:v>
                </c:pt>
                <c:pt idx="82">
                  <c:v>-3.5157810627247419</c:v>
                </c:pt>
                <c:pt idx="83">
                  <c:v>-3.5157810627247419</c:v>
                </c:pt>
                <c:pt idx="84">
                  <c:v>-3.5157810627247419</c:v>
                </c:pt>
                <c:pt idx="85">
                  <c:v>-3.5157810627247419</c:v>
                </c:pt>
                <c:pt idx="86">
                  <c:v>-3.5157810627247419</c:v>
                </c:pt>
                <c:pt idx="87">
                  <c:v>-3.5157810627247419</c:v>
                </c:pt>
                <c:pt idx="88">
                  <c:v>-3.5157810627247419</c:v>
                </c:pt>
                <c:pt idx="89">
                  <c:v>-3.5157810627247419</c:v>
                </c:pt>
                <c:pt idx="90">
                  <c:v>-3.5157810627247419</c:v>
                </c:pt>
                <c:pt idx="91">
                  <c:v>-3.5157810627247419</c:v>
                </c:pt>
                <c:pt idx="92">
                  <c:v>-3.5157810627247419</c:v>
                </c:pt>
                <c:pt idx="93">
                  <c:v>-3.5157810627247419</c:v>
                </c:pt>
                <c:pt idx="94">
                  <c:v>-3.5157810627247419</c:v>
                </c:pt>
                <c:pt idx="95">
                  <c:v>-3.5157810627247419</c:v>
                </c:pt>
                <c:pt idx="96">
                  <c:v>-3.5157810627247419</c:v>
                </c:pt>
                <c:pt idx="97">
                  <c:v>-3.5157810627247419</c:v>
                </c:pt>
                <c:pt idx="98">
                  <c:v>-3.5157810627247419</c:v>
                </c:pt>
                <c:pt idx="99">
                  <c:v>-3.5157810627247419</c:v>
                </c:pt>
                <c:pt idx="100">
                  <c:v>-3.5157810627247419</c:v>
                </c:pt>
                <c:pt idx="101">
                  <c:v>-3.5157810627247419</c:v>
                </c:pt>
                <c:pt idx="102">
                  <c:v>-3.5157810627247419</c:v>
                </c:pt>
                <c:pt idx="103">
                  <c:v>-3.5157810627247419</c:v>
                </c:pt>
                <c:pt idx="104">
                  <c:v>-3.5157810627247419</c:v>
                </c:pt>
                <c:pt idx="105">
                  <c:v>-3.5157810627247419</c:v>
                </c:pt>
                <c:pt idx="106">
                  <c:v>-3.5157810627247419</c:v>
                </c:pt>
                <c:pt idx="107">
                  <c:v>-3.5157810627247419</c:v>
                </c:pt>
                <c:pt idx="108">
                  <c:v>-3.5157810627247419</c:v>
                </c:pt>
                <c:pt idx="109">
                  <c:v>-3.5157810627247419</c:v>
                </c:pt>
                <c:pt idx="110">
                  <c:v>-3.5157810627247419</c:v>
                </c:pt>
                <c:pt idx="111">
                  <c:v>-3.5157810627247419</c:v>
                </c:pt>
                <c:pt idx="112">
                  <c:v>-3.5157810627247419</c:v>
                </c:pt>
                <c:pt idx="113">
                  <c:v>-3.5157810627247419</c:v>
                </c:pt>
                <c:pt idx="114">
                  <c:v>-3.5157810627247419</c:v>
                </c:pt>
                <c:pt idx="115">
                  <c:v>-3.5157810627247419</c:v>
                </c:pt>
                <c:pt idx="116">
                  <c:v>-3.5157810627247419</c:v>
                </c:pt>
                <c:pt idx="117">
                  <c:v>-3.5157810627247419</c:v>
                </c:pt>
                <c:pt idx="118">
                  <c:v>-3.5157810627247419</c:v>
                </c:pt>
                <c:pt idx="119">
                  <c:v>-3.5157810627247419</c:v>
                </c:pt>
                <c:pt idx="120">
                  <c:v>-3.5157810627247419</c:v>
                </c:pt>
                <c:pt idx="121">
                  <c:v>-3.5157810627247419</c:v>
                </c:pt>
                <c:pt idx="122">
                  <c:v>-3.5157810627247419</c:v>
                </c:pt>
                <c:pt idx="123">
                  <c:v>-3.5157810627247419</c:v>
                </c:pt>
                <c:pt idx="124">
                  <c:v>-3.5157810627247419</c:v>
                </c:pt>
                <c:pt idx="125">
                  <c:v>-3.5157810627247419</c:v>
                </c:pt>
                <c:pt idx="126">
                  <c:v>-3.5157810627247419</c:v>
                </c:pt>
                <c:pt idx="127">
                  <c:v>-3.5157810627247419</c:v>
                </c:pt>
                <c:pt idx="128">
                  <c:v>-3.5157810627247419</c:v>
                </c:pt>
                <c:pt idx="129">
                  <c:v>-3.5157810627247419</c:v>
                </c:pt>
                <c:pt idx="130">
                  <c:v>-3.5157810627247419</c:v>
                </c:pt>
                <c:pt idx="131">
                  <c:v>-3.5157810627247419</c:v>
                </c:pt>
                <c:pt idx="132">
                  <c:v>-3.5157810627247419</c:v>
                </c:pt>
                <c:pt idx="133">
                  <c:v>-3.5157810627247419</c:v>
                </c:pt>
                <c:pt idx="134">
                  <c:v>-3.5157810627247419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F-4735-4190-9E57-919C1BF79BEF}"/>
            </c:ext>
          </c:extLst>
        </c:ser>
        <c:ser>
          <c:idx val="2"/>
          <c:order val="2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Results!$B$4:$B$138</c:f>
              <c:strCache>
                <c:ptCount val="135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21-Other</c:v>
                </c:pt>
                <c:pt idx="64">
                  <c:v>21-Other</c:v>
                </c:pt>
                <c:pt idx="65">
                  <c:v>21-Other</c:v>
                </c:pt>
                <c:pt idx="66">
                  <c:v>21-Other</c:v>
                </c:pt>
                <c:pt idx="67">
                  <c:v>21-Other</c:v>
                </c:pt>
                <c:pt idx="68">
                  <c:v>21-Other</c:v>
                </c:pt>
                <c:pt idx="69">
                  <c:v>21-Other</c:v>
                </c:pt>
                <c:pt idx="70">
                  <c:v>21-Other</c:v>
                </c:pt>
                <c:pt idx="71">
                  <c:v>21-Other</c:v>
                </c:pt>
                <c:pt idx="72">
                  <c:v>23-Other</c:v>
                </c:pt>
                <c:pt idx="73">
                  <c:v>23-Other</c:v>
                </c:pt>
                <c:pt idx="74">
                  <c:v>23-Other</c:v>
                </c:pt>
                <c:pt idx="75">
                  <c:v>23-Other</c:v>
                </c:pt>
                <c:pt idx="76">
                  <c:v>23-Other</c:v>
                </c:pt>
                <c:pt idx="77">
                  <c:v>23-Other</c:v>
                </c:pt>
                <c:pt idx="78">
                  <c:v>23-Other</c:v>
                </c:pt>
                <c:pt idx="79">
                  <c:v>23-Other</c:v>
                </c:pt>
                <c:pt idx="80">
                  <c:v>23-Other</c:v>
                </c:pt>
                <c:pt idx="81">
                  <c:v>25-USGS</c:v>
                </c:pt>
                <c:pt idx="82">
                  <c:v>25-USGS</c:v>
                </c:pt>
                <c:pt idx="83">
                  <c:v>25-USGS</c:v>
                </c:pt>
                <c:pt idx="84">
                  <c:v>25-USGS</c:v>
                </c:pt>
                <c:pt idx="85">
                  <c:v>25-USGS</c:v>
                </c:pt>
                <c:pt idx="86">
                  <c:v>25-USGS</c:v>
                </c:pt>
                <c:pt idx="87">
                  <c:v>25-USGS</c:v>
                </c:pt>
                <c:pt idx="88">
                  <c:v>25-USGS</c:v>
                </c:pt>
                <c:pt idx="89">
                  <c:v>25-USGS</c:v>
                </c:pt>
                <c:pt idx="90">
                  <c:v>28-Other</c:v>
                </c:pt>
                <c:pt idx="91">
                  <c:v>28-Other</c:v>
                </c:pt>
                <c:pt idx="92">
                  <c:v>28-Other</c:v>
                </c:pt>
                <c:pt idx="93">
                  <c:v>28-Other</c:v>
                </c:pt>
                <c:pt idx="94">
                  <c:v>28-Other</c:v>
                </c:pt>
                <c:pt idx="95">
                  <c:v>28-Other</c:v>
                </c:pt>
                <c:pt idx="96">
                  <c:v>28-Other</c:v>
                </c:pt>
                <c:pt idx="97">
                  <c:v>28-Other</c:v>
                </c:pt>
                <c:pt idx="98">
                  <c:v>28-Other</c:v>
                </c:pt>
                <c:pt idx="99">
                  <c:v>29-Other</c:v>
                </c:pt>
                <c:pt idx="100">
                  <c:v>29-Other</c:v>
                </c:pt>
                <c:pt idx="101">
                  <c:v>29-Other</c:v>
                </c:pt>
                <c:pt idx="102">
                  <c:v>29-Other</c:v>
                </c:pt>
                <c:pt idx="103">
                  <c:v>29-Other</c:v>
                </c:pt>
                <c:pt idx="104">
                  <c:v>29-Other</c:v>
                </c:pt>
                <c:pt idx="105">
                  <c:v>29-Other</c:v>
                </c:pt>
                <c:pt idx="106">
                  <c:v>29-Other</c:v>
                </c:pt>
                <c:pt idx="107">
                  <c:v>29-Other</c:v>
                </c:pt>
                <c:pt idx="108">
                  <c:v>30-Other</c:v>
                </c:pt>
                <c:pt idx="109">
                  <c:v>30-Other</c:v>
                </c:pt>
                <c:pt idx="110">
                  <c:v>30-Other</c:v>
                </c:pt>
                <c:pt idx="111">
                  <c:v>30-Other</c:v>
                </c:pt>
                <c:pt idx="112">
                  <c:v>30-Other</c:v>
                </c:pt>
                <c:pt idx="113">
                  <c:v>30-Other</c:v>
                </c:pt>
                <c:pt idx="114">
                  <c:v>30-Other</c:v>
                </c:pt>
                <c:pt idx="115">
                  <c:v>30-Other</c:v>
                </c:pt>
                <c:pt idx="116">
                  <c:v>30-Other</c:v>
                </c:pt>
                <c:pt idx="117">
                  <c:v>31-Other</c:v>
                </c:pt>
                <c:pt idx="118">
                  <c:v>31-Other</c:v>
                </c:pt>
                <c:pt idx="119">
                  <c:v>31-Other</c:v>
                </c:pt>
                <c:pt idx="120">
                  <c:v>31-Other</c:v>
                </c:pt>
                <c:pt idx="121">
                  <c:v>31-Other</c:v>
                </c:pt>
                <c:pt idx="122">
                  <c:v>31-Other</c:v>
                </c:pt>
                <c:pt idx="123">
                  <c:v>31-Other</c:v>
                </c:pt>
                <c:pt idx="124">
                  <c:v>31-Other</c:v>
                </c:pt>
                <c:pt idx="125">
                  <c:v>31-Other</c:v>
                </c:pt>
                <c:pt idx="126">
                  <c:v>36-Other</c:v>
                </c:pt>
                <c:pt idx="127">
                  <c:v>36-Other</c:v>
                </c:pt>
                <c:pt idx="128">
                  <c:v>36-Other</c:v>
                </c:pt>
                <c:pt idx="129">
                  <c:v>36-Other</c:v>
                </c:pt>
                <c:pt idx="130">
                  <c:v>36-Other</c:v>
                </c:pt>
                <c:pt idx="131">
                  <c:v>36-Other</c:v>
                </c:pt>
                <c:pt idx="132">
                  <c:v>36-Other</c:v>
                </c:pt>
                <c:pt idx="133">
                  <c:v>36-Other</c:v>
                </c:pt>
                <c:pt idx="134">
                  <c:v>36-Other</c:v>
                </c:pt>
              </c:strCache>
            </c:strRef>
          </c:cat>
          <c:val>
            <c:numRef>
              <c:f>Results!$W$4:$W$138</c:f>
              <c:numCache>
                <c:formatCode>0.00</c:formatCode>
                <c:ptCount val="135"/>
                <c:pt idx="0">
                  <c:v>-8.5157810627247414</c:v>
                </c:pt>
                <c:pt idx="1">
                  <c:v>-8.5157810627247414</c:v>
                </c:pt>
                <c:pt idx="2">
                  <c:v>-8.5157810627247414</c:v>
                </c:pt>
                <c:pt idx="3">
                  <c:v>-8.5157810627247414</c:v>
                </c:pt>
                <c:pt idx="4">
                  <c:v>-8.5157810627247414</c:v>
                </c:pt>
                <c:pt idx="5">
                  <c:v>-8.5157810627247414</c:v>
                </c:pt>
                <c:pt idx="6">
                  <c:v>-8.5157810627247414</c:v>
                </c:pt>
                <c:pt idx="7">
                  <c:v>-8.5157810627247414</c:v>
                </c:pt>
                <c:pt idx="8">
                  <c:v>-8.5157810627247414</c:v>
                </c:pt>
                <c:pt idx="9">
                  <c:v>-8.5157810627247414</c:v>
                </c:pt>
                <c:pt idx="10">
                  <c:v>-8.5157810627247414</c:v>
                </c:pt>
                <c:pt idx="11">
                  <c:v>-8.5157810627247414</c:v>
                </c:pt>
                <c:pt idx="12">
                  <c:v>-8.5157810627247414</c:v>
                </c:pt>
                <c:pt idx="13">
                  <c:v>-8.5157810627247414</c:v>
                </c:pt>
                <c:pt idx="14">
                  <c:v>-8.5157810627247414</c:v>
                </c:pt>
                <c:pt idx="15">
                  <c:v>-8.5157810627247414</c:v>
                </c:pt>
                <c:pt idx="16">
                  <c:v>-8.5157810627247414</c:v>
                </c:pt>
                <c:pt idx="17">
                  <c:v>-8.5157810627247414</c:v>
                </c:pt>
                <c:pt idx="18">
                  <c:v>-8.5157810627247414</c:v>
                </c:pt>
                <c:pt idx="19">
                  <c:v>-8.5157810627247414</c:v>
                </c:pt>
                <c:pt idx="20">
                  <c:v>-8.5157810627247414</c:v>
                </c:pt>
                <c:pt idx="21">
                  <c:v>-8.5157810627247414</c:v>
                </c:pt>
                <c:pt idx="22">
                  <c:v>-8.5157810627247414</c:v>
                </c:pt>
                <c:pt idx="23">
                  <c:v>-8.5157810627247414</c:v>
                </c:pt>
                <c:pt idx="24">
                  <c:v>-8.5157810627247414</c:v>
                </c:pt>
                <c:pt idx="25">
                  <c:v>-8.5157810627247414</c:v>
                </c:pt>
                <c:pt idx="26">
                  <c:v>-8.5157810627247414</c:v>
                </c:pt>
                <c:pt idx="27">
                  <c:v>-8.5157810627247414</c:v>
                </c:pt>
                <c:pt idx="28">
                  <c:v>-8.5157810627247414</c:v>
                </c:pt>
                <c:pt idx="29">
                  <c:v>-8.5157810627247414</c:v>
                </c:pt>
                <c:pt idx="30">
                  <c:v>-8.5157810627247414</c:v>
                </c:pt>
                <c:pt idx="31">
                  <c:v>-8.5157810627247414</c:v>
                </c:pt>
                <c:pt idx="32">
                  <c:v>-8.5157810627247414</c:v>
                </c:pt>
                <c:pt idx="33">
                  <c:v>-8.5157810627247414</c:v>
                </c:pt>
                <c:pt idx="34">
                  <c:v>-8.5157810627247414</c:v>
                </c:pt>
                <c:pt idx="35">
                  <c:v>-8.5157810627247414</c:v>
                </c:pt>
                <c:pt idx="36">
                  <c:v>-8.5157810627247414</c:v>
                </c:pt>
                <c:pt idx="37">
                  <c:v>-8.5157810627247414</c:v>
                </c:pt>
                <c:pt idx="38">
                  <c:v>-8.5157810627247414</c:v>
                </c:pt>
                <c:pt idx="39">
                  <c:v>-8.5157810627247414</c:v>
                </c:pt>
                <c:pt idx="40">
                  <c:v>-8.5157810627247414</c:v>
                </c:pt>
                <c:pt idx="41">
                  <c:v>-8.5157810627247414</c:v>
                </c:pt>
                <c:pt idx="42">
                  <c:v>-8.5157810627247414</c:v>
                </c:pt>
                <c:pt idx="43">
                  <c:v>-8.5157810627247414</c:v>
                </c:pt>
                <c:pt idx="44">
                  <c:v>-8.5157810627247414</c:v>
                </c:pt>
                <c:pt idx="45">
                  <c:v>-8.5157810627247414</c:v>
                </c:pt>
                <c:pt idx="46">
                  <c:v>-8.5157810627247414</c:v>
                </c:pt>
                <c:pt idx="47">
                  <c:v>-8.5157810627247414</c:v>
                </c:pt>
                <c:pt idx="48">
                  <c:v>-8.5157810627247414</c:v>
                </c:pt>
                <c:pt idx="49">
                  <c:v>-8.5157810627247414</c:v>
                </c:pt>
                <c:pt idx="50">
                  <c:v>-8.5157810627247414</c:v>
                </c:pt>
                <c:pt idx="51">
                  <c:v>-8.5157810627247414</c:v>
                </c:pt>
                <c:pt idx="52">
                  <c:v>-8.5157810627247414</c:v>
                </c:pt>
                <c:pt idx="53">
                  <c:v>-8.5157810627247414</c:v>
                </c:pt>
                <c:pt idx="54">
                  <c:v>-8.5157810627247414</c:v>
                </c:pt>
                <c:pt idx="55">
                  <c:v>-8.5157810627247414</c:v>
                </c:pt>
                <c:pt idx="56">
                  <c:v>-8.5157810627247414</c:v>
                </c:pt>
                <c:pt idx="57">
                  <c:v>-8.5157810627247414</c:v>
                </c:pt>
                <c:pt idx="58">
                  <c:v>-8.5157810627247414</c:v>
                </c:pt>
                <c:pt idx="59">
                  <c:v>-8.5157810627247414</c:v>
                </c:pt>
                <c:pt idx="60">
                  <c:v>-8.5157810627247414</c:v>
                </c:pt>
                <c:pt idx="61">
                  <c:v>-8.5157810627247414</c:v>
                </c:pt>
                <c:pt idx="62">
                  <c:v>-8.5157810627247414</c:v>
                </c:pt>
                <c:pt idx="63">
                  <c:v>-8.5157810627247414</c:v>
                </c:pt>
                <c:pt idx="64">
                  <c:v>-8.5157810627247414</c:v>
                </c:pt>
                <c:pt idx="65">
                  <c:v>-8.5157810627247414</c:v>
                </c:pt>
                <c:pt idx="66">
                  <c:v>-8.5157810627247414</c:v>
                </c:pt>
                <c:pt idx="67">
                  <c:v>-8.5157810627247414</c:v>
                </c:pt>
                <c:pt idx="68">
                  <c:v>-8.5157810627247414</c:v>
                </c:pt>
                <c:pt idx="69">
                  <c:v>-8.5157810627247414</c:v>
                </c:pt>
                <c:pt idx="70">
                  <c:v>-8.5157810627247414</c:v>
                </c:pt>
                <c:pt idx="71">
                  <c:v>-8.5157810627247414</c:v>
                </c:pt>
                <c:pt idx="72">
                  <c:v>-8.5157810627247414</c:v>
                </c:pt>
                <c:pt idx="73">
                  <c:v>-8.5157810627247414</c:v>
                </c:pt>
                <c:pt idx="74">
                  <c:v>-8.5157810627247414</c:v>
                </c:pt>
                <c:pt idx="75">
                  <c:v>-8.5157810627247414</c:v>
                </c:pt>
                <c:pt idx="76">
                  <c:v>-8.5157810627247414</c:v>
                </c:pt>
                <c:pt idx="77">
                  <c:v>-8.5157810627247414</c:v>
                </c:pt>
                <c:pt idx="78">
                  <c:v>-8.5157810627247414</c:v>
                </c:pt>
                <c:pt idx="79">
                  <c:v>-8.5157810627247414</c:v>
                </c:pt>
                <c:pt idx="80">
                  <c:v>-8.5157810627247414</c:v>
                </c:pt>
                <c:pt idx="81">
                  <c:v>-8.5157810627247414</c:v>
                </c:pt>
                <c:pt idx="82">
                  <c:v>-8.5157810627247414</c:v>
                </c:pt>
                <c:pt idx="83">
                  <c:v>-8.5157810627247414</c:v>
                </c:pt>
                <c:pt idx="84">
                  <c:v>-8.5157810627247414</c:v>
                </c:pt>
                <c:pt idx="85">
                  <c:v>-8.5157810627247414</c:v>
                </c:pt>
                <c:pt idx="86">
                  <c:v>-8.5157810627247414</c:v>
                </c:pt>
                <c:pt idx="87">
                  <c:v>-8.5157810627247414</c:v>
                </c:pt>
                <c:pt idx="88">
                  <c:v>-8.5157810627247414</c:v>
                </c:pt>
                <c:pt idx="89">
                  <c:v>-8.5157810627247414</c:v>
                </c:pt>
                <c:pt idx="90">
                  <c:v>-8.5157810627247414</c:v>
                </c:pt>
                <c:pt idx="91">
                  <c:v>-8.5157810627247414</c:v>
                </c:pt>
                <c:pt idx="92">
                  <c:v>-8.5157810627247414</c:v>
                </c:pt>
                <c:pt idx="93">
                  <c:v>-8.5157810627247414</c:v>
                </c:pt>
                <c:pt idx="94">
                  <c:v>-8.5157810627247414</c:v>
                </c:pt>
                <c:pt idx="95">
                  <c:v>-8.5157810627247414</c:v>
                </c:pt>
                <c:pt idx="96">
                  <c:v>-8.5157810627247414</c:v>
                </c:pt>
                <c:pt idx="97">
                  <c:v>-8.5157810627247414</c:v>
                </c:pt>
                <c:pt idx="98">
                  <c:v>-8.5157810627247414</c:v>
                </c:pt>
                <c:pt idx="99">
                  <c:v>-8.5157810627247414</c:v>
                </c:pt>
                <c:pt idx="100">
                  <c:v>-8.5157810627247414</c:v>
                </c:pt>
                <c:pt idx="101">
                  <c:v>-8.5157810627247414</c:v>
                </c:pt>
                <c:pt idx="102">
                  <c:v>-8.5157810627247414</c:v>
                </c:pt>
                <c:pt idx="103">
                  <c:v>-8.5157810627247414</c:v>
                </c:pt>
                <c:pt idx="104">
                  <c:v>-8.5157810627247414</c:v>
                </c:pt>
                <c:pt idx="105">
                  <c:v>-8.5157810627247414</c:v>
                </c:pt>
                <c:pt idx="106">
                  <c:v>-8.5157810627247414</c:v>
                </c:pt>
                <c:pt idx="107">
                  <c:v>-8.5157810627247414</c:v>
                </c:pt>
                <c:pt idx="108">
                  <c:v>-8.5157810627247414</c:v>
                </c:pt>
                <c:pt idx="109">
                  <c:v>-8.5157810627247414</c:v>
                </c:pt>
                <c:pt idx="110">
                  <c:v>-8.5157810627247414</c:v>
                </c:pt>
                <c:pt idx="111">
                  <c:v>-8.5157810627247414</c:v>
                </c:pt>
                <c:pt idx="112">
                  <c:v>-8.5157810627247414</c:v>
                </c:pt>
                <c:pt idx="113">
                  <c:v>-8.5157810627247414</c:v>
                </c:pt>
                <c:pt idx="114">
                  <c:v>-8.5157810627247414</c:v>
                </c:pt>
                <c:pt idx="115">
                  <c:v>-8.5157810627247414</c:v>
                </c:pt>
                <c:pt idx="116">
                  <c:v>-8.5157810627247414</c:v>
                </c:pt>
                <c:pt idx="117">
                  <c:v>-8.5157810627247414</c:v>
                </c:pt>
                <c:pt idx="118">
                  <c:v>-8.5157810627247414</c:v>
                </c:pt>
                <c:pt idx="119">
                  <c:v>-8.5157810627247414</c:v>
                </c:pt>
                <c:pt idx="120">
                  <c:v>-8.5157810627247414</c:v>
                </c:pt>
                <c:pt idx="121">
                  <c:v>-8.5157810627247414</c:v>
                </c:pt>
                <c:pt idx="122">
                  <c:v>-8.5157810627247414</c:v>
                </c:pt>
                <c:pt idx="123">
                  <c:v>-8.5157810627247414</c:v>
                </c:pt>
                <c:pt idx="124">
                  <c:v>-8.5157810627247414</c:v>
                </c:pt>
                <c:pt idx="125">
                  <c:v>-8.5157810627247414</c:v>
                </c:pt>
                <c:pt idx="126">
                  <c:v>-8.5157810627247414</c:v>
                </c:pt>
                <c:pt idx="127">
                  <c:v>-8.5157810627247414</c:v>
                </c:pt>
                <c:pt idx="128">
                  <c:v>-8.5157810627247414</c:v>
                </c:pt>
                <c:pt idx="129">
                  <c:v>-8.5157810627247414</c:v>
                </c:pt>
                <c:pt idx="130">
                  <c:v>-8.5157810627247414</c:v>
                </c:pt>
                <c:pt idx="131">
                  <c:v>-8.5157810627247414</c:v>
                </c:pt>
                <c:pt idx="132">
                  <c:v>-8.5157810627247414</c:v>
                </c:pt>
                <c:pt idx="133">
                  <c:v>-8.5157810627247414</c:v>
                </c:pt>
                <c:pt idx="134">
                  <c:v>-8.5157810627247414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0-4735-4190-9E57-919C1BF79BEF}"/>
            </c:ext>
          </c:extLst>
        </c:ser>
        <c:ser>
          <c:idx val="3"/>
          <c:order val="3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Results!$B$4:$B$138</c:f>
              <c:strCache>
                <c:ptCount val="135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21-Other</c:v>
                </c:pt>
                <c:pt idx="64">
                  <c:v>21-Other</c:v>
                </c:pt>
                <c:pt idx="65">
                  <c:v>21-Other</c:v>
                </c:pt>
                <c:pt idx="66">
                  <c:v>21-Other</c:v>
                </c:pt>
                <c:pt idx="67">
                  <c:v>21-Other</c:v>
                </c:pt>
                <c:pt idx="68">
                  <c:v>21-Other</c:v>
                </c:pt>
                <c:pt idx="69">
                  <c:v>21-Other</c:v>
                </c:pt>
                <c:pt idx="70">
                  <c:v>21-Other</c:v>
                </c:pt>
                <c:pt idx="71">
                  <c:v>21-Other</c:v>
                </c:pt>
                <c:pt idx="72">
                  <c:v>23-Other</c:v>
                </c:pt>
                <c:pt idx="73">
                  <c:v>23-Other</c:v>
                </c:pt>
                <c:pt idx="74">
                  <c:v>23-Other</c:v>
                </c:pt>
                <c:pt idx="75">
                  <c:v>23-Other</c:v>
                </c:pt>
                <c:pt idx="76">
                  <c:v>23-Other</c:v>
                </c:pt>
                <c:pt idx="77">
                  <c:v>23-Other</c:v>
                </c:pt>
                <c:pt idx="78">
                  <c:v>23-Other</c:v>
                </c:pt>
                <c:pt idx="79">
                  <c:v>23-Other</c:v>
                </c:pt>
                <c:pt idx="80">
                  <c:v>23-Other</c:v>
                </c:pt>
                <c:pt idx="81">
                  <c:v>25-USGS</c:v>
                </c:pt>
                <c:pt idx="82">
                  <c:v>25-USGS</c:v>
                </c:pt>
                <c:pt idx="83">
                  <c:v>25-USGS</c:v>
                </c:pt>
                <c:pt idx="84">
                  <c:v>25-USGS</c:v>
                </c:pt>
                <c:pt idx="85">
                  <c:v>25-USGS</c:v>
                </c:pt>
                <c:pt idx="86">
                  <c:v>25-USGS</c:v>
                </c:pt>
                <c:pt idx="87">
                  <c:v>25-USGS</c:v>
                </c:pt>
                <c:pt idx="88">
                  <c:v>25-USGS</c:v>
                </c:pt>
                <c:pt idx="89">
                  <c:v>25-USGS</c:v>
                </c:pt>
                <c:pt idx="90">
                  <c:v>28-Other</c:v>
                </c:pt>
                <c:pt idx="91">
                  <c:v>28-Other</c:v>
                </c:pt>
                <c:pt idx="92">
                  <c:v>28-Other</c:v>
                </c:pt>
                <c:pt idx="93">
                  <c:v>28-Other</c:v>
                </c:pt>
                <c:pt idx="94">
                  <c:v>28-Other</c:v>
                </c:pt>
                <c:pt idx="95">
                  <c:v>28-Other</c:v>
                </c:pt>
                <c:pt idx="96">
                  <c:v>28-Other</c:v>
                </c:pt>
                <c:pt idx="97">
                  <c:v>28-Other</c:v>
                </c:pt>
                <c:pt idx="98">
                  <c:v>28-Other</c:v>
                </c:pt>
                <c:pt idx="99">
                  <c:v>29-Other</c:v>
                </c:pt>
                <c:pt idx="100">
                  <c:v>29-Other</c:v>
                </c:pt>
                <c:pt idx="101">
                  <c:v>29-Other</c:v>
                </c:pt>
                <c:pt idx="102">
                  <c:v>29-Other</c:v>
                </c:pt>
                <c:pt idx="103">
                  <c:v>29-Other</c:v>
                </c:pt>
                <c:pt idx="104">
                  <c:v>29-Other</c:v>
                </c:pt>
                <c:pt idx="105">
                  <c:v>29-Other</c:v>
                </c:pt>
                <c:pt idx="106">
                  <c:v>29-Other</c:v>
                </c:pt>
                <c:pt idx="107">
                  <c:v>29-Other</c:v>
                </c:pt>
                <c:pt idx="108">
                  <c:v>30-Other</c:v>
                </c:pt>
                <c:pt idx="109">
                  <c:v>30-Other</c:v>
                </c:pt>
                <c:pt idx="110">
                  <c:v>30-Other</c:v>
                </c:pt>
                <c:pt idx="111">
                  <c:v>30-Other</c:v>
                </c:pt>
                <c:pt idx="112">
                  <c:v>30-Other</c:v>
                </c:pt>
                <c:pt idx="113">
                  <c:v>30-Other</c:v>
                </c:pt>
                <c:pt idx="114">
                  <c:v>30-Other</c:v>
                </c:pt>
                <c:pt idx="115">
                  <c:v>30-Other</c:v>
                </c:pt>
                <c:pt idx="116">
                  <c:v>30-Other</c:v>
                </c:pt>
                <c:pt idx="117">
                  <c:v>31-Other</c:v>
                </c:pt>
                <c:pt idx="118">
                  <c:v>31-Other</c:v>
                </c:pt>
                <c:pt idx="119">
                  <c:v>31-Other</c:v>
                </c:pt>
                <c:pt idx="120">
                  <c:v>31-Other</c:v>
                </c:pt>
                <c:pt idx="121">
                  <c:v>31-Other</c:v>
                </c:pt>
                <c:pt idx="122">
                  <c:v>31-Other</c:v>
                </c:pt>
                <c:pt idx="123">
                  <c:v>31-Other</c:v>
                </c:pt>
                <c:pt idx="124">
                  <c:v>31-Other</c:v>
                </c:pt>
                <c:pt idx="125">
                  <c:v>31-Other</c:v>
                </c:pt>
                <c:pt idx="126">
                  <c:v>36-Other</c:v>
                </c:pt>
                <c:pt idx="127">
                  <c:v>36-Other</c:v>
                </c:pt>
                <c:pt idx="128">
                  <c:v>36-Other</c:v>
                </c:pt>
                <c:pt idx="129">
                  <c:v>36-Other</c:v>
                </c:pt>
                <c:pt idx="130">
                  <c:v>36-Other</c:v>
                </c:pt>
                <c:pt idx="131">
                  <c:v>36-Other</c:v>
                </c:pt>
                <c:pt idx="132">
                  <c:v>36-Other</c:v>
                </c:pt>
                <c:pt idx="133">
                  <c:v>36-Other</c:v>
                </c:pt>
                <c:pt idx="134">
                  <c:v>36-Other</c:v>
                </c:pt>
              </c:strCache>
            </c:strRef>
          </c:cat>
          <c:val>
            <c:numRef>
              <c:f>Results!$X$4:$X$138</c:f>
              <c:numCache>
                <c:formatCode>0.00</c:formatCode>
                <c:ptCount val="135"/>
                <c:pt idx="0">
                  <c:v>1.4842189372752581</c:v>
                </c:pt>
                <c:pt idx="1">
                  <c:v>1.4842189372752581</c:v>
                </c:pt>
                <c:pt idx="2">
                  <c:v>1.4842189372752581</c:v>
                </c:pt>
                <c:pt idx="3">
                  <c:v>1.4842189372752581</c:v>
                </c:pt>
                <c:pt idx="4">
                  <c:v>1.4842189372752581</c:v>
                </c:pt>
                <c:pt idx="5">
                  <c:v>1.4842189372752581</c:v>
                </c:pt>
                <c:pt idx="6">
                  <c:v>1.4842189372752581</c:v>
                </c:pt>
                <c:pt idx="7">
                  <c:v>1.4842189372752581</c:v>
                </c:pt>
                <c:pt idx="8">
                  <c:v>1.4842189372752581</c:v>
                </c:pt>
                <c:pt idx="9">
                  <c:v>1.4842189372752581</c:v>
                </c:pt>
                <c:pt idx="10">
                  <c:v>1.4842189372752581</c:v>
                </c:pt>
                <c:pt idx="11">
                  <c:v>1.4842189372752581</c:v>
                </c:pt>
                <c:pt idx="12">
                  <c:v>1.4842189372752581</c:v>
                </c:pt>
                <c:pt idx="13">
                  <c:v>1.4842189372752581</c:v>
                </c:pt>
                <c:pt idx="14">
                  <c:v>1.4842189372752581</c:v>
                </c:pt>
                <c:pt idx="15">
                  <c:v>1.4842189372752581</c:v>
                </c:pt>
                <c:pt idx="16">
                  <c:v>1.4842189372752581</c:v>
                </c:pt>
                <c:pt idx="17">
                  <c:v>1.4842189372752581</c:v>
                </c:pt>
                <c:pt idx="18">
                  <c:v>1.4842189372752581</c:v>
                </c:pt>
                <c:pt idx="19">
                  <c:v>1.4842189372752581</c:v>
                </c:pt>
                <c:pt idx="20">
                  <c:v>1.4842189372752581</c:v>
                </c:pt>
                <c:pt idx="21">
                  <c:v>1.4842189372752581</c:v>
                </c:pt>
                <c:pt idx="22">
                  <c:v>1.4842189372752581</c:v>
                </c:pt>
                <c:pt idx="23">
                  <c:v>1.4842189372752581</c:v>
                </c:pt>
                <c:pt idx="24">
                  <c:v>1.4842189372752581</c:v>
                </c:pt>
                <c:pt idx="25">
                  <c:v>1.4842189372752581</c:v>
                </c:pt>
                <c:pt idx="26">
                  <c:v>1.4842189372752581</c:v>
                </c:pt>
                <c:pt idx="27">
                  <c:v>1.4842189372752581</c:v>
                </c:pt>
                <c:pt idx="28">
                  <c:v>1.4842189372752581</c:v>
                </c:pt>
                <c:pt idx="29">
                  <c:v>1.4842189372752581</c:v>
                </c:pt>
                <c:pt idx="30">
                  <c:v>1.4842189372752581</c:v>
                </c:pt>
                <c:pt idx="31">
                  <c:v>1.4842189372752581</c:v>
                </c:pt>
                <c:pt idx="32">
                  <c:v>1.4842189372752581</c:v>
                </c:pt>
                <c:pt idx="33">
                  <c:v>1.4842189372752581</c:v>
                </c:pt>
                <c:pt idx="34">
                  <c:v>1.4842189372752581</c:v>
                </c:pt>
                <c:pt idx="35">
                  <c:v>1.4842189372752581</c:v>
                </c:pt>
                <c:pt idx="36">
                  <c:v>1.4842189372752581</c:v>
                </c:pt>
                <c:pt idx="37">
                  <c:v>1.4842189372752581</c:v>
                </c:pt>
                <c:pt idx="38">
                  <c:v>1.4842189372752581</c:v>
                </c:pt>
                <c:pt idx="39">
                  <c:v>1.4842189372752581</c:v>
                </c:pt>
                <c:pt idx="40">
                  <c:v>1.4842189372752581</c:v>
                </c:pt>
                <c:pt idx="41">
                  <c:v>1.4842189372752581</c:v>
                </c:pt>
                <c:pt idx="42">
                  <c:v>1.4842189372752581</c:v>
                </c:pt>
                <c:pt idx="43">
                  <c:v>1.4842189372752581</c:v>
                </c:pt>
                <c:pt idx="44">
                  <c:v>1.4842189372752581</c:v>
                </c:pt>
                <c:pt idx="45">
                  <c:v>1.4842189372752581</c:v>
                </c:pt>
                <c:pt idx="46">
                  <c:v>1.4842189372752581</c:v>
                </c:pt>
                <c:pt idx="47">
                  <c:v>1.4842189372752581</c:v>
                </c:pt>
                <c:pt idx="48">
                  <c:v>1.4842189372752581</c:v>
                </c:pt>
                <c:pt idx="49">
                  <c:v>1.4842189372752581</c:v>
                </c:pt>
                <c:pt idx="50">
                  <c:v>1.4842189372752581</c:v>
                </c:pt>
                <c:pt idx="51">
                  <c:v>1.4842189372752581</c:v>
                </c:pt>
                <c:pt idx="52">
                  <c:v>1.4842189372752581</c:v>
                </c:pt>
                <c:pt idx="53">
                  <c:v>1.4842189372752581</c:v>
                </c:pt>
                <c:pt idx="54">
                  <c:v>1.4842189372752581</c:v>
                </c:pt>
                <c:pt idx="55">
                  <c:v>1.4842189372752581</c:v>
                </c:pt>
                <c:pt idx="56">
                  <c:v>1.4842189372752581</c:v>
                </c:pt>
                <c:pt idx="57">
                  <c:v>1.4842189372752581</c:v>
                </c:pt>
                <c:pt idx="58">
                  <c:v>1.4842189372752581</c:v>
                </c:pt>
                <c:pt idx="59">
                  <c:v>1.4842189372752581</c:v>
                </c:pt>
                <c:pt idx="60">
                  <c:v>1.4842189372752581</c:v>
                </c:pt>
                <c:pt idx="61">
                  <c:v>1.4842189372752581</c:v>
                </c:pt>
                <c:pt idx="62">
                  <c:v>1.4842189372752581</c:v>
                </c:pt>
                <c:pt idx="63">
                  <c:v>1.4842189372752581</c:v>
                </c:pt>
                <c:pt idx="64">
                  <c:v>1.4842189372752581</c:v>
                </c:pt>
                <c:pt idx="65">
                  <c:v>1.4842189372752581</c:v>
                </c:pt>
                <c:pt idx="66">
                  <c:v>1.4842189372752581</c:v>
                </c:pt>
                <c:pt idx="67">
                  <c:v>1.4842189372752581</c:v>
                </c:pt>
                <c:pt idx="68">
                  <c:v>1.4842189372752581</c:v>
                </c:pt>
                <c:pt idx="69">
                  <c:v>1.4842189372752581</c:v>
                </c:pt>
                <c:pt idx="70">
                  <c:v>1.4842189372752581</c:v>
                </c:pt>
                <c:pt idx="71">
                  <c:v>1.4842189372752581</c:v>
                </c:pt>
                <c:pt idx="72">
                  <c:v>1.4842189372752581</c:v>
                </c:pt>
                <c:pt idx="73">
                  <c:v>1.4842189372752581</c:v>
                </c:pt>
                <c:pt idx="74">
                  <c:v>1.4842189372752581</c:v>
                </c:pt>
                <c:pt idx="75">
                  <c:v>1.4842189372752581</c:v>
                </c:pt>
                <c:pt idx="76">
                  <c:v>1.4842189372752581</c:v>
                </c:pt>
                <c:pt idx="77">
                  <c:v>1.4842189372752581</c:v>
                </c:pt>
                <c:pt idx="78">
                  <c:v>1.4842189372752581</c:v>
                </c:pt>
                <c:pt idx="79">
                  <c:v>1.4842189372752581</c:v>
                </c:pt>
                <c:pt idx="80">
                  <c:v>1.4842189372752581</c:v>
                </c:pt>
                <c:pt idx="81">
                  <c:v>1.4842189372752581</c:v>
                </c:pt>
                <c:pt idx="82">
                  <c:v>1.4842189372752581</c:v>
                </c:pt>
                <c:pt idx="83">
                  <c:v>1.4842189372752581</c:v>
                </c:pt>
                <c:pt idx="84">
                  <c:v>1.4842189372752581</c:v>
                </c:pt>
                <c:pt idx="85">
                  <c:v>1.4842189372752581</c:v>
                </c:pt>
                <c:pt idx="86">
                  <c:v>1.4842189372752581</c:v>
                </c:pt>
                <c:pt idx="87">
                  <c:v>1.4842189372752581</c:v>
                </c:pt>
                <c:pt idx="88">
                  <c:v>1.4842189372752581</c:v>
                </c:pt>
                <c:pt idx="89">
                  <c:v>1.4842189372752581</c:v>
                </c:pt>
                <c:pt idx="90">
                  <c:v>1.4842189372752581</c:v>
                </c:pt>
                <c:pt idx="91">
                  <c:v>1.4842189372752581</c:v>
                </c:pt>
                <c:pt idx="92">
                  <c:v>1.4842189372752581</c:v>
                </c:pt>
                <c:pt idx="93">
                  <c:v>1.4842189372752581</c:v>
                </c:pt>
                <c:pt idx="94">
                  <c:v>1.4842189372752581</c:v>
                </c:pt>
                <c:pt idx="95">
                  <c:v>1.4842189372752581</c:v>
                </c:pt>
                <c:pt idx="96">
                  <c:v>1.4842189372752581</c:v>
                </c:pt>
                <c:pt idx="97">
                  <c:v>1.4842189372752581</c:v>
                </c:pt>
                <c:pt idx="98">
                  <c:v>1.4842189372752581</c:v>
                </c:pt>
                <c:pt idx="99">
                  <c:v>1.4842189372752581</c:v>
                </c:pt>
                <c:pt idx="100">
                  <c:v>1.4842189372752581</c:v>
                </c:pt>
                <c:pt idx="101">
                  <c:v>1.4842189372752581</c:v>
                </c:pt>
                <c:pt idx="102">
                  <c:v>1.4842189372752581</c:v>
                </c:pt>
                <c:pt idx="103">
                  <c:v>1.4842189372752581</c:v>
                </c:pt>
                <c:pt idx="104">
                  <c:v>1.4842189372752581</c:v>
                </c:pt>
                <c:pt idx="105">
                  <c:v>1.4842189372752581</c:v>
                </c:pt>
                <c:pt idx="106">
                  <c:v>1.4842189372752581</c:v>
                </c:pt>
                <c:pt idx="107">
                  <c:v>1.4842189372752581</c:v>
                </c:pt>
                <c:pt idx="108">
                  <c:v>1.4842189372752581</c:v>
                </c:pt>
                <c:pt idx="109">
                  <c:v>1.4842189372752581</c:v>
                </c:pt>
                <c:pt idx="110">
                  <c:v>1.4842189372752581</c:v>
                </c:pt>
                <c:pt idx="111">
                  <c:v>1.4842189372752581</c:v>
                </c:pt>
                <c:pt idx="112">
                  <c:v>1.4842189372752581</c:v>
                </c:pt>
                <c:pt idx="113">
                  <c:v>1.4842189372752581</c:v>
                </c:pt>
                <c:pt idx="114">
                  <c:v>1.4842189372752581</c:v>
                </c:pt>
                <c:pt idx="115">
                  <c:v>1.4842189372752581</c:v>
                </c:pt>
                <c:pt idx="116">
                  <c:v>1.4842189372752581</c:v>
                </c:pt>
                <c:pt idx="117">
                  <c:v>1.4842189372752581</c:v>
                </c:pt>
                <c:pt idx="118">
                  <c:v>1.4842189372752581</c:v>
                </c:pt>
                <c:pt idx="119">
                  <c:v>1.4842189372752581</c:v>
                </c:pt>
                <c:pt idx="120">
                  <c:v>1.4842189372752581</c:v>
                </c:pt>
                <c:pt idx="121">
                  <c:v>1.4842189372752581</c:v>
                </c:pt>
                <c:pt idx="122">
                  <c:v>1.4842189372752581</c:v>
                </c:pt>
                <c:pt idx="123">
                  <c:v>1.4842189372752581</c:v>
                </c:pt>
                <c:pt idx="124">
                  <c:v>1.4842189372752581</c:v>
                </c:pt>
                <c:pt idx="125">
                  <c:v>1.4842189372752581</c:v>
                </c:pt>
                <c:pt idx="126">
                  <c:v>1.4842189372752581</c:v>
                </c:pt>
                <c:pt idx="127">
                  <c:v>1.4842189372752581</c:v>
                </c:pt>
                <c:pt idx="128">
                  <c:v>1.4842189372752581</c:v>
                </c:pt>
                <c:pt idx="129">
                  <c:v>1.4842189372752581</c:v>
                </c:pt>
                <c:pt idx="130">
                  <c:v>1.4842189372752581</c:v>
                </c:pt>
                <c:pt idx="131">
                  <c:v>1.4842189372752581</c:v>
                </c:pt>
                <c:pt idx="132">
                  <c:v>1.4842189372752581</c:v>
                </c:pt>
                <c:pt idx="133">
                  <c:v>1.4842189372752581</c:v>
                </c:pt>
                <c:pt idx="134">
                  <c:v>1.4842189372752581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1-4735-4190-9E57-919C1BF79BEF}"/>
            </c:ext>
          </c:extLst>
        </c:ser>
        <c:ser>
          <c:idx val="4"/>
          <c:order val="4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52-4735-4190-9E57-919C1BF79BEF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53-4735-4190-9E57-919C1BF79BEF}"/>
              </c:ext>
            </c:extLst>
          </c:dPt>
          <c:cat>
            <c:strRef>
              <c:f>Results!$B$4:$B$138</c:f>
              <c:strCache>
                <c:ptCount val="135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21-Other</c:v>
                </c:pt>
                <c:pt idx="64">
                  <c:v>21-Other</c:v>
                </c:pt>
                <c:pt idx="65">
                  <c:v>21-Other</c:v>
                </c:pt>
                <c:pt idx="66">
                  <c:v>21-Other</c:v>
                </c:pt>
                <c:pt idx="67">
                  <c:v>21-Other</c:v>
                </c:pt>
                <c:pt idx="68">
                  <c:v>21-Other</c:v>
                </c:pt>
                <c:pt idx="69">
                  <c:v>21-Other</c:v>
                </c:pt>
                <c:pt idx="70">
                  <c:v>21-Other</c:v>
                </c:pt>
                <c:pt idx="71">
                  <c:v>21-Other</c:v>
                </c:pt>
                <c:pt idx="72">
                  <c:v>23-Other</c:v>
                </c:pt>
                <c:pt idx="73">
                  <c:v>23-Other</c:v>
                </c:pt>
                <c:pt idx="74">
                  <c:v>23-Other</c:v>
                </c:pt>
                <c:pt idx="75">
                  <c:v>23-Other</c:v>
                </c:pt>
                <c:pt idx="76">
                  <c:v>23-Other</c:v>
                </c:pt>
                <c:pt idx="77">
                  <c:v>23-Other</c:v>
                </c:pt>
                <c:pt idx="78">
                  <c:v>23-Other</c:v>
                </c:pt>
                <c:pt idx="79">
                  <c:v>23-Other</c:v>
                </c:pt>
                <c:pt idx="80">
                  <c:v>23-Other</c:v>
                </c:pt>
                <c:pt idx="81">
                  <c:v>25-USGS</c:v>
                </c:pt>
                <c:pt idx="82">
                  <c:v>25-USGS</c:v>
                </c:pt>
                <c:pt idx="83">
                  <c:v>25-USGS</c:v>
                </c:pt>
                <c:pt idx="84">
                  <c:v>25-USGS</c:v>
                </c:pt>
                <c:pt idx="85">
                  <c:v>25-USGS</c:v>
                </c:pt>
                <c:pt idx="86">
                  <c:v>25-USGS</c:v>
                </c:pt>
                <c:pt idx="87">
                  <c:v>25-USGS</c:v>
                </c:pt>
                <c:pt idx="88">
                  <c:v>25-USGS</c:v>
                </c:pt>
                <c:pt idx="89">
                  <c:v>25-USGS</c:v>
                </c:pt>
                <c:pt idx="90">
                  <c:v>28-Other</c:v>
                </c:pt>
                <c:pt idx="91">
                  <c:v>28-Other</c:v>
                </c:pt>
                <c:pt idx="92">
                  <c:v>28-Other</c:v>
                </c:pt>
                <c:pt idx="93">
                  <c:v>28-Other</c:v>
                </c:pt>
                <c:pt idx="94">
                  <c:v>28-Other</c:v>
                </c:pt>
                <c:pt idx="95">
                  <c:v>28-Other</c:v>
                </c:pt>
                <c:pt idx="96">
                  <c:v>28-Other</c:v>
                </c:pt>
                <c:pt idx="97">
                  <c:v>28-Other</c:v>
                </c:pt>
                <c:pt idx="98">
                  <c:v>28-Other</c:v>
                </c:pt>
                <c:pt idx="99">
                  <c:v>29-Other</c:v>
                </c:pt>
                <c:pt idx="100">
                  <c:v>29-Other</c:v>
                </c:pt>
                <c:pt idx="101">
                  <c:v>29-Other</c:v>
                </c:pt>
                <c:pt idx="102">
                  <c:v>29-Other</c:v>
                </c:pt>
                <c:pt idx="103">
                  <c:v>29-Other</c:v>
                </c:pt>
                <c:pt idx="104">
                  <c:v>29-Other</c:v>
                </c:pt>
                <c:pt idx="105">
                  <c:v>29-Other</c:v>
                </c:pt>
                <c:pt idx="106">
                  <c:v>29-Other</c:v>
                </c:pt>
                <c:pt idx="107">
                  <c:v>29-Other</c:v>
                </c:pt>
                <c:pt idx="108">
                  <c:v>30-Other</c:v>
                </c:pt>
                <c:pt idx="109">
                  <c:v>30-Other</c:v>
                </c:pt>
                <c:pt idx="110">
                  <c:v>30-Other</c:v>
                </c:pt>
                <c:pt idx="111">
                  <c:v>30-Other</c:v>
                </c:pt>
                <c:pt idx="112">
                  <c:v>30-Other</c:v>
                </c:pt>
                <c:pt idx="113">
                  <c:v>30-Other</c:v>
                </c:pt>
                <c:pt idx="114">
                  <c:v>30-Other</c:v>
                </c:pt>
                <c:pt idx="115">
                  <c:v>30-Other</c:v>
                </c:pt>
                <c:pt idx="116">
                  <c:v>30-Other</c:v>
                </c:pt>
                <c:pt idx="117">
                  <c:v>31-Other</c:v>
                </c:pt>
                <c:pt idx="118">
                  <c:v>31-Other</c:v>
                </c:pt>
                <c:pt idx="119">
                  <c:v>31-Other</c:v>
                </c:pt>
                <c:pt idx="120">
                  <c:v>31-Other</c:v>
                </c:pt>
                <c:pt idx="121">
                  <c:v>31-Other</c:v>
                </c:pt>
                <c:pt idx="122">
                  <c:v>31-Other</c:v>
                </c:pt>
                <c:pt idx="123">
                  <c:v>31-Other</c:v>
                </c:pt>
                <c:pt idx="124">
                  <c:v>31-Other</c:v>
                </c:pt>
                <c:pt idx="125">
                  <c:v>31-Other</c:v>
                </c:pt>
                <c:pt idx="126">
                  <c:v>36-Other</c:v>
                </c:pt>
                <c:pt idx="127">
                  <c:v>36-Other</c:v>
                </c:pt>
                <c:pt idx="128">
                  <c:v>36-Other</c:v>
                </c:pt>
                <c:pt idx="129">
                  <c:v>36-Other</c:v>
                </c:pt>
                <c:pt idx="130">
                  <c:v>36-Other</c:v>
                </c:pt>
                <c:pt idx="131">
                  <c:v>36-Other</c:v>
                </c:pt>
                <c:pt idx="132">
                  <c:v>36-Other</c:v>
                </c:pt>
                <c:pt idx="133">
                  <c:v>36-Other</c:v>
                </c:pt>
                <c:pt idx="134">
                  <c:v>36-Other</c:v>
                </c:pt>
              </c:strCache>
            </c:strRef>
          </c:cat>
          <c:val>
            <c:numRef>
              <c:f>Results!$Y$4:$Y$138</c:f>
              <c:numCache>
                <c:formatCode>0.00</c:formatCode>
                <c:ptCount val="135"/>
                <c:pt idx="0">
                  <c:v>-11.748455986590335</c:v>
                </c:pt>
                <c:pt idx="1">
                  <c:v>-11.748455986590335</c:v>
                </c:pt>
                <c:pt idx="2">
                  <c:v>-11.748455986590335</c:v>
                </c:pt>
                <c:pt idx="3">
                  <c:v>-11.748455986590335</c:v>
                </c:pt>
                <c:pt idx="4">
                  <c:v>-11.748455986590335</c:v>
                </c:pt>
                <c:pt idx="5">
                  <c:v>-11.748455986590335</c:v>
                </c:pt>
                <c:pt idx="6">
                  <c:v>-11.748455986590335</c:v>
                </c:pt>
                <c:pt idx="7">
                  <c:v>-11.748455986590335</c:v>
                </c:pt>
                <c:pt idx="8">
                  <c:v>-11.748455986590335</c:v>
                </c:pt>
                <c:pt idx="9">
                  <c:v>-11.748455986590335</c:v>
                </c:pt>
                <c:pt idx="10">
                  <c:v>-11.748455986590335</c:v>
                </c:pt>
                <c:pt idx="11">
                  <c:v>-11.748455986590335</c:v>
                </c:pt>
                <c:pt idx="12">
                  <c:v>-11.748455986590335</c:v>
                </c:pt>
                <c:pt idx="13">
                  <c:v>-11.748455986590335</c:v>
                </c:pt>
                <c:pt idx="14">
                  <c:v>-11.748455986590335</c:v>
                </c:pt>
                <c:pt idx="15">
                  <c:v>-11.748455986590335</c:v>
                </c:pt>
                <c:pt idx="16">
                  <c:v>-11.748455986590335</c:v>
                </c:pt>
                <c:pt idx="17">
                  <c:v>-11.748455986590335</c:v>
                </c:pt>
                <c:pt idx="18">
                  <c:v>-11.748455986590335</c:v>
                </c:pt>
                <c:pt idx="19">
                  <c:v>-11.748455986590335</c:v>
                </c:pt>
                <c:pt idx="20">
                  <c:v>-11.748455986590335</c:v>
                </c:pt>
                <c:pt idx="21">
                  <c:v>-11.748455986590335</c:v>
                </c:pt>
                <c:pt idx="22">
                  <c:v>-11.748455986590335</c:v>
                </c:pt>
                <c:pt idx="23">
                  <c:v>-11.748455986590335</c:v>
                </c:pt>
                <c:pt idx="24">
                  <c:v>-11.748455986590335</c:v>
                </c:pt>
                <c:pt idx="25">
                  <c:v>-11.748455986590335</c:v>
                </c:pt>
                <c:pt idx="26">
                  <c:v>-11.748455986590335</c:v>
                </c:pt>
                <c:pt idx="27">
                  <c:v>-11.748455986590335</c:v>
                </c:pt>
                <c:pt idx="28">
                  <c:v>-11.748455986590335</c:v>
                </c:pt>
                <c:pt idx="29">
                  <c:v>-11.748455986590335</c:v>
                </c:pt>
                <c:pt idx="30">
                  <c:v>-11.748455986590335</c:v>
                </c:pt>
                <c:pt idx="31">
                  <c:v>-11.748455986590335</c:v>
                </c:pt>
                <c:pt idx="32">
                  <c:v>-11.748455986590335</c:v>
                </c:pt>
                <c:pt idx="33">
                  <c:v>-11.748455986590335</c:v>
                </c:pt>
                <c:pt idx="34">
                  <c:v>-11.748455986590335</c:v>
                </c:pt>
                <c:pt idx="35">
                  <c:v>-11.748455986590335</c:v>
                </c:pt>
                <c:pt idx="36">
                  <c:v>-11.748455986590335</c:v>
                </c:pt>
                <c:pt idx="37">
                  <c:v>-11.748455986590335</c:v>
                </c:pt>
                <c:pt idx="38">
                  <c:v>-11.748455986590335</c:v>
                </c:pt>
                <c:pt idx="39">
                  <c:v>-11.748455986590335</c:v>
                </c:pt>
                <c:pt idx="40">
                  <c:v>-11.748455986590335</c:v>
                </c:pt>
                <c:pt idx="41">
                  <c:v>-11.748455986590335</c:v>
                </c:pt>
                <c:pt idx="42">
                  <c:v>-11.748455986590335</c:v>
                </c:pt>
                <c:pt idx="43">
                  <c:v>-11.748455986590335</c:v>
                </c:pt>
                <c:pt idx="44">
                  <c:v>-11.748455986590335</c:v>
                </c:pt>
                <c:pt idx="45">
                  <c:v>-11.748455986590335</c:v>
                </c:pt>
                <c:pt idx="46">
                  <c:v>-11.748455986590335</c:v>
                </c:pt>
                <c:pt idx="47">
                  <c:v>-11.748455986590335</c:v>
                </c:pt>
                <c:pt idx="48">
                  <c:v>-11.748455986590335</c:v>
                </c:pt>
                <c:pt idx="49">
                  <c:v>-11.748455986590335</c:v>
                </c:pt>
                <c:pt idx="50">
                  <c:v>-11.748455986590335</c:v>
                </c:pt>
                <c:pt idx="51">
                  <c:v>-11.748455986590335</c:v>
                </c:pt>
                <c:pt idx="52">
                  <c:v>-11.748455986590335</c:v>
                </c:pt>
                <c:pt idx="53">
                  <c:v>-11.748455986590335</c:v>
                </c:pt>
                <c:pt idx="54">
                  <c:v>-11.748455986590335</c:v>
                </c:pt>
                <c:pt idx="55">
                  <c:v>-11.748455986590335</c:v>
                </c:pt>
                <c:pt idx="56">
                  <c:v>-11.748455986590335</c:v>
                </c:pt>
                <c:pt idx="57">
                  <c:v>-11.748455986590335</c:v>
                </c:pt>
                <c:pt idx="58">
                  <c:v>-11.748455986590335</c:v>
                </c:pt>
                <c:pt idx="59">
                  <c:v>-11.748455986590335</c:v>
                </c:pt>
                <c:pt idx="60">
                  <c:v>-11.748455986590335</c:v>
                </c:pt>
                <c:pt idx="61">
                  <c:v>-11.748455986590335</c:v>
                </c:pt>
                <c:pt idx="62">
                  <c:v>-11.748455986590335</c:v>
                </c:pt>
                <c:pt idx="63">
                  <c:v>-11.748455986590335</c:v>
                </c:pt>
                <c:pt idx="64">
                  <c:v>-11.748455986590335</c:v>
                </c:pt>
                <c:pt idx="65">
                  <c:v>-11.748455986590335</c:v>
                </c:pt>
                <c:pt idx="66">
                  <c:v>-11.748455986590335</c:v>
                </c:pt>
                <c:pt idx="67">
                  <c:v>-11.748455986590335</c:v>
                </c:pt>
                <c:pt idx="68">
                  <c:v>-11.748455986590335</c:v>
                </c:pt>
                <c:pt idx="69">
                  <c:v>-11.748455986590335</c:v>
                </c:pt>
                <c:pt idx="70">
                  <c:v>-11.748455986590335</c:v>
                </c:pt>
                <c:pt idx="71">
                  <c:v>-11.748455986590335</c:v>
                </c:pt>
                <c:pt idx="72">
                  <c:v>-11.748455986590335</c:v>
                </c:pt>
                <c:pt idx="73">
                  <c:v>-11.748455986590335</c:v>
                </c:pt>
                <c:pt idx="74">
                  <c:v>-11.748455986590335</c:v>
                </c:pt>
                <c:pt idx="75">
                  <c:v>-11.748455986590335</c:v>
                </c:pt>
                <c:pt idx="76">
                  <c:v>-11.748455986590335</c:v>
                </c:pt>
                <c:pt idx="77">
                  <c:v>-11.748455986590335</c:v>
                </c:pt>
                <c:pt idx="78">
                  <c:v>-11.748455986590335</c:v>
                </c:pt>
                <c:pt idx="79">
                  <c:v>-11.748455986590335</c:v>
                </c:pt>
                <c:pt idx="80">
                  <c:v>-11.748455986590335</c:v>
                </c:pt>
                <c:pt idx="81">
                  <c:v>-11.748455986590335</c:v>
                </c:pt>
                <c:pt idx="82">
                  <c:v>-11.748455986590335</c:v>
                </c:pt>
                <c:pt idx="83">
                  <c:v>-11.748455986590335</c:v>
                </c:pt>
                <c:pt idx="84">
                  <c:v>-11.748455986590335</c:v>
                </c:pt>
                <c:pt idx="85">
                  <c:v>-11.748455986590335</c:v>
                </c:pt>
                <c:pt idx="86">
                  <c:v>-11.748455986590335</c:v>
                </c:pt>
                <c:pt idx="87">
                  <c:v>-11.748455986590335</c:v>
                </c:pt>
                <c:pt idx="88">
                  <c:v>-11.748455986590335</c:v>
                </c:pt>
                <c:pt idx="89">
                  <c:v>-11.748455986590335</c:v>
                </c:pt>
                <c:pt idx="90">
                  <c:v>-11.748455986590335</c:v>
                </c:pt>
                <c:pt idx="91">
                  <c:v>-11.748455986590335</c:v>
                </c:pt>
                <c:pt idx="92">
                  <c:v>-11.748455986590335</c:v>
                </c:pt>
                <c:pt idx="93">
                  <c:v>-11.748455986590335</c:v>
                </c:pt>
                <c:pt idx="94">
                  <c:v>-11.748455986590335</c:v>
                </c:pt>
                <c:pt idx="95">
                  <c:v>-11.748455986590335</c:v>
                </c:pt>
                <c:pt idx="96">
                  <c:v>-11.748455986590335</c:v>
                </c:pt>
                <c:pt idx="97">
                  <c:v>-11.748455986590335</c:v>
                </c:pt>
                <c:pt idx="98">
                  <c:v>-11.748455986590335</c:v>
                </c:pt>
                <c:pt idx="99">
                  <c:v>-11.748455986590335</c:v>
                </c:pt>
                <c:pt idx="100">
                  <c:v>-11.748455986590335</c:v>
                </c:pt>
                <c:pt idx="101">
                  <c:v>-11.748455986590335</c:v>
                </c:pt>
                <c:pt idx="102">
                  <c:v>-11.748455986590335</c:v>
                </c:pt>
                <c:pt idx="103">
                  <c:v>-11.748455986590335</c:v>
                </c:pt>
                <c:pt idx="104">
                  <c:v>-11.748455986590335</c:v>
                </c:pt>
                <c:pt idx="105">
                  <c:v>-11.748455986590335</c:v>
                </c:pt>
                <c:pt idx="106">
                  <c:v>-11.748455986590335</c:v>
                </c:pt>
                <c:pt idx="107">
                  <c:v>-11.748455986590335</c:v>
                </c:pt>
                <c:pt idx="108">
                  <c:v>-11.748455986590335</c:v>
                </c:pt>
                <c:pt idx="109">
                  <c:v>-11.748455986590335</c:v>
                </c:pt>
                <c:pt idx="110">
                  <c:v>-11.748455986590335</c:v>
                </c:pt>
                <c:pt idx="111">
                  <c:v>-11.748455986590335</c:v>
                </c:pt>
                <c:pt idx="112">
                  <c:v>-11.748455986590335</c:v>
                </c:pt>
                <c:pt idx="113">
                  <c:v>-11.748455986590335</c:v>
                </c:pt>
                <c:pt idx="114">
                  <c:v>-11.748455986590335</c:v>
                </c:pt>
                <c:pt idx="115">
                  <c:v>-11.748455986590335</c:v>
                </c:pt>
                <c:pt idx="116">
                  <c:v>-11.748455986590335</c:v>
                </c:pt>
                <c:pt idx="117">
                  <c:v>-11.748455986590335</c:v>
                </c:pt>
                <c:pt idx="118">
                  <c:v>-11.748455986590335</c:v>
                </c:pt>
                <c:pt idx="119">
                  <c:v>-11.748455986590335</c:v>
                </c:pt>
                <c:pt idx="120">
                  <c:v>-11.748455986590335</c:v>
                </c:pt>
                <c:pt idx="121">
                  <c:v>-11.748455986590335</c:v>
                </c:pt>
                <c:pt idx="122">
                  <c:v>-11.748455986590335</c:v>
                </c:pt>
                <c:pt idx="123">
                  <c:v>-11.748455986590335</c:v>
                </c:pt>
                <c:pt idx="124">
                  <c:v>-11.748455986590335</c:v>
                </c:pt>
                <c:pt idx="125">
                  <c:v>-11.748455986590335</c:v>
                </c:pt>
                <c:pt idx="126">
                  <c:v>-11.748455986590335</c:v>
                </c:pt>
                <c:pt idx="127">
                  <c:v>-11.748455986590335</c:v>
                </c:pt>
                <c:pt idx="128">
                  <c:v>-11.748455986590335</c:v>
                </c:pt>
                <c:pt idx="129">
                  <c:v>-11.748455986590335</c:v>
                </c:pt>
                <c:pt idx="130">
                  <c:v>-11.748455986590335</c:v>
                </c:pt>
                <c:pt idx="131">
                  <c:v>-11.748455986590335</c:v>
                </c:pt>
                <c:pt idx="132">
                  <c:v>-11.748455986590335</c:v>
                </c:pt>
                <c:pt idx="133">
                  <c:v>-11.748455986590335</c:v>
                </c:pt>
                <c:pt idx="134">
                  <c:v>-11.748455986590335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4-4735-4190-9E57-919C1BF79BEF}"/>
            </c:ext>
          </c:extLst>
        </c:ser>
        <c:ser>
          <c:idx val="5"/>
          <c:order val="5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55-4735-4190-9E57-919C1BF79BEF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56-4735-4190-9E57-919C1BF79BEF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57-4735-4190-9E57-919C1BF79BEF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58-4735-4190-9E57-919C1BF79BEF}"/>
              </c:ext>
            </c:extLst>
          </c:dPt>
          <c:cat>
            <c:strRef>
              <c:f>Results!$B$4:$B$138</c:f>
              <c:strCache>
                <c:ptCount val="135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21-Other</c:v>
                </c:pt>
                <c:pt idx="64">
                  <c:v>21-Other</c:v>
                </c:pt>
                <c:pt idx="65">
                  <c:v>21-Other</c:v>
                </c:pt>
                <c:pt idx="66">
                  <c:v>21-Other</c:v>
                </c:pt>
                <c:pt idx="67">
                  <c:v>21-Other</c:v>
                </c:pt>
                <c:pt idx="68">
                  <c:v>21-Other</c:v>
                </c:pt>
                <c:pt idx="69">
                  <c:v>21-Other</c:v>
                </c:pt>
                <c:pt idx="70">
                  <c:v>21-Other</c:v>
                </c:pt>
                <c:pt idx="71">
                  <c:v>21-Other</c:v>
                </c:pt>
                <c:pt idx="72">
                  <c:v>23-Other</c:v>
                </c:pt>
                <c:pt idx="73">
                  <c:v>23-Other</c:v>
                </c:pt>
                <c:pt idx="74">
                  <c:v>23-Other</c:v>
                </c:pt>
                <c:pt idx="75">
                  <c:v>23-Other</c:v>
                </c:pt>
                <c:pt idx="76">
                  <c:v>23-Other</c:v>
                </c:pt>
                <c:pt idx="77">
                  <c:v>23-Other</c:v>
                </c:pt>
                <c:pt idx="78">
                  <c:v>23-Other</c:v>
                </c:pt>
                <c:pt idx="79">
                  <c:v>23-Other</c:v>
                </c:pt>
                <c:pt idx="80">
                  <c:v>23-Other</c:v>
                </c:pt>
                <c:pt idx="81">
                  <c:v>25-USGS</c:v>
                </c:pt>
                <c:pt idx="82">
                  <c:v>25-USGS</c:v>
                </c:pt>
                <c:pt idx="83">
                  <c:v>25-USGS</c:v>
                </c:pt>
                <c:pt idx="84">
                  <c:v>25-USGS</c:v>
                </c:pt>
                <c:pt idx="85">
                  <c:v>25-USGS</c:v>
                </c:pt>
                <c:pt idx="86">
                  <c:v>25-USGS</c:v>
                </c:pt>
                <c:pt idx="87">
                  <c:v>25-USGS</c:v>
                </c:pt>
                <c:pt idx="88">
                  <c:v>25-USGS</c:v>
                </c:pt>
                <c:pt idx="89">
                  <c:v>25-USGS</c:v>
                </c:pt>
                <c:pt idx="90">
                  <c:v>28-Other</c:v>
                </c:pt>
                <c:pt idx="91">
                  <c:v>28-Other</c:v>
                </c:pt>
                <c:pt idx="92">
                  <c:v>28-Other</c:v>
                </c:pt>
                <c:pt idx="93">
                  <c:v>28-Other</c:v>
                </c:pt>
                <c:pt idx="94">
                  <c:v>28-Other</c:v>
                </c:pt>
                <c:pt idx="95">
                  <c:v>28-Other</c:v>
                </c:pt>
                <c:pt idx="96">
                  <c:v>28-Other</c:v>
                </c:pt>
                <c:pt idx="97">
                  <c:v>28-Other</c:v>
                </c:pt>
                <c:pt idx="98">
                  <c:v>28-Other</c:v>
                </c:pt>
                <c:pt idx="99">
                  <c:v>29-Other</c:v>
                </c:pt>
                <c:pt idx="100">
                  <c:v>29-Other</c:v>
                </c:pt>
                <c:pt idx="101">
                  <c:v>29-Other</c:v>
                </c:pt>
                <c:pt idx="102">
                  <c:v>29-Other</c:v>
                </c:pt>
                <c:pt idx="103">
                  <c:v>29-Other</c:v>
                </c:pt>
                <c:pt idx="104">
                  <c:v>29-Other</c:v>
                </c:pt>
                <c:pt idx="105">
                  <c:v>29-Other</c:v>
                </c:pt>
                <c:pt idx="106">
                  <c:v>29-Other</c:v>
                </c:pt>
                <c:pt idx="107">
                  <c:v>29-Other</c:v>
                </c:pt>
                <c:pt idx="108">
                  <c:v>30-Other</c:v>
                </c:pt>
                <c:pt idx="109">
                  <c:v>30-Other</c:v>
                </c:pt>
                <c:pt idx="110">
                  <c:v>30-Other</c:v>
                </c:pt>
                <c:pt idx="111">
                  <c:v>30-Other</c:v>
                </c:pt>
                <c:pt idx="112">
                  <c:v>30-Other</c:v>
                </c:pt>
                <c:pt idx="113">
                  <c:v>30-Other</c:v>
                </c:pt>
                <c:pt idx="114">
                  <c:v>30-Other</c:v>
                </c:pt>
                <c:pt idx="115">
                  <c:v>30-Other</c:v>
                </c:pt>
                <c:pt idx="116">
                  <c:v>30-Other</c:v>
                </c:pt>
                <c:pt idx="117">
                  <c:v>31-Other</c:v>
                </c:pt>
                <c:pt idx="118">
                  <c:v>31-Other</c:v>
                </c:pt>
                <c:pt idx="119">
                  <c:v>31-Other</c:v>
                </c:pt>
                <c:pt idx="120">
                  <c:v>31-Other</c:v>
                </c:pt>
                <c:pt idx="121">
                  <c:v>31-Other</c:v>
                </c:pt>
                <c:pt idx="122">
                  <c:v>31-Other</c:v>
                </c:pt>
                <c:pt idx="123">
                  <c:v>31-Other</c:v>
                </c:pt>
                <c:pt idx="124">
                  <c:v>31-Other</c:v>
                </c:pt>
                <c:pt idx="125">
                  <c:v>31-Other</c:v>
                </c:pt>
                <c:pt idx="126">
                  <c:v>36-Other</c:v>
                </c:pt>
                <c:pt idx="127">
                  <c:v>36-Other</c:v>
                </c:pt>
                <c:pt idx="128">
                  <c:v>36-Other</c:v>
                </c:pt>
                <c:pt idx="129">
                  <c:v>36-Other</c:v>
                </c:pt>
                <c:pt idx="130">
                  <c:v>36-Other</c:v>
                </c:pt>
                <c:pt idx="131">
                  <c:v>36-Other</c:v>
                </c:pt>
                <c:pt idx="132">
                  <c:v>36-Other</c:v>
                </c:pt>
                <c:pt idx="133">
                  <c:v>36-Other</c:v>
                </c:pt>
                <c:pt idx="134">
                  <c:v>36-Other</c:v>
                </c:pt>
              </c:strCache>
            </c:strRef>
          </c:cat>
          <c:val>
            <c:numRef>
              <c:f>Results!$Z$4:$Z$138</c:f>
              <c:numCache>
                <c:formatCode>0.00</c:formatCode>
                <c:ptCount val="135"/>
                <c:pt idx="0">
                  <c:v>4.7168938611408517</c:v>
                </c:pt>
                <c:pt idx="1">
                  <c:v>4.7168938611408517</c:v>
                </c:pt>
                <c:pt idx="2">
                  <c:v>4.7168938611408517</c:v>
                </c:pt>
                <c:pt idx="3">
                  <c:v>4.7168938611408517</c:v>
                </c:pt>
                <c:pt idx="4">
                  <c:v>4.7168938611408517</c:v>
                </c:pt>
                <c:pt idx="5">
                  <c:v>4.7168938611408517</c:v>
                </c:pt>
                <c:pt idx="6">
                  <c:v>4.7168938611408517</c:v>
                </c:pt>
                <c:pt idx="7">
                  <c:v>4.7168938611408517</c:v>
                </c:pt>
                <c:pt idx="8">
                  <c:v>4.7168938611408517</c:v>
                </c:pt>
                <c:pt idx="9">
                  <c:v>4.7168938611408517</c:v>
                </c:pt>
                <c:pt idx="10">
                  <c:v>4.7168938611408517</c:v>
                </c:pt>
                <c:pt idx="11">
                  <c:v>4.7168938611408517</c:v>
                </c:pt>
                <c:pt idx="12">
                  <c:v>4.7168938611408517</c:v>
                </c:pt>
                <c:pt idx="13">
                  <c:v>4.7168938611408517</c:v>
                </c:pt>
                <c:pt idx="14">
                  <c:v>4.7168938611408517</c:v>
                </c:pt>
                <c:pt idx="15">
                  <c:v>4.7168938611408517</c:v>
                </c:pt>
                <c:pt idx="16">
                  <c:v>4.7168938611408517</c:v>
                </c:pt>
                <c:pt idx="17">
                  <c:v>4.7168938611408517</c:v>
                </c:pt>
                <c:pt idx="18">
                  <c:v>4.7168938611408517</c:v>
                </c:pt>
                <c:pt idx="19">
                  <c:v>4.7168938611408517</c:v>
                </c:pt>
                <c:pt idx="20">
                  <c:v>4.7168938611408517</c:v>
                </c:pt>
                <c:pt idx="21">
                  <c:v>4.7168938611408517</c:v>
                </c:pt>
                <c:pt idx="22">
                  <c:v>4.7168938611408517</c:v>
                </c:pt>
                <c:pt idx="23">
                  <c:v>4.7168938611408517</c:v>
                </c:pt>
                <c:pt idx="24">
                  <c:v>4.7168938611408517</c:v>
                </c:pt>
                <c:pt idx="25">
                  <c:v>4.7168938611408517</c:v>
                </c:pt>
                <c:pt idx="26">
                  <c:v>4.7168938611408517</c:v>
                </c:pt>
                <c:pt idx="27">
                  <c:v>4.7168938611408517</c:v>
                </c:pt>
                <c:pt idx="28">
                  <c:v>4.7168938611408517</c:v>
                </c:pt>
                <c:pt idx="29">
                  <c:v>4.7168938611408517</c:v>
                </c:pt>
                <c:pt idx="30">
                  <c:v>4.7168938611408517</c:v>
                </c:pt>
                <c:pt idx="31">
                  <c:v>4.7168938611408517</c:v>
                </c:pt>
                <c:pt idx="32">
                  <c:v>4.7168938611408517</c:v>
                </c:pt>
                <c:pt idx="33">
                  <c:v>4.7168938611408517</c:v>
                </c:pt>
                <c:pt idx="34">
                  <c:v>4.7168938611408517</c:v>
                </c:pt>
                <c:pt idx="35">
                  <c:v>4.7168938611408517</c:v>
                </c:pt>
                <c:pt idx="36">
                  <c:v>4.7168938611408517</c:v>
                </c:pt>
                <c:pt idx="37">
                  <c:v>4.7168938611408517</c:v>
                </c:pt>
                <c:pt idx="38">
                  <c:v>4.7168938611408517</c:v>
                </c:pt>
                <c:pt idx="39">
                  <c:v>4.7168938611408517</c:v>
                </c:pt>
                <c:pt idx="40">
                  <c:v>4.7168938611408517</c:v>
                </c:pt>
                <c:pt idx="41">
                  <c:v>4.7168938611408517</c:v>
                </c:pt>
                <c:pt idx="42">
                  <c:v>4.7168938611408517</c:v>
                </c:pt>
                <c:pt idx="43">
                  <c:v>4.7168938611408517</c:v>
                </c:pt>
                <c:pt idx="44">
                  <c:v>4.7168938611408517</c:v>
                </c:pt>
                <c:pt idx="45">
                  <c:v>4.7168938611408517</c:v>
                </c:pt>
                <c:pt idx="46">
                  <c:v>4.7168938611408517</c:v>
                </c:pt>
                <c:pt idx="47">
                  <c:v>4.7168938611408517</c:v>
                </c:pt>
                <c:pt idx="48">
                  <c:v>4.7168938611408517</c:v>
                </c:pt>
                <c:pt idx="49">
                  <c:v>4.7168938611408517</c:v>
                </c:pt>
                <c:pt idx="50">
                  <c:v>4.7168938611408517</c:v>
                </c:pt>
                <c:pt idx="51">
                  <c:v>4.7168938611408517</c:v>
                </c:pt>
                <c:pt idx="52">
                  <c:v>4.7168938611408517</c:v>
                </c:pt>
                <c:pt idx="53">
                  <c:v>4.7168938611408517</c:v>
                </c:pt>
                <c:pt idx="54">
                  <c:v>4.7168938611408517</c:v>
                </c:pt>
                <c:pt idx="55">
                  <c:v>4.7168938611408517</c:v>
                </c:pt>
                <c:pt idx="56">
                  <c:v>4.7168938611408517</c:v>
                </c:pt>
                <c:pt idx="57">
                  <c:v>4.7168938611408517</c:v>
                </c:pt>
                <c:pt idx="58">
                  <c:v>4.7168938611408517</c:v>
                </c:pt>
                <c:pt idx="59">
                  <c:v>4.7168938611408517</c:v>
                </c:pt>
                <c:pt idx="60">
                  <c:v>4.7168938611408517</c:v>
                </c:pt>
                <c:pt idx="61">
                  <c:v>4.7168938611408517</c:v>
                </c:pt>
                <c:pt idx="62">
                  <c:v>4.7168938611408517</c:v>
                </c:pt>
                <c:pt idx="63">
                  <c:v>4.7168938611408517</c:v>
                </c:pt>
                <c:pt idx="64">
                  <c:v>4.7168938611408517</c:v>
                </c:pt>
                <c:pt idx="65">
                  <c:v>4.7168938611408517</c:v>
                </c:pt>
                <c:pt idx="66">
                  <c:v>4.7168938611408517</c:v>
                </c:pt>
                <c:pt idx="67">
                  <c:v>4.7168938611408517</c:v>
                </c:pt>
                <c:pt idx="68">
                  <c:v>4.7168938611408517</c:v>
                </c:pt>
                <c:pt idx="69">
                  <c:v>4.7168938611408517</c:v>
                </c:pt>
                <c:pt idx="70">
                  <c:v>4.7168938611408517</c:v>
                </c:pt>
                <c:pt idx="71">
                  <c:v>4.7168938611408517</c:v>
                </c:pt>
                <c:pt idx="72">
                  <c:v>4.7168938611408517</c:v>
                </c:pt>
                <c:pt idx="73">
                  <c:v>4.7168938611408517</c:v>
                </c:pt>
                <c:pt idx="74">
                  <c:v>4.7168938611408517</c:v>
                </c:pt>
                <c:pt idx="75">
                  <c:v>4.7168938611408517</c:v>
                </c:pt>
                <c:pt idx="76">
                  <c:v>4.7168938611408517</c:v>
                </c:pt>
                <c:pt idx="77">
                  <c:v>4.7168938611408517</c:v>
                </c:pt>
                <c:pt idx="78">
                  <c:v>4.7168938611408517</c:v>
                </c:pt>
                <c:pt idx="79">
                  <c:v>4.7168938611408517</c:v>
                </c:pt>
                <c:pt idx="80">
                  <c:v>4.7168938611408517</c:v>
                </c:pt>
                <c:pt idx="81">
                  <c:v>4.7168938611408517</c:v>
                </c:pt>
                <c:pt idx="82">
                  <c:v>4.7168938611408517</c:v>
                </c:pt>
                <c:pt idx="83">
                  <c:v>4.7168938611408517</c:v>
                </c:pt>
                <c:pt idx="84">
                  <c:v>4.7168938611408517</c:v>
                </c:pt>
                <c:pt idx="85">
                  <c:v>4.7168938611408517</c:v>
                </c:pt>
                <c:pt idx="86">
                  <c:v>4.7168938611408517</c:v>
                </c:pt>
                <c:pt idx="87">
                  <c:v>4.7168938611408517</c:v>
                </c:pt>
                <c:pt idx="88">
                  <c:v>4.7168938611408517</c:v>
                </c:pt>
                <c:pt idx="89">
                  <c:v>4.7168938611408517</c:v>
                </c:pt>
                <c:pt idx="90">
                  <c:v>4.7168938611408517</c:v>
                </c:pt>
                <c:pt idx="91">
                  <c:v>4.7168938611408517</c:v>
                </c:pt>
                <c:pt idx="92">
                  <c:v>4.7168938611408517</c:v>
                </c:pt>
                <c:pt idx="93">
                  <c:v>4.7168938611408517</c:v>
                </c:pt>
                <c:pt idx="94">
                  <c:v>4.7168938611408517</c:v>
                </c:pt>
                <c:pt idx="95">
                  <c:v>4.7168938611408517</c:v>
                </c:pt>
                <c:pt idx="96">
                  <c:v>4.7168938611408517</c:v>
                </c:pt>
                <c:pt idx="97">
                  <c:v>4.7168938611408517</c:v>
                </c:pt>
                <c:pt idx="98">
                  <c:v>4.7168938611408517</c:v>
                </c:pt>
                <c:pt idx="99">
                  <c:v>4.7168938611408517</c:v>
                </c:pt>
                <c:pt idx="100">
                  <c:v>4.7168938611408517</c:v>
                </c:pt>
                <c:pt idx="101">
                  <c:v>4.7168938611408517</c:v>
                </c:pt>
                <c:pt idx="102">
                  <c:v>4.7168938611408517</c:v>
                </c:pt>
                <c:pt idx="103">
                  <c:v>4.7168938611408517</c:v>
                </c:pt>
                <c:pt idx="104">
                  <c:v>4.7168938611408517</c:v>
                </c:pt>
                <c:pt idx="105">
                  <c:v>4.7168938611408517</c:v>
                </c:pt>
                <c:pt idx="106">
                  <c:v>4.7168938611408517</c:v>
                </c:pt>
                <c:pt idx="107">
                  <c:v>4.7168938611408517</c:v>
                </c:pt>
                <c:pt idx="108">
                  <c:v>4.7168938611408517</c:v>
                </c:pt>
                <c:pt idx="109">
                  <c:v>4.7168938611408517</c:v>
                </c:pt>
                <c:pt idx="110">
                  <c:v>4.7168938611408517</c:v>
                </c:pt>
                <c:pt idx="111">
                  <c:v>4.7168938611408517</c:v>
                </c:pt>
                <c:pt idx="112">
                  <c:v>4.7168938611408517</c:v>
                </c:pt>
                <c:pt idx="113">
                  <c:v>4.7168938611408517</c:v>
                </c:pt>
                <c:pt idx="114">
                  <c:v>4.7168938611408517</c:v>
                </c:pt>
                <c:pt idx="115">
                  <c:v>4.7168938611408517</c:v>
                </c:pt>
                <c:pt idx="116">
                  <c:v>4.7168938611408517</c:v>
                </c:pt>
                <c:pt idx="117">
                  <c:v>4.7168938611408517</c:v>
                </c:pt>
                <c:pt idx="118">
                  <c:v>4.7168938611408517</c:v>
                </c:pt>
                <c:pt idx="119">
                  <c:v>4.7168938611408517</c:v>
                </c:pt>
                <c:pt idx="120">
                  <c:v>4.7168938611408517</c:v>
                </c:pt>
                <c:pt idx="121">
                  <c:v>4.7168938611408517</c:v>
                </c:pt>
                <c:pt idx="122">
                  <c:v>4.7168938611408517</c:v>
                </c:pt>
                <c:pt idx="123">
                  <c:v>4.7168938611408517</c:v>
                </c:pt>
                <c:pt idx="124">
                  <c:v>4.7168938611408517</c:v>
                </c:pt>
                <c:pt idx="125">
                  <c:v>4.7168938611408517</c:v>
                </c:pt>
                <c:pt idx="126">
                  <c:v>4.7168938611408517</c:v>
                </c:pt>
                <c:pt idx="127">
                  <c:v>4.7168938611408517</c:v>
                </c:pt>
                <c:pt idx="128">
                  <c:v>4.7168938611408517</c:v>
                </c:pt>
                <c:pt idx="129">
                  <c:v>4.7168938611408517</c:v>
                </c:pt>
                <c:pt idx="130">
                  <c:v>4.7168938611408517</c:v>
                </c:pt>
                <c:pt idx="131">
                  <c:v>4.7168938611408517</c:v>
                </c:pt>
                <c:pt idx="132">
                  <c:v>4.7168938611408517</c:v>
                </c:pt>
                <c:pt idx="133">
                  <c:v>4.7168938611408517</c:v>
                </c:pt>
                <c:pt idx="134">
                  <c:v>4.7168938611408517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9-4735-4190-9E57-919C1BF79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544080"/>
        <c:axId val="231544472"/>
      </c:lineChart>
      <c:catAx>
        <c:axId val="231544080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</a:t>
                </a:r>
              </a:p>
            </c:rich>
          </c:tx>
          <c:layout>
            <c:manualLayout>
              <c:xMode val="edge"/>
              <c:yMode val="edge"/>
              <c:x val="0.4783574317445195"/>
              <c:y val="0.890701481359332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544472"/>
        <c:crossesAt val="-40"/>
        <c:auto val="1"/>
        <c:lblAlgn val="ctr"/>
        <c:lblOffset val="100"/>
        <c:tickLblSkip val="9"/>
        <c:tickMarkSkip val="9"/>
        <c:noMultiLvlLbl val="0"/>
      </c:catAx>
      <c:valAx>
        <c:axId val="231544472"/>
        <c:scaling>
          <c:orientation val="minMax"/>
          <c:max val="20"/>
          <c:min val="-4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Fine Material Mass Percent Error</a:t>
                </a:r>
              </a:p>
            </c:rich>
          </c:tx>
          <c:layout>
            <c:manualLayout>
              <c:xMode val="edge"/>
              <c:yMode val="edge"/>
              <c:x val="1.4428456674232447E-2"/>
              <c:y val="0.3066884473210482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544080"/>
        <c:crosses val="autoZero"/>
        <c:crossBetween val="between"/>
        <c:majorUnit val="5"/>
        <c:minorUnit val="5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0676156583629894"/>
          <c:y val="0.95418848167539272"/>
          <c:w val="0.80249110320284711"/>
          <c:h val="3.7958115183246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 sz="1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USGS Sediment Laboratory Quality Assurance Project - Study 2, 2023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Sand Material Mass Percent Error (between reported and expected)</a:t>
            </a:r>
          </a:p>
        </c:rich>
      </c:tx>
      <c:layout>
        <c:manualLayout>
          <c:xMode val="edge"/>
          <c:yMode val="edge"/>
          <c:x val="0.1964484032467472"/>
          <c:y val="1.631316046227205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293547653598463E-2"/>
          <c:y val="0.17400152075154382"/>
          <c:w val="0.86718203417934825"/>
          <c:h val="0.5807504078303426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diamond"/>
            <c:size val="4"/>
            <c:spPr>
              <a:noFill/>
              <a:ln w="12700">
                <a:solidFill>
                  <a:srgbClr val="0070C0"/>
                </a:solidFill>
                <a:prstDash val="solid"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403-4A01-B224-AFA20763FD5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403-4A01-B224-AFA20763FD5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403-4A01-B224-AFA20763FD5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403-4A01-B224-AFA20763FD5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6403-4A01-B224-AFA20763FD5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6403-4A01-B224-AFA20763FD5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6403-4A01-B224-AFA20763FD5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6403-4A01-B224-AFA20763FD53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6403-4A01-B224-AFA20763FD53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6403-4A01-B224-AFA20763FD53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6403-4A01-B224-AFA20763FD53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6403-4A01-B224-AFA20763FD53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6403-4A01-B224-AFA20763FD53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6403-4A01-B224-AFA20763FD53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6403-4A01-B224-AFA20763FD53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6403-4A01-B224-AFA20763FD53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6403-4A01-B224-AFA20763FD53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6403-4A01-B224-AFA20763FD53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6403-4A01-B224-AFA20763FD53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6403-4A01-B224-AFA20763FD53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6403-4A01-B224-AFA20763FD53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6403-4A01-B224-AFA20763FD53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6403-4A01-B224-AFA20763FD53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6403-4A01-B224-AFA20763FD53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6403-4A01-B224-AFA20763FD53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6403-4A01-B224-AFA20763FD53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6403-4A01-B224-AFA20763FD53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6403-4A01-B224-AFA20763FD53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6403-4A01-B224-AFA20763FD53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6403-4A01-B224-AFA20763FD53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6403-4A01-B224-AFA20763FD53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6403-4A01-B224-AFA20763FD53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6403-4A01-B224-AFA20763FD53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6403-4A01-B224-AFA20763FD53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6403-4A01-B224-AFA20763FD53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6403-4A01-B224-AFA20763FD53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6403-4A01-B224-AFA20763FD53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6403-4A01-B224-AFA20763FD53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26-6403-4A01-B224-AFA20763FD53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27-6403-4A01-B224-AFA20763FD53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28-6403-4A01-B224-AFA20763FD53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29-6403-4A01-B224-AFA20763FD53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2A-6403-4A01-B224-AFA20763FD53}"/>
              </c:ext>
            </c:extLst>
          </c:dPt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2B-6403-4A01-B224-AFA20763FD53}"/>
              </c:ext>
            </c:extLst>
          </c:dPt>
          <c:dPt>
            <c:idx val="44"/>
            <c:bubble3D val="0"/>
            <c:extLst>
              <c:ext xmlns:c16="http://schemas.microsoft.com/office/drawing/2014/chart" uri="{C3380CC4-5D6E-409C-BE32-E72D297353CC}">
                <c16:uniqueId val="{0000002C-6403-4A01-B224-AFA20763FD53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2D-6403-4A01-B224-AFA20763FD53}"/>
              </c:ext>
            </c:extLst>
          </c:dPt>
          <c:dPt>
            <c:idx val="46"/>
            <c:bubble3D val="0"/>
            <c:extLst>
              <c:ext xmlns:c16="http://schemas.microsoft.com/office/drawing/2014/chart" uri="{C3380CC4-5D6E-409C-BE32-E72D297353CC}">
                <c16:uniqueId val="{0000002E-6403-4A01-B224-AFA20763FD53}"/>
              </c:ext>
            </c:extLst>
          </c:dPt>
          <c:dPt>
            <c:idx val="47"/>
            <c:bubble3D val="0"/>
            <c:extLst>
              <c:ext xmlns:c16="http://schemas.microsoft.com/office/drawing/2014/chart" uri="{C3380CC4-5D6E-409C-BE32-E72D297353CC}">
                <c16:uniqueId val="{0000002F-6403-4A01-B224-AFA20763FD53}"/>
              </c:ext>
            </c:extLst>
          </c:dPt>
          <c:dPt>
            <c:idx val="48"/>
            <c:bubble3D val="0"/>
            <c:extLst>
              <c:ext xmlns:c16="http://schemas.microsoft.com/office/drawing/2014/chart" uri="{C3380CC4-5D6E-409C-BE32-E72D297353CC}">
                <c16:uniqueId val="{00000030-6403-4A01-B224-AFA20763FD53}"/>
              </c:ext>
            </c:extLst>
          </c:dPt>
          <c:dPt>
            <c:idx val="49"/>
            <c:bubble3D val="0"/>
            <c:extLst>
              <c:ext xmlns:c16="http://schemas.microsoft.com/office/drawing/2014/chart" uri="{C3380CC4-5D6E-409C-BE32-E72D297353CC}">
                <c16:uniqueId val="{00000031-6403-4A01-B224-AFA20763FD53}"/>
              </c:ext>
            </c:extLst>
          </c:dPt>
          <c:dPt>
            <c:idx val="50"/>
            <c:bubble3D val="0"/>
            <c:extLst>
              <c:ext xmlns:c16="http://schemas.microsoft.com/office/drawing/2014/chart" uri="{C3380CC4-5D6E-409C-BE32-E72D297353CC}">
                <c16:uniqueId val="{00000032-6403-4A01-B224-AFA20763FD53}"/>
              </c:ext>
            </c:extLst>
          </c:dPt>
          <c:dPt>
            <c:idx val="51"/>
            <c:bubble3D val="0"/>
            <c:extLst>
              <c:ext xmlns:c16="http://schemas.microsoft.com/office/drawing/2014/chart" uri="{C3380CC4-5D6E-409C-BE32-E72D297353CC}">
                <c16:uniqueId val="{00000033-6403-4A01-B224-AFA20763FD53}"/>
              </c:ext>
            </c:extLst>
          </c:dPt>
          <c:dPt>
            <c:idx val="52"/>
            <c:bubble3D val="0"/>
            <c:extLst>
              <c:ext xmlns:c16="http://schemas.microsoft.com/office/drawing/2014/chart" uri="{C3380CC4-5D6E-409C-BE32-E72D297353CC}">
                <c16:uniqueId val="{00000034-6403-4A01-B224-AFA20763FD53}"/>
              </c:ext>
            </c:extLst>
          </c:dPt>
          <c:dPt>
            <c:idx val="53"/>
            <c:bubble3D val="0"/>
            <c:extLst>
              <c:ext xmlns:c16="http://schemas.microsoft.com/office/drawing/2014/chart" uri="{C3380CC4-5D6E-409C-BE32-E72D297353CC}">
                <c16:uniqueId val="{00000035-6403-4A01-B224-AFA20763FD53}"/>
              </c:ext>
            </c:extLst>
          </c:dPt>
          <c:dPt>
            <c:idx val="54"/>
            <c:bubble3D val="0"/>
            <c:extLst>
              <c:ext xmlns:c16="http://schemas.microsoft.com/office/drawing/2014/chart" uri="{C3380CC4-5D6E-409C-BE32-E72D297353CC}">
                <c16:uniqueId val="{00000036-6403-4A01-B224-AFA20763FD53}"/>
              </c:ext>
            </c:extLst>
          </c:dPt>
          <c:dPt>
            <c:idx val="55"/>
            <c:bubble3D val="0"/>
            <c:extLst>
              <c:ext xmlns:c16="http://schemas.microsoft.com/office/drawing/2014/chart" uri="{C3380CC4-5D6E-409C-BE32-E72D297353CC}">
                <c16:uniqueId val="{00000037-6403-4A01-B224-AFA20763FD53}"/>
              </c:ext>
            </c:extLst>
          </c:dPt>
          <c:dPt>
            <c:idx val="56"/>
            <c:bubble3D val="0"/>
            <c:extLst>
              <c:ext xmlns:c16="http://schemas.microsoft.com/office/drawing/2014/chart" uri="{C3380CC4-5D6E-409C-BE32-E72D297353CC}">
                <c16:uniqueId val="{00000038-6403-4A01-B224-AFA20763FD53}"/>
              </c:ext>
            </c:extLst>
          </c:dPt>
          <c:dPt>
            <c:idx val="57"/>
            <c:bubble3D val="0"/>
            <c:extLst>
              <c:ext xmlns:c16="http://schemas.microsoft.com/office/drawing/2014/chart" uri="{C3380CC4-5D6E-409C-BE32-E72D297353CC}">
                <c16:uniqueId val="{00000039-6403-4A01-B224-AFA20763FD53}"/>
              </c:ext>
            </c:extLst>
          </c:dPt>
          <c:dPt>
            <c:idx val="58"/>
            <c:bubble3D val="0"/>
            <c:extLst>
              <c:ext xmlns:c16="http://schemas.microsoft.com/office/drawing/2014/chart" uri="{C3380CC4-5D6E-409C-BE32-E72D297353CC}">
                <c16:uniqueId val="{0000003A-6403-4A01-B224-AFA20763FD53}"/>
              </c:ext>
            </c:extLst>
          </c:dPt>
          <c:dPt>
            <c:idx val="59"/>
            <c:bubble3D val="0"/>
            <c:extLst>
              <c:ext xmlns:c16="http://schemas.microsoft.com/office/drawing/2014/chart" uri="{C3380CC4-5D6E-409C-BE32-E72D297353CC}">
                <c16:uniqueId val="{0000003B-6403-4A01-B224-AFA20763FD53}"/>
              </c:ext>
            </c:extLst>
          </c:dPt>
          <c:dPt>
            <c:idx val="60"/>
            <c:bubble3D val="0"/>
            <c:extLst>
              <c:ext xmlns:c16="http://schemas.microsoft.com/office/drawing/2014/chart" uri="{C3380CC4-5D6E-409C-BE32-E72D297353CC}">
                <c16:uniqueId val="{0000003C-6403-4A01-B224-AFA20763FD53}"/>
              </c:ext>
            </c:extLst>
          </c:dPt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3D-6403-4A01-B224-AFA20763FD53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3E-6403-4A01-B224-AFA20763FD53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3F-6403-4A01-B224-AFA20763FD53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40-6403-4A01-B224-AFA20763FD53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41-6403-4A01-B224-AFA20763FD53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42-6403-4A01-B224-AFA20763FD53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43-6403-4A01-B224-AFA20763FD53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44-6403-4A01-B224-AFA20763FD53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45-6403-4A01-B224-AFA20763FD53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46-6403-4A01-B224-AFA20763FD53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47-6403-4A01-B224-AFA20763FD53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48-6403-4A01-B224-AFA20763FD53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49-6403-4A01-B224-AFA20763FD53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4A-6403-4A01-B224-AFA20763FD53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4B-6403-4A01-B224-AFA20763FD53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4C-6403-4A01-B224-AFA20763FD53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4D-6403-4A01-B224-AFA20763FD53}"/>
              </c:ext>
            </c:extLst>
          </c:dPt>
          <c:cat>
            <c:strRef>
              <c:f>Results!$B$4:$B$138</c:f>
              <c:strCache>
                <c:ptCount val="135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21-Other</c:v>
                </c:pt>
                <c:pt idx="64">
                  <c:v>21-Other</c:v>
                </c:pt>
                <c:pt idx="65">
                  <c:v>21-Other</c:v>
                </c:pt>
                <c:pt idx="66">
                  <c:v>21-Other</c:v>
                </c:pt>
                <c:pt idx="67">
                  <c:v>21-Other</c:v>
                </c:pt>
                <c:pt idx="68">
                  <c:v>21-Other</c:v>
                </c:pt>
                <c:pt idx="69">
                  <c:v>21-Other</c:v>
                </c:pt>
                <c:pt idx="70">
                  <c:v>21-Other</c:v>
                </c:pt>
                <c:pt idx="71">
                  <c:v>21-Other</c:v>
                </c:pt>
                <c:pt idx="72">
                  <c:v>23-Other</c:v>
                </c:pt>
                <c:pt idx="73">
                  <c:v>23-Other</c:v>
                </c:pt>
                <c:pt idx="74">
                  <c:v>23-Other</c:v>
                </c:pt>
                <c:pt idx="75">
                  <c:v>23-Other</c:v>
                </c:pt>
                <c:pt idx="76">
                  <c:v>23-Other</c:v>
                </c:pt>
                <c:pt idx="77">
                  <c:v>23-Other</c:v>
                </c:pt>
                <c:pt idx="78">
                  <c:v>23-Other</c:v>
                </c:pt>
                <c:pt idx="79">
                  <c:v>23-Other</c:v>
                </c:pt>
                <c:pt idx="80">
                  <c:v>23-Other</c:v>
                </c:pt>
                <c:pt idx="81">
                  <c:v>25-USGS</c:v>
                </c:pt>
                <c:pt idx="82">
                  <c:v>25-USGS</c:v>
                </c:pt>
                <c:pt idx="83">
                  <c:v>25-USGS</c:v>
                </c:pt>
                <c:pt idx="84">
                  <c:v>25-USGS</c:v>
                </c:pt>
                <c:pt idx="85">
                  <c:v>25-USGS</c:v>
                </c:pt>
                <c:pt idx="86">
                  <c:v>25-USGS</c:v>
                </c:pt>
                <c:pt idx="87">
                  <c:v>25-USGS</c:v>
                </c:pt>
                <c:pt idx="88">
                  <c:v>25-USGS</c:v>
                </c:pt>
                <c:pt idx="89">
                  <c:v>25-USGS</c:v>
                </c:pt>
                <c:pt idx="90">
                  <c:v>28-Other</c:v>
                </c:pt>
                <c:pt idx="91">
                  <c:v>28-Other</c:v>
                </c:pt>
                <c:pt idx="92">
                  <c:v>28-Other</c:v>
                </c:pt>
                <c:pt idx="93">
                  <c:v>28-Other</c:v>
                </c:pt>
                <c:pt idx="94">
                  <c:v>28-Other</c:v>
                </c:pt>
                <c:pt idx="95">
                  <c:v>28-Other</c:v>
                </c:pt>
                <c:pt idx="96">
                  <c:v>28-Other</c:v>
                </c:pt>
                <c:pt idx="97">
                  <c:v>28-Other</c:v>
                </c:pt>
                <c:pt idx="98">
                  <c:v>28-Other</c:v>
                </c:pt>
                <c:pt idx="99">
                  <c:v>29-Other</c:v>
                </c:pt>
                <c:pt idx="100">
                  <c:v>29-Other</c:v>
                </c:pt>
                <c:pt idx="101">
                  <c:v>29-Other</c:v>
                </c:pt>
                <c:pt idx="102">
                  <c:v>29-Other</c:v>
                </c:pt>
                <c:pt idx="103">
                  <c:v>29-Other</c:v>
                </c:pt>
                <c:pt idx="104">
                  <c:v>29-Other</c:v>
                </c:pt>
                <c:pt idx="105">
                  <c:v>29-Other</c:v>
                </c:pt>
                <c:pt idx="106">
                  <c:v>29-Other</c:v>
                </c:pt>
                <c:pt idx="107">
                  <c:v>29-Other</c:v>
                </c:pt>
                <c:pt idx="108">
                  <c:v>30-Other</c:v>
                </c:pt>
                <c:pt idx="109">
                  <c:v>30-Other</c:v>
                </c:pt>
                <c:pt idx="110">
                  <c:v>30-Other</c:v>
                </c:pt>
                <c:pt idx="111">
                  <c:v>30-Other</c:v>
                </c:pt>
                <c:pt idx="112">
                  <c:v>30-Other</c:v>
                </c:pt>
                <c:pt idx="113">
                  <c:v>30-Other</c:v>
                </c:pt>
                <c:pt idx="114">
                  <c:v>30-Other</c:v>
                </c:pt>
                <c:pt idx="115">
                  <c:v>30-Other</c:v>
                </c:pt>
                <c:pt idx="116">
                  <c:v>30-Other</c:v>
                </c:pt>
                <c:pt idx="117">
                  <c:v>31-Other</c:v>
                </c:pt>
                <c:pt idx="118">
                  <c:v>31-Other</c:v>
                </c:pt>
                <c:pt idx="119">
                  <c:v>31-Other</c:v>
                </c:pt>
                <c:pt idx="120">
                  <c:v>31-Other</c:v>
                </c:pt>
                <c:pt idx="121">
                  <c:v>31-Other</c:v>
                </c:pt>
                <c:pt idx="122">
                  <c:v>31-Other</c:v>
                </c:pt>
                <c:pt idx="123">
                  <c:v>31-Other</c:v>
                </c:pt>
                <c:pt idx="124">
                  <c:v>31-Other</c:v>
                </c:pt>
                <c:pt idx="125">
                  <c:v>31-Other</c:v>
                </c:pt>
                <c:pt idx="126">
                  <c:v>36-Other</c:v>
                </c:pt>
                <c:pt idx="127">
                  <c:v>36-Other</c:v>
                </c:pt>
                <c:pt idx="128">
                  <c:v>36-Other</c:v>
                </c:pt>
                <c:pt idx="129">
                  <c:v>36-Other</c:v>
                </c:pt>
                <c:pt idx="130">
                  <c:v>36-Other</c:v>
                </c:pt>
                <c:pt idx="131">
                  <c:v>36-Other</c:v>
                </c:pt>
                <c:pt idx="132">
                  <c:v>36-Other</c:v>
                </c:pt>
                <c:pt idx="133">
                  <c:v>36-Other</c:v>
                </c:pt>
                <c:pt idx="134">
                  <c:v>36-Other</c:v>
                </c:pt>
              </c:strCache>
            </c:strRef>
          </c:cat>
          <c:val>
            <c:numRef>
              <c:f>Results!$R$4:$R$138</c:f>
              <c:numCache>
                <c:formatCode>0.00</c:formatCode>
                <c:ptCount val="135"/>
                <c:pt idx="0">
                  <c:v>0.95238095238094655</c:v>
                </c:pt>
                <c:pt idx="1">
                  <c:v>7.1999999999999984</c:v>
                </c:pt>
                <c:pt idx="2">
                  <c:v>5.6962025316455565</c:v>
                </c:pt>
                <c:pt idx="3">
                  <c:v>-68.085106382978708</c:v>
                </c:pt>
                <c:pt idx="4">
                  <c:v>1.5984015984016025</c:v>
                </c:pt>
                <c:pt idx="5">
                  <c:v>-17.021276595744688</c:v>
                </c:pt>
                <c:pt idx="6">
                  <c:v>-0.33244680851063863</c:v>
                </c:pt>
                <c:pt idx="7">
                  <c:v>3.3272334054230239E-2</c:v>
                </c:pt>
                <c:pt idx="8">
                  <c:v>1.4249073810200769E-2</c:v>
                </c:pt>
                <c:pt idx="9">
                  <c:v>-6.666666666666675</c:v>
                </c:pt>
                <c:pt idx="10">
                  <c:v>-0.81967213114755022</c:v>
                </c:pt>
                <c:pt idx="11">
                  <c:v>-0.63694267515923186</c:v>
                </c:pt>
                <c:pt idx="15">
                  <c:v>-8.8829669109472792E-2</c:v>
                </c:pt>
                <c:pt idx="16">
                  <c:v>-30.304543185222165</c:v>
                </c:pt>
                <c:pt idx="17">
                  <c:v>-0.66818311060563518</c:v>
                </c:pt>
                <c:pt idx="18">
                  <c:v>8.5714285714285694</c:v>
                </c:pt>
                <c:pt idx="19">
                  <c:v>1.6528925619834756</c:v>
                </c:pt>
                <c:pt idx="20">
                  <c:v>3.2679738562091645</c:v>
                </c:pt>
                <c:pt idx="21">
                  <c:v>1.5197568389057765</c:v>
                </c:pt>
                <c:pt idx="22">
                  <c:v>0.79286422200197726</c:v>
                </c:pt>
                <c:pt idx="23">
                  <c:v>0.93209054593875651</c:v>
                </c:pt>
                <c:pt idx="24">
                  <c:v>0.46635576282479374</c:v>
                </c:pt>
                <c:pt idx="25">
                  <c:v>0.49925112331502791</c:v>
                </c:pt>
                <c:pt idx="26">
                  <c:v>0.92671799258624898</c:v>
                </c:pt>
                <c:pt idx="27">
                  <c:v>-9.5238095238095308</c:v>
                </c:pt>
                <c:pt idx="28">
                  <c:v>-9.6000000000000121</c:v>
                </c:pt>
                <c:pt idx="29">
                  <c:v>0</c:v>
                </c:pt>
                <c:pt idx="30">
                  <c:v>-0.61538461538461164</c:v>
                </c:pt>
                <c:pt idx="31">
                  <c:v>0</c:v>
                </c:pt>
                <c:pt idx="32">
                  <c:v>-0.32981530343007942</c:v>
                </c:pt>
                <c:pt idx="33">
                  <c:v>-1.7485613103142901</c:v>
                </c:pt>
                <c:pt idx="34">
                  <c:v>-0.69860279441117457</c:v>
                </c:pt>
                <c:pt idx="35">
                  <c:v>-0.42808219178082235</c:v>
                </c:pt>
                <c:pt idx="36">
                  <c:v>-8.8235294117647207</c:v>
                </c:pt>
                <c:pt idx="37">
                  <c:v>-0.81967213114755022</c:v>
                </c:pt>
                <c:pt idx="38">
                  <c:v>1.2499999999999925</c:v>
                </c:pt>
                <c:pt idx="39">
                  <c:v>-0.59790732436471983</c:v>
                </c:pt>
                <c:pt idx="40">
                  <c:v>-0.19920318725100172</c:v>
                </c:pt>
                <c:pt idx="41">
                  <c:v>-0.46113306982870778</c:v>
                </c:pt>
                <c:pt idx="42">
                  <c:v>-0.13303769401330143</c:v>
                </c:pt>
                <c:pt idx="43">
                  <c:v>-1.29396151293962</c:v>
                </c:pt>
                <c:pt idx="44">
                  <c:v>4.2140750105362834E-2</c:v>
                </c:pt>
                <c:pt idx="48">
                  <c:v>0.30075187969923589</c:v>
                </c:pt>
                <c:pt idx="49">
                  <c:v>-9.6806387225548907</c:v>
                </c:pt>
                <c:pt idx="50">
                  <c:v>-0.86551264980026332</c:v>
                </c:pt>
                <c:pt idx="51">
                  <c:v>-0.13300820217246495</c:v>
                </c:pt>
                <c:pt idx="52">
                  <c:v>-0.29930162953109801</c:v>
                </c:pt>
                <c:pt idx="53">
                  <c:v>-5.6980056980050708E-2</c:v>
                </c:pt>
                <c:pt idx="54">
                  <c:v>9.4339622641509351</c:v>
                </c:pt>
                <c:pt idx="55">
                  <c:v>0</c:v>
                </c:pt>
                <c:pt idx="56">
                  <c:v>3.8961038961038947</c:v>
                </c:pt>
                <c:pt idx="57">
                  <c:v>0.59970014992505472</c:v>
                </c:pt>
                <c:pt idx="58">
                  <c:v>0.49652432969215538</c:v>
                </c:pt>
                <c:pt idx="59">
                  <c:v>-6.6181336863015708E-2</c:v>
                </c:pt>
                <c:pt idx="60">
                  <c:v>0.15534842432311993</c:v>
                </c:pt>
                <c:pt idx="61">
                  <c:v>0.23329445092485718</c:v>
                </c:pt>
                <c:pt idx="62">
                  <c:v>0.57012542759407125</c:v>
                </c:pt>
                <c:pt idx="72">
                  <c:v>-4.7169811320754924</c:v>
                </c:pt>
                <c:pt idx="73">
                  <c:v>-3.2258064516146048</c:v>
                </c:pt>
                <c:pt idx="74">
                  <c:v>1.8987341772152</c:v>
                </c:pt>
                <c:pt idx="75">
                  <c:v>4.1347626339970347</c:v>
                </c:pt>
                <c:pt idx="76">
                  <c:v>1.1892963330030486</c:v>
                </c:pt>
                <c:pt idx="77">
                  <c:v>-0.26578073089692539</c:v>
                </c:pt>
                <c:pt idx="78">
                  <c:v>-1.1527377521613917</c:v>
                </c:pt>
                <c:pt idx="79">
                  <c:v>-7.5581395348837193</c:v>
                </c:pt>
                <c:pt idx="80">
                  <c:v>0.27108003994862345</c:v>
                </c:pt>
                <c:pt idx="81">
                  <c:v>7.6190476190674801</c:v>
                </c:pt>
                <c:pt idx="82">
                  <c:v>2.4000000000171386</c:v>
                </c:pt>
                <c:pt idx="83">
                  <c:v>4.6052631578846777</c:v>
                </c:pt>
                <c:pt idx="84">
                  <c:v>1.0687022900794385</c:v>
                </c:pt>
                <c:pt idx="85">
                  <c:v>0.19900497512416288</c:v>
                </c:pt>
                <c:pt idx="86">
                  <c:v>-0.33288948069289087</c:v>
                </c:pt>
                <c:pt idx="87">
                  <c:v>0.17726567693364098</c:v>
                </c:pt>
                <c:pt idx="88">
                  <c:v>4.9991668055411109E-2</c:v>
                </c:pt>
                <c:pt idx="89">
                  <c:v>0.17115960633306079</c:v>
                </c:pt>
                <c:pt idx="117">
                  <c:v>4.854368932038839</c:v>
                </c:pt>
                <c:pt idx="118">
                  <c:v>10.655737704918025</c:v>
                </c:pt>
                <c:pt idx="119">
                  <c:v>14.285714285714288</c:v>
                </c:pt>
                <c:pt idx="120">
                  <c:v>2.1472392638037001</c:v>
                </c:pt>
                <c:pt idx="121">
                  <c:v>2.4975024975025</c:v>
                </c:pt>
                <c:pt idx="122">
                  <c:v>1.7195767195767135</c:v>
                </c:pt>
                <c:pt idx="123">
                  <c:v>5.1407046310658098</c:v>
                </c:pt>
                <c:pt idx="124">
                  <c:v>2.1923268560039846</c:v>
                </c:pt>
                <c:pt idx="125">
                  <c:v>0.69950035688793932</c:v>
                </c:pt>
                <c:pt idx="126">
                  <c:v>32.038834951456302</c:v>
                </c:pt>
                <c:pt idx="127">
                  <c:v>-19.841269841269845</c:v>
                </c:pt>
                <c:pt idx="128">
                  <c:v>-5.1612903225806477</c:v>
                </c:pt>
                <c:pt idx="129">
                  <c:v>-1.382488479262691</c:v>
                </c:pt>
                <c:pt idx="130">
                  <c:v>-1.1904761904761969</c:v>
                </c:pt>
                <c:pt idx="131">
                  <c:v>-0.13315579227696786</c:v>
                </c:pt>
                <c:pt idx="132">
                  <c:v>2.2202486678505547E-2</c:v>
                </c:pt>
                <c:pt idx="133">
                  <c:v>-0.26631158455393572</c:v>
                </c:pt>
                <c:pt idx="134">
                  <c:v>0.47109207708779011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E-6403-4A01-B224-AFA20763FD53}"/>
            </c:ext>
          </c:extLst>
        </c:ser>
        <c:ser>
          <c:idx val="1"/>
          <c:order val="1"/>
          <c:tx>
            <c:v>Median (0.03%)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Results!$B$4:$B$138</c:f>
              <c:strCache>
                <c:ptCount val="135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21-Other</c:v>
                </c:pt>
                <c:pt idx="64">
                  <c:v>21-Other</c:v>
                </c:pt>
                <c:pt idx="65">
                  <c:v>21-Other</c:v>
                </c:pt>
                <c:pt idx="66">
                  <c:v>21-Other</c:v>
                </c:pt>
                <c:pt idx="67">
                  <c:v>21-Other</c:v>
                </c:pt>
                <c:pt idx="68">
                  <c:v>21-Other</c:v>
                </c:pt>
                <c:pt idx="69">
                  <c:v>21-Other</c:v>
                </c:pt>
                <c:pt idx="70">
                  <c:v>21-Other</c:v>
                </c:pt>
                <c:pt idx="71">
                  <c:v>21-Other</c:v>
                </c:pt>
                <c:pt idx="72">
                  <c:v>23-Other</c:v>
                </c:pt>
                <c:pt idx="73">
                  <c:v>23-Other</c:v>
                </c:pt>
                <c:pt idx="74">
                  <c:v>23-Other</c:v>
                </c:pt>
                <c:pt idx="75">
                  <c:v>23-Other</c:v>
                </c:pt>
                <c:pt idx="76">
                  <c:v>23-Other</c:v>
                </c:pt>
                <c:pt idx="77">
                  <c:v>23-Other</c:v>
                </c:pt>
                <c:pt idx="78">
                  <c:v>23-Other</c:v>
                </c:pt>
                <c:pt idx="79">
                  <c:v>23-Other</c:v>
                </c:pt>
                <c:pt idx="80">
                  <c:v>23-Other</c:v>
                </c:pt>
                <c:pt idx="81">
                  <c:v>25-USGS</c:v>
                </c:pt>
                <c:pt idx="82">
                  <c:v>25-USGS</c:v>
                </c:pt>
                <c:pt idx="83">
                  <c:v>25-USGS</c:v>
                </c:pt>
                <c:pt idx="84">
                  <c:v>25-USGS</c:v>
                </c:pt>
                <c:pt idx="85">
                  <c:v>25-USGS</c:v>
                </c:pt>
                <c:pt idx="86">
                  <c:v>25-USGS</c:v>
                </c:pt>
                <c:pt idx="87">
                  <c:v>25-USGS</c:v>
                </c:pt>
                <c:pt idx="88">
                  <c:v>25-USGS</c:v>
                </c:pt>
                <c:pt idx="89">
                  <c:v>25-USGS</c:v>
                </c:pt>
                <c:pt idx="90">
                  <c:v>28-Other</c:v>
                </c:pt>
                <c:pt idx="91">
                  <c:v>28-Other</c:v>
                </c:pt>
                <c:pt idx="92">
                  <c:v>28-Other</c:v>
                </c:pt>
                <c:pt idx="93">
                  <c:v>28-Other</c:v>
                </c:pt>
                <c:pt idx="94">
                  <c:v>28-Other</c:v>
                </c:pt>
                <c:pt idx="95">
                  <c:v>28-Other</c:v>
                </c:pt>
                <c:pt idx="96">
                  <c:v>28-Other</c:v>
                </c:pt>
                <c:pt idx="97">
                  <c:v>28-Other</c:v>
                </c:pt>
                <c:pt idx="98">
                  <c:v>28-Other</c:v>
                </c:pt>
                <c:pt idx="99">
                  <c:v>29-Other</c:v>
                </c:pt>
                <c:pt idx="100">
                  <c:v>29-Other</c:v>
                </c:pt>
                <c:pt idx="101">
                  <c:v>29-Other</c:v>
                </c:pt>
                <c:pt idx="102">
                  <c:v>29-Other</c:v>
                </c:pt>
                <c:pt idx="103">
                  <c:v>29-Other</c:v>
                </c:pt>
                <c:pt idx="104">
                  <c:v>29-Other</c:v>
                </c:pt>
                <c:pt idx="105">
                  <c:v>29-Other</c:v>
                </c:pt>
                <c:pt idx="106">
                  <c:v>29-Other</c:v>
                </c:pt>
                <c:pt idx="107">
                  <c:v>29-Other</c:v>
                </c:pt>
                <c:pt idx="108">
                  <c:v>30-Other</c:v>
                </c:pt>
                <c:pt idx="109">
                  <c:v>30-Other</c:v>
                </c:pt>
                <c:pt idx="110">
                  <c:v>30-Other</c:v>
                </c:pt>
                <c:pt idx="111">
                  <c:v>30-Other</c:v>
                </c:pt>
                <c:pt idx="112">
                  <c:v>30-Other</c:v>
                </c:pt>
                <c:pt idx="113">
                  <c:v>30-Other</c:v>
                </c:pt>
                <c:pt idx="114">
                  <c:v>30-Other</c:v>
                </c:pt>
                <c:pt idx="115">
                  <c:v>30-Other</c:v>
                </c:pt>
                <c:pt idx="116">
                  <c:v>30-Other</c:v>
                </c:pt>
                <c:pt idx="117">
                  <c:v>31-Other</c:v>
                </c:pt>
                <c:pt idx="118">
                  <c:v>31-Other</c:v>
                </c:pt>
                <c:pt idx="119">
                  <c:v>31-Other</c:v>
                </c:pt>
                <c:pt idx="120">
                  <c:v>31-Other</c:v>
                </c:pt>
                <c:pt idx="121">
                  <c:v>31-Other</c:v>
                </c:pt>
                <c:pt idx="122">
                  <c:v>31-Other</c:v>
                </c:pt>
                <c:pt idx="123">
                  <c:v>31-Other</c:v>
                </c:pt>
                <c:pt idx="124">
                  <c:v>31-Other</c:v>
                </c:pt>
                <c:pt idx="125">
                  <c:v>31-Other</c:v>
                </c:pt>
                <c:pt idx="126">
                  <c:v>36-Other</c:v>
                </c:pt>
                <c:pt idx="127">
                  <c:v>36-Other</c:v>
                </c:pt>
                <c:pt idx="128">
                  <c:v>36-Other</c:v>
                </c:pt>
                <c:pt idx="129">
                  <c:v>36-Other</c:v>
                </c:pt>
                <c:pt idx="130">
                  <c:v>36-Other</c:v>
                </c:pt>
                <c:pt idx="131">
                  <c:v>36-Other</c:v>
                </c:pt>
                <c:pt idx="132">
                  <c:v>36-Other</c:v>
                </c:pt>
                <c:pt idx="133">
                  <c:v>36-Other</c:v>
                </c:pt>
                <c:pt idx="134">
                  <c:v>36-Other</c:v>
                </c:pt>
              </c:strCache>
            </c:strRef>
          </c:cat>
          <c:val>
            <c:numRef>
              <c:f>Results!$AA$4:$AA$138</c:f>
              <c:numCache>
                <c:formatCode>0.00</c:formatCode>
                <c:ptCount val="135"/>
                <c:pt idx="0">
                  <c:v>3.3272334054230239E-2</c:v>
                </c:pt>
                <c:pt idx="1">
                  <c:v>3.3272334054230239E-2</c:v>
                </c:pt>
                <c:pt idx="2">
                  <c:v>3.3272334054230239E-2</c:v>
                </c:pt>
                <c:pt idx="3">
                  <c:v>3.3272334054230239E-2</c:v>
                </c:pt>
                <c:pt idx="4">
                  <c:v>3.3272334054230239E-2</c:v>
                </c:pt>
                <c:pt idx="5">
                  <c:v>3.3272334054230239E-2</c:v>
                </c:pt>
                <c:pt idx="6">
                  <c:v>3.3272334054230239E-2</c:v>
                </c:pt>
                <c:pt idx="7">
                  <c:v>3.3272334054230239E-2</c:v>
                </c:pt>
                <c:pt idx="8">
                  <c:v>3.3272334054230239E-2</c:v>
                </c:pt>
                <c:pt idx="9">
                  <c:v>3.3272334054230239E-2</c:v>
                </c:pt>
                <c:pt idx="10">
                  <c:v>3.3272334054230239E-2</c:v>
                </c:pt>
                <c:pt idx="11">
                  <c:v>3.3272334054230239E-2</c:v>
                </c:pt>
                <c:pt idx="12">
                  <c:v>3.3272334054230239E-2</c:v>
                </c:pt>
                <c:pt idx="13">
                  <c:v>3.3272334054230239E-2</c:v>
                </c:pt>
                <c:pt idx="14">
                  <c:v>3.3272334054230239E-2</c:v>
                </c:pt>
                <c:pt idx="15">
                  <c:v>3.3272334054230239E-2</c:v>
                </c:pt>
                <c:pt idx="16">
                  <c:v>3.3272334054230239E-2</c:v>
                </c:pt>
                <c:pt idx="17">
                  <c:v>3.3272334054230239E-2</c:v>
                </c:pt>
                <c:pt idx="18">
                  <c:v>3.3272334054230239E-2</c:v>
                </c:pt>
                <c:pt idx="19">
                  <c:v>3.3272334054230239E-2</c:v>
                </c:pt>
                <c:pt idx="20">
                  <c:v>3.3272334054230239E-2</c:v>
                </c:pt>
                <c:pt idx="21">
                  <c:v>3.3272334054230239E-2</c:v>
                </c:pt>
                <c:pt idx="22">
                  <c:v>3.3272334054230239E-2</c:v>
                </c:pt>
                <c:pt idx="23">
                  <c:v>3.3272334054230239E-2</c:v>
                </c:pt>
                <c:pt idx="24">
                  <c:v>3.3272334054230239E-2</c:v>
                </c:pt>
                <c:pt idx="25">
                  <c:v>3.3272334054230239E-2</c:v>
                </c:pt>
                <c:pt idx="26">
                  <c:v>3.3272334054230239E-2</c:v>
                </c:pt>
                <c:pt idx="27">
                  <c:v>3.3272334054230239E-2</c:v>
                </c:pt>
                <c:pt idx="28">
                  <c:v>3.3272334054230239E-2</c:v>
                </c:pt>
                <c:pt idx="29">
                  <c:v>3.3272334054230239E-2</c:v>
                </c:pt>
                <c:pt idx="30">
                  <c:v>3.3272334054230239E-2</c:v>
                </c:pt>
                <c:pt idx="31">
                  <c:v>3.3272334054230239E-2</c:v>
                </c:pt>
                <c:pt idx="32">
                  <c:v>3.3272334054230239E-2</c:v>
                </c:pt>
                <c:pt idx="33">
                  <c:v>3.3272334054230239E-2</c:v>
                </c:pt>
                <c:pt idx="34">
                  <c:v>3.3272334054230239E-2</c:v>
                </c:pt>
                <c:pt idx="35">
                  <c:v>3.3272334054230239E-2</c:v>
                </c:pt>
                <c:pt idx="36">
                  <c:v>3.3272334054230239E-2</c:v>
                </c:pt>
                <c:pt idx="37">
                  <c:v>3.3272334054230239E-2</c:v>
                </c:pt>
                <c:pt idx="38">
                  <c:v>3.3272334054230239E-2</c:v>
                </c:pt>
                <c:pt idx="39">
                  <c:v>3.3272334054230239E-2</c:v>
                </c:pt>
                <c:pt idx="40">
                  <c:v>3.3272334054230239E-2</c:v>
                </c:pt>
                <c:pt idx="41">
                  <c:v>3.3272334054230239E-2</c:v>
                </c:pt>
                <c:pt idx="42">
                  <c:v>3.3272334054230239E-2</c:v>
                </c:pt>
                <c:pt idx="43">
                  <c:v>3.3272334054230239E-2</c:v>
                </c:pt>
                <c:pt idx="44">
                  <c:v>3.3272334054230239E-2</c:v>
                </c:pt>
                <c:pt idx="45">
                  <c:v>3.3272334054230239E-2</c:v>
                </c:pt>
                <c:pt idx="46">
                  <c:v>3.3272334054230239E-2</c:v>
                </c:pt>
                <c:pt idx="47">
                  <c:v>3.3272334054230239E-2</c:v>
                </c:pt>
                <c:pt idx="48">
                  <c:v>3.3272334054230239E-2</c:v>
                </c:pt>
                <c:pt idx="49">
                  <c:v>3.3272334054230239E-2</c:v>
                </c:pt>
                <c:pt idx="50">
                  <c:v>3.3272334054230239E-2</c:v>
                </c:pt>
                <c:pt idx="51">
                  <c:v>3.3272334054230239E-2</c:v>
                </c:pt>
                <c:pt idx="52">
                  <c:v>3.3272334054230239E-2</c:v>
                </c:pt>
                <c:pt idx="53">
                  <c:v>3.3272334054230239E-2</c:v>
                </c:pt>
                <c:pt idx="54">
                  <c:v>3.3272334054230239E-2</c:v>
                </c:pt>
                <c:pt idx="55">
                  <c:v>3.3272334054230239E-2</c:v>
                </c:pt>
                <c:pt idx="56">
                  <c:v>3.3272334054230239E-2</c:v>
                </c:pt>
                <c:pt idx="57">
                  <c:v>3.3272334054230239E-2</c:v>
                </c:pt>
                <c:pt idx="58">
                  <c:v>3.3272334054230239E-2</c:v>
                </c:pt>
                <c:pt idx="59">
                  <c:v>3.3272334054230239E-2</c:v>
                </c:pt>
                <c:pt idx="60">
                  <c:v>3.3272334054230239E-2</c:v>
                </c:pt>
                <c:pt idx="61">
                  <c:v>3.3272334054230239E-2</c:v>
                </c:pt>
                <c:pt idx="62">
                  <c:v>3.3272334054230239E-2</c:v>
                </c:pt>
                <c:pt idx="63">
                  <c:v>3.3272334054230239E-2</c:v>
                </c:pt>
                <c:pt idx="64">
                  <c:v>3.3272334054230239E-2</c:v>
                </c:pt>
                <c:pt idx="65">
                  <c:v>3.3272334054230239E-2</c:v>
                </c:pt>
                <c:pt idx="66">
                  <c:v>3.3272334054230239E-2</c:v>
                </c:pt>
                <c:pt idx="67">
                  <c:v>3.3272334054230239E-2</c:v>
                </c:pt>
                <c:pt idx="68">
                  <c:v>3.3272334054230239E-2</c:v>
                </c:pt>
                <c:pt idx="69">
                  <c:v>3.3272334054230239E-2</c:v>
                </c:pt>
                <c:pt idx="70">
                  <c:v>3.3272334054230239E-2</c:v>
                </c:pt>
                <c:pt idx="71">
                  <c:v>3.3272334054230239E-2</c:v>
                </c:pt>
                <c:pt idx="72">
                  <c:v>3.3272334054230239E-2</c:v>
                </c:pt>
                <c:pt idx="73">
                  <c:v>3.3272334054230239E-2</c:v>
                </c:pt>
                <c:pt idx="74">
                  <c:v>3.3272334054230239E-2</c:v>
                </c:pt>
                <c:pt idx="75">
                  <c:v>3.3272334054230239E-2</c:v>
                </c:pt>
                <c:pt idx="76">
                  <c:v>3.3272334054230239E-2</c:v>
                </c:pt>
                <c:pt idx="77">
                  <c:v>3.3272334054230239E-2</c:v>
                </c:pt>
                <c:pt idx="78">
                  <c:v>3.3272334054230239E-2</c:v>
                </c:pt>
                <c:pt idx="79">
                  <c:v>3.3272334054230239E-2</c:v>
                </c:pt>
                <c:pt idx="80">
                  <c:v>3.3272334054230239E-2</c:v>
                </c:pt>
                <c:pt idx="81">
                  <c:v>3.3272334054230239E-2</c:v>
                </c:pt>
                <c:pt idx="82">
                  <c:v>3.3272334054230239E-2</c:v>
                </c:pt>
                <c:pt idx="83">
                  <c:v>3.3272334054230239E-2</c:v>
                </c:pt>
                <c:pt idx="84">
                  <c:v>3.3272334054230239E-2</c:v>
                </c:pt>
                <c:pt idx="85">
                  <c:v>3.3272334054230239E-2</c:v>
                </c:pt>
                <c:pt idx="86">
                  <c:v>3.3272334054230239E-2</c:v>
                </c:pt>
                <c:pt idx="87">
                  <c:v>3.3272334054230239E-2</c:v>
                </c:pt>
                <c:pt idx="88">
                  <c:v>3.3272334054230239E-2</c:v>
                </c:pt>
                <c:pt idx="89">
                  <c:v>3.3272334054230239E-2</c:v>
                </c:pt>
                <c:pt idx="90">
                  <c:v>3.3272334054230239E-2</c:v>
                </c:pt>
                <c:pt idx="91">
                  <c:v>3.3272334054230239E-2</c:v>
                </c:pt>
                <c:pt idx="92">
                  <c:v>3.3272334054230239E-2</c:v>
                </c:pt>
                <c:pt idx="93">
                  <c:v>3.3272334054230239E-2</c:v>
                </c:pt>
                <c:pt idx="94">
                  <c:v>3.3272334054230239E-2</c:v>
                </c:pt>
                <c:pt idx="95">
                  <c:v>3.3272334054230239E-2</c:v>
                </c:pt>
                <c:pt idx="96">
                  <c:v>3.3272334054230239E-2</c:v>
                </c:pt>
                <c:pt idx="97">
                  <c:v>3.3272334054230239E-2</c:v>
                </c:pt>
                <c:pt idx="98">
                  <c:v>3.3272334054230239E-2</c:v>
                </c:pt>
                <c:pt idx="99">
                  <c:v>3.3272334054230239E-2</c:v>
                </c:pt>
                <c:pt idx="100">
                  <c:v>3.3272334054230239E-2</c:v>
                </c:pt>
                <c:pt idx="101">
                  <c:v>3.3272334054230239E-2</c:v>
                </c:pt>
                <c:pt idx="102">
                  <c:v>3.3272334054230239E-2</c:v>
                </c:pt>
                <c:pt idx="103">
                  <c:v>3.3272334054230239E-2</c:v>
                </c:pt>
                <c:pt idx="104">
                  <c:v>3.3272334054230239E-2</c:v>
                </c:pt>
                <c:pt idx="105">
                  <c:v>3.3272334054230239E-2</c:v>
                </c:pt>
                <c:pt idx="106">
                  <c:v>3.3272334054230239E-2</c:v>
                </c:pt>
                <c:pt idx="107">
                  <c:v>3.3272334054230239E-2</c:v>
                </c:pt>
                <c:pt idx="108">
                  <c:v>3.3272334054230239E-2</c:v>
                </c:pt>
                <c:pt idx="109">
                  <c:v>3.3272334054230239E-2</c:v>
                </c:pt>
                <c:pt idx="110">
                  <c:v>3.3272334054230239E-2</c:v>
                </c:pt>
                <c:pt idx="111">
                  <c:v>3.3272334054230239E-2</c:v>
                </c:pt>
                <c:pt idx="112">
                  <c:v>3.3272334054230239E-2</c:v>
                </c:pt>
                <c:pt idx="113">
                  <c:v>3.3272334054230239E-2</c:v>
                </c:pt>
                <c:pt idx="114">
                  <c:v>3.3272334054230239E-2</c:v>
                </c:pt>
                <c:pt idx="115">
                  <c:v>3.3272334054230239E-2</c:v>
                </c:pt>
                <c:pt idx="116">
                  <c:v>3.3272334054230239E-2</c:v>
                </c:pt>
                <c:pt idx="117">
                  <c:v>3.3272334054230239E-2</c:v>
                </c:pt>
                <c:pt idx="118">
                  <c:v>3.3272334054230239E-2</c:v>
                </c:pt>
                <c:pt idx="119">
                  <c:v>3.3272334054230239E-2</c:v>
                </c:pt>
                <c:pt idx="120">
                  <c:v>3.3272334054230239E-2</c:v>
                </c:pt>
                <c:pt idx="121">
                  <c:v>3.3272334054230239E-2</c:v>
                </c:pt>
                <c:pt idx="122">
                  <c:v>3.3272334054230239E-2</c:v>
                </c:pt>
                <c:pt idx="123">
                  <c:v>3.3272334054230239E-2</c:v>
                </c:pt>
                <c:pt idx="124">
                  <c:v>3.3272334054230239E-2</c:v>
                </c:pt>
                <c:pt idx="125">
                  <c:v>3.3272334054230239E-2</c:v>
                </c:pt>
                <c:pt idx="126">
                  <c:v>3.3272334054230239E-2</c:v>
                </c:pt>
                <c:pt idx="127">
                  <c:v>3.3272334054230239E-2</c:v>
                </c:pt>
                <c:pt idx="128">
                  <c:v>3.3272334054230239E-2</c:v>
                </c:pt>
                <c:pt idx="129">
                  <c:v>3.3272334054230239E-2</c:v>
                </c:pt>
                <c:pt idx="130">
                  <c:v>3.3272334054230239E-2</c:v>
                </c:pt>
                <c:pt idx="131">
                  <c:v>3.3272334054230239E-2</c:v>
                </c:pt>
                <c:pt idx="132">
                  <c:v>3.3272334054230239E-2</c:v>
                </c:pt>
                <c:pt idx="133">
                  <c:v>3.3272334054230239E-2</c:v>
                </c:pt>
                <c:pt idx="134">
                  <c:v>3.3272334054230239E-2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F-6403-4A01-B224-AFA20763FD53}"/>
            </c:ext>
          </c:extLst>
        </c:ser>
        <c:ser>
          <c:idx val="2"/>
          <c:order val="2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Results!$B$4:$B$138</c:f>
              <c:strCache>
                <c:ptCount val="135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21-Other</c:v>
                </c:pt>
                <c:pt idx="64">
                  <c:v>21-Other</c:v>
                </c:pt>
                <c:pt idx="65">
                  <c:v>21-Other</c:v>
                </c:pt>
                <c:pt idx="66">
                  <c:v>21-Other</c:v>
                </c:pt>
                <c:pt idx="67">
                  <c:v>21-Other</c:v>
                </c:pt>
                <c:pt idx="68">
                  <c:v>21-Other</c:v>
                </c:pt>
                <c:pt idx="69">
                  <c:v>21-Other</c:v>
                </c:pt>
                <c:pt idx="70">
                  <c:v>21-Other</c:v>
                </c:pt>
                <c:pt idx="71">
                  <c:v>21-Other</c:v>
                </c:pt>
                <c:pt idx="72">
                  <c:v>23-Other</c:v>
                </c:pt>
                <c:pt idx="73">
                  <c:v>23-Other</c:v>
                </c:pt>
                <c:pt idx="74">
                  <c:v>23-Other</c:v>
                </c:pt>
                <c:pt idx="75">
                  <c:v>23-Other</c:v>
                </c:pt>
                <c:pt idx="76">
                  <c:v>23-Other</c:v>
                </c:pt>
                <c:pt idx="77">
                  <c:v>23-Other</c:v>
                </c:pt>
                <c:pt idx="78">
                  <c:v>23-Other</c:v>
                </c:pt>
                <c:pt idx="79">
                  <c:v>23-Other</c:v>
                </c:pt>
                <c:pt idx="80">
                  <c:v>23-Other</c:v>
                </c:pt>
                <c:pt idx="81">
                  <c:v>25-USGS</c:v>
                </c:pt>
                <c:pt idx="82">
                  <c:v>25-USGS</c:v>
                </c:pt>
                <c:pt idx="83">
                  <c:v>25-USGS</c:v>
                </c:pt>
                <c:pt idx="84">
                  <c:v>25-USGS</c:v>
                </c:pt>
                <c:pt idx="85">
                  <c:v>25-USGS</c:v>
                </c:pt>
                <c:pt idx="86">
                  <c:v>25-USGS</c:v>
                </c:pt>
                <c:pt idx="87">
                  <c:v>25-USGS</c:v>
                </c:pt>
                <c:pt idx="88">
                  <c:v>25-USGS</c:v>
                </c:pt>
                <c:pt idx="89">
                  <c:v>25-USGS</c:v>
                </c:pt>
                <c:pt idx="90">
                  <c:v>28-Other</c:v>
                </c:pt>
                <c:pt idx="91">
                  <c:v>28-Other</c:v>
                </c:pt>
                <c:pt idx="92">
                  <c:v>28-Other</c:v>
                </c:pt>
                <c:pt idx="93">
                  <c:v>28-Other</c:v>
                </c:pt>
                <c:pt idx="94">
                  <c:v>28-Other</c:v>
                </c:pt>
                <c:pt idx="95">
                  <c:v>28-Other</c:v>
                </c:pt>
                <c:pt idx="96">
                  <c:v>28-Other</c:v>
                </c:pt>
                <c:pt idx="97">
                  <c:v>28-Other</c:v>
                </c:pt>
                <c:pt idx="98">
                  <c:v>28-Other</c:v>
                </c:pt>
                <c:pt idx="99">
                  <c:v>29-Other</c:v>
                </c:pt>
                <c:pt idx="100">
                  <c:v>29-Other</c:v>
                </c:pt>
                <c:pt idx="101">
                  <c:v>29-Other</c:v>
                </c:pt>
                <c:pt idx="102">
                  <c:v>29-Other</c:v>
                </c:pt>
                <c:pt idx="103">
                  <c:v>29-Other</c:v>
                </c:pt>
                <c:pt idx="104">
                  <c:v>29-Other</c:v>
                </c:pt>
                <c:pt idx="105">
                  <c:v>29-Other</c:v>
                </c:pt>
                <c:pt idx="106">
                  <c:v>29-Other</c:v>
                </c:pt>
                <c:pt idx="107">
                  <c:v>29-Other</c:v>
                </c:pt>
                <c:pt idx="108">
                  <c:v>30-Other</c:v>
                </c:pt>
                <c:pt idx="109">
                  <c:v>30-Other</c:v>
                </c:pt>
                <c:pt idx="110">
                  <c:v>30-Other</c:v>
                </c:pt>
                <c:pt idx="111">
                  <c:v>30-Other</c:v>
                </c:pt>
                <c:pt idx="112">
                  <c:v>30-Other</c:v>
                </c:pt>
                <c:pt idx="113">
                  <c:v>30-Other</c:v>
                </c:pt>
                <c:pt idx="114">
                  <c:v>30-Other</c:v>
                </c:pt>
                <c:pt idx="115">
                  <c:v>30-Other</c:v>
                </c:pt>
                <c:pt idx="116">
                  <c:v>30-Other</c:v>
                </c:pt>
                <c:pt idx="117">
                  <c:v>31-Other</c:v>
                </c:pt>
                <c:pt idx="118">
                  <c:v>31-Other</c:v>
                </c:pt>
                <c:pt idx="119">
                  <c:v>31-Other</c:v>
                </c:pt>
                <c:pt idx="120">
                  <c:v>31-Other</c:v>
                </c:pt>
                <c:pt idx="121">
                  <c:v>31-Other</c:v>
                </c:pt>
                <c:pt idx="122">
                  <c:v>31-Other</c:v>
                </c:pt>
                <c:pt idx="123">
                  <c:v>31-Other</c:v>
                </c:pt>
                <c:pt idx="124">
                  <c:v>31-Other</c:v>
                </c:pt>
                <c:pt idx="125">
                  <c:v>31-Other</c:v>
                </c:pt>
                <c:pt idx="126">
                  <c:v>36-Other</c:v>
                </c:pt>
                <c:pt idx="127">
                  <c:v>36-Other</c:v>
                </c:pt>
                <c:pt idx="128">
                  <c:v>36-Other</c:v>
                </c:pt>
                <c:pt idx="129">
                  <c:v>36-Other</c:v>
                </c:pt>
                <c:pt idx="130">
                  <c:v>36-Other</c:v>
                </c:pt>
                <c:pt idx="131">
                  <c:v>36-Other</c:v>
                </c:pt>
                <c:pt idx="132">
                  <c:v>36-Other</c:v>
                </c:pt>
                <c:pt idx="133">
                  <c:v>36-Other</c:v>
                </c:pt>
                <c:pt idx="134">
                  <c:v>36-Other</c:v>
                </c:pt>
              </c:strCache>
            </c:strRef>
          </c:cat>
          <c:val>
            <c:numRef>
              <c:f>Results!$AB$4:$AB$138</c:f>
              <c:numCache>
                <c:formatCode>0.00</c:formatCode>
                <c:ptCount val="135"/>
                <c:pt idx="0">
                  <c:v>-4.9667276659457702</c:v>
                </c:pt>
                <c:pt idx="1">
                  <c:v>-4.9667276659457702</c:v>
                </c:pt>
                <c:pt idx="2">
                  <c:v>-4.9667276659457702</c:v>
                </c:pt>
                <c:pt idx="3">
                  <c:v>-4.9667276659457702</c:v>
                </c:pt>
                <c:pt idx="4">
                  <c:v>-4.9667276659457702</c:v>
                </c:pt>
                <c:pt idx="5">
                  <c:v>-4.9667276659457702</c:v>
                </c:pt>
                <c:pt idx="6">
                  <c:v>-4.9667276659457702</c:v>
                </c:pt>
                <c:pt idx="7">
                  <c:v>-4.9667276659457702</c:v>
                </c:pt>
                <c:pt idx="8">
                  <c:v>-4.9667276659457702</c:v>
                </c:pt>
                <c:pt idx="9">
                  <c:v>-4.9667276659457702</c:v>
                </c:pt>
                <c:pt idx="10">
                  <c:v>-4.9667276659457702</c:v>
                </c:pt>
                <c:pt idx="11">
                  <c:v>-4.9667276659457702</c:v>
                </c:pt>
                <c:pt idx="12">
                  <c:v>-4.9667276659457702</c:v>
                </c:pt>
                <c:pt idx="13">
                  <c:v>-4.9667276659457702</c:v>
                </c:pt>
                <c:pt idx="14">
                  <c:v>-4.9667276659457702</c:v>
                </c:pt>
                <c:pt idx="15">
                  <c:v>-4.9667276659457702</c:v>
                </c:pt>
                <c:pt idx="16">
                  <c:v>-4.9667276659457702</c:v>
                </c:pt>
                <c:pt idx="17">
                  <c:v>-4.9667276659457702</c:v>
                </c:pt>
                <c:pt idx="18">
                  <c:v>-4.9667276659457702</c:v>
                </c:pt>
                <c:pt idx="19">
                  <c:v>-4.9667276659457702</c:v>
                </c:pt>
                <c:pt idx="20">
                  <c:v>-4.9667276659457702</c:v>
                </c:pt>
                <c:pt idx="21">
                  <c:v>-4.9667276659457702</c:v>
                </c:pt>
                <c:pt idx="22">
                  <c:v>-4.9667276659457702</c:v>
                </c:pt>
                <c:pt idx="23">
                  <c:v>-4.9667276659457702</c:v>
                </c:pt>
                <c:pt idx="24">
                  <c:v>-4.9667276659457702</c:v>
                </c:pt>
                <c:pt idx="25">
                  <c:v>-4.9667276659457702</c:v>
                </c:pt>
                <c:pt idx="26">
                  <c:v>-4.9667276659457702</c:v>
                </c:pt>
                <c:pt idx="27">
                  <c:v>-4.9667276659457702</c:v>
                </c:pt>
                <c:pt idx="28">
                  <c:v>-4.9667276659457702</c:v>
                </c:pt>
                <c:pt idx="29">
                  <c:v>-4.9667276659457702</c:v>
                </c:pt>
                <c:pt idx="30">
                  <c:v>-4.9667276659457702</c:v>
                </c:pt>
                <c:pt idx="31">
                  <c:v>-4.9667276659457702</c:v>
                </c:pt>
                <c:pt idx="32">
                  <c:v>-4.9667276659457702</c:v>
                </c:pt>
                <c:pt idx="33">
                  <c:v>-4.9667276659457702</c:v>
                </c:pt>
                <c:pt idx="34">
                  <c:v>-4.9667276659457702</c:v>
                </c:pt>
                <c:pt idx="35">
                  <c:v>-4.9667276659457702</c:v>
                </c:pt>
                <c:pt idx="36">
                  <c:v>-4.9667276659457702</c:v>
                </c:pt>
                <c:pt idx="37">
                  <c:v>-4.9667276659457702</c:v>
                </c:pt>
                <c:pt idx="38">
                  <c:v>-4.9667276659457702</c:v>
                </c:pt>
                <c:pt idx="39">
                  <c:v>-4.9667276659457702</c:v>
                </c:pt>
                <c:pt idx="40">
                  <c:v>-4.9667276659457702</c:v>
                </c:pt>
                <c:pt idx="41">
                  <c:v>-4.9667276659457702</c:v>
                </c:pt>
                <c:pt idx="42">
                  <c:v>-4.9667276659457702</c:v>
                </c:pt>
                <c:pt idx="43">
                  <c:v>-4.9667276659457702</c:v>
                </c:pt>
                <c:pt idx="44">
                  <c:v>-4.9667276659457702</c:v>
                </c:pt>
                <c:pt idx="45">
                  <c:v>-4.9667276659457702</c:v>
                </c:pt>
                <c:pt idx="46">
                  <c:v>-4.9667276659457702</c:v>
                </c:pt>
                <c:pt idx="47">
                  <c:v>-4.9667276659457702</c:v>
                </c:pt>
                <c:pt idx="48">
                  <c:v>-4.9667276659457702</c:v>
                </c:pt>
                <c:pt idx="49">
                  <c:v>-4.9667276659457702</c:v>
                </c:pt>
                <c:pt idx="50">
                  <c:v>-4.9667276659457702</c:v>
                </c:pt>
                <c:pt idx="51">
                  <c:v>-4.9667276659457702</c:v>
                </c:pt>
                <c:pt idx="52">
                  <c:v>-4.9667276659457702</c:v>
                </c:pt>
                <c:pt idx="53">
                  <c:v>-4.9667276659457702</c:v>
                </c:pt>
                <c:pt idx="54">
                  <c:v>-4.9667276659457702</c:v>
                </c:pt>
                <c:pt idx="55">
                  <c:v>-4.9667276659457702</c:v>
                </c:pt>
                <c:pt idx="56">
                  <c:v>-4.9667276659457702</c:v>
                </c:pt>
                <c:pt idx="57">
                  <c:v>-4.9667276659457702</c:v>
                </c:pt>
                <c:pt idx="58">
                  <c:v>-4.9667276659457702</c:v>
                </c:pt>
                <c:pt idx="59">
                  <c:v>-4.9667276659457702</c:v>
                </c:pt>
                <c:pt idx="60">
                  <c:v>-4.9667276659457702</c:v>
                </c:pt>
                <c:pt idx="61">
                  <c:v>-4.9667276659457702</c:v>
                </c:pt>
                <c:pt idx="62">
                  <c:v>-4.9667276659457702</c:v>
                </c:pt>
                <c:pt idx="63">
                  <c:v>-4.9667276659457702</c:v>
                </c:pt>
                <c:pt idx="64">
                  <c:v>-4.9667276659457702</c:v>
                </c:pt>
                <c:pt idx="65">
                  <c:v>-4.9667276659457702</c:v>
                </c:pt>
                <c:pt idx="66">
                  <c:v>-4.9667276659457702</c:v>
                </c:pt>
                <c:pt idx="67">
                  <c:v>-4.9667276659457702</c:v>
                </c:pt>
                <c:pt idx="68">
                  <c:v>-4.9667276659457702</c:v>
                </c:pt>
                <c:pt idx="69">
                  <c:v>-4.9667276659457702</c:v>
                </c:pt>
                <c:pt idx="70">
                  <c:v>-4.9667276659457702</c:v>
                </c:pt>
                <c:pt idx="71">
                  <c:v>-4.9667276659457702</c:v>
                </c:pt>
                <c:pt idx="72">
                  <c:v>-4.9667276659457702</c:v>
                </c:pt>
                <c:pt idx="73">
                  <c:v>-4.9667276659457702</c:v>
                </c:pt>
                <c:pt idx="74">
                  <c:v>-4.9667276659457702</c:v>
                </c:pt>
                <c:pt idx="75">
                  <c:v>-4.9667276659457702</c:v>
                </c:pt>
                <c:pt idx="76">
                  <c:v>-4.9667276659457702</c:v>
                </c:pt>
                <c:pt idx="77">
                  <c:v>-4.9667276659457702</c:v>
                </c:pt>
                <c:pt idx="78">
                  <c:v>-4.9667276659457702</c:v>
                </c:pt>
                <c:pt idx="79">
                  <c:v>-4.9667276659457702</c:v>
                </c:pt>
                <c:pt idx="80">
                  <c:v>-4.9667276659457702</c:v>
                </c:pt>
                <c:pt idx="81">
                  <c:v>-4.9667276659457702</c:v>
                </c:pt>
                <c:pt idx="82">
                  <c:v>-4.9667276659457702</c:v>
                </c:pt>
                <c:pt idx="83">
                  <c:v>-4.9667276659457702</c:v>
                </c:pt>
                <c:pt idx="84">
                  <c:v>-4.9667276659457702</c:v>
                </c:pt>
                <c:pt idx="85">
                  <c:v>-4.9667276659457702</c:v>
                </c:pt>
                <c:pt idx="86">
                  <c:v>-4.9667276659457702</c:v>
                </c:pt>
                <c:pt idx="87">
                  <c:v>-4.9667276659457702</c:v>
                </c:pt>
                <c:pt idx="88">
                  <c:v>-4.9667276659457702</c:v>
                </c:pt>
                <c:pt idx="89">
                  <c:v>-4.9667276659457702</c:v>
                </c:pt>
                <c:pt idx="90">
                  <c:v>-4.9667276659457702</c:v>
                </c:pt>
                <c:pt idx="91">
                  <c:v>-4.9667276659457702</c:v>
                </c:pt>
                <c:pt idx="92">
                  <c:v>-4.9667276659457702</c:v>
                </c:pt>
                <c:pt idx="93">
                  <c:v>-4.9667276659457702</c:v>
                </c:pt>
                <c:pt idx="94">
                  <c:v>-4.9667276659457702</c:v>
                </c:pt>
                <c:pt idx="95">
                  <c:v>-4.9667276659457702</c:v>
                </c:pt>
                <c:pt idx="96">
                  <c:v>-4.9667276659457702</c:v>
                </c:pt>
                <c:pt idx="97">
                  <c:v>-4.9667276659457702</c:v>
                </c:pt>
                <c:pt idx="98">
                  <c:v>-4.9667276659457702</c:v>
                </c:pt>
                <c:pt idx="99">
                  <c:v>-4.9667276659457702</c:v>
                </c:pt>
                <c:pt idx="100">
                  <c:v>-4.9667276659457702</c:v>
                </c:pt>
                <c:pt idx="101">
                  <c:v>-4.9667276659457702</c:v>
                </c:pt>
                <c:pt idx="102">
                  <c:v>-4.9667276659457702</c:v>
                </c:pt>
                <c:pt idx="103">
                  <c:v>-4.9667276659457702</c:v>
                </c:pt>
                <c:pt idx="104">
                  <c:v>-4.9667276659457702</c:v>
                </c:pt>
                <c:pt idx="105">
                  <c:v>-4.9667276659457702</c:v>
                </c:pt>
                <c:pt idx="106">
                  <c:v>-4.9667276659457702</c:v>
                </c:pt>
                <c:pt idx="107">
                  <c:v>-4.9667276659457702</c:v>
                </c:pt>
                <c:pt idx="108">
                  <c:v>-4.9667276659457702</c:v>
                </c:pt>
                <c:pt idx="109">
                  <c:v>-4.9667276659457702</c:v>
                </c:pt>
                <c:pt idx="110">
                  <c:v>-4.9667276659457702</c:v>
                </c:pt>
                <c:pt idx="111">
                  <c:v>-4.9667276659457702</c:v>
                </c:pt>
                <c:pt idx="112">
                  <c:v>-4.9667276659457702</c:v>
                </c:pt>
                <c:pt idx="113">
                  <c:v>-4.9667276659457702</c:v>
                </c:pt>
                <c:pt idx="114">
                  <c:v>-4.9667276659457702</c:v>
                </c:pt>
                <c:pt idx="115">
                  <c:v>-4.9667276659457702</c:v>
                </c:pt>
                <c:pt idx="116">
                  <c:v>-4.9667276659457702</c:v>
                </c:pt>
                <c:pt idx="117">
                  <c:v>-4.9667276659457702</c:v>
                </c:pt>
                <c:pt idx="118">
                  <c:v>-4.9667276659457702</c:v>
                </c:pt>
                <c:pt idx="119">
                  <c:v>-4.9667276659457702</c:v>
                </c:pt>
                <c:pt idx="120">
                  <c:v>-4.9667276659457702</c:v>
                </c:pt>
                <c:pt idx="121">
                  <c:v>-4.9667276659457702</c:v>
                </c:pt>
                <c:pt idx="122">
                  <c:v>-4.9667276659457702</c:v>
                </c:pt>
                <c:pt idx="123">
                  <c:v>-4.9667276659457702</c:v>
                </c:pt>
                <c:pt idx="124">
                  <c:v>-4.9667276659457702</c:v>
                </c:pt>
                <c:pt idx="125">
                  <c:v>-4.9667276659457702</c:v>
                </c:pt>
                <c:pt idx="126">
                  <c:v>-4.9667276659457702</c:v>
                </c:pt>
                <c:pt idx="127">
                  <c:v>-4.9667276659457702</c:v>
                </c:pt>
                <c:pt idx="128">
                  <c:v>-4.9667276659457702</c:v>
                </c:pt>
                <c:pt idx="129">
                  <c:v>-4.9667276659457702</c:v>
                </c:pt>
                <c:pt idx="130">
                  <c:v>-4.9667276659457702</c:v>
                </c:pt>
                <c:pt idx="131">
                  <c:v>-4.9667276659457702</c:v>
                </c:pt>
                <c:pt idx="132">
                  <c:v>-4.9667276659457702</c:v>
                </c:pt>
                <c:pt idx="133">
                  <c:v>-4.9667276659457702</c:v>
                </c:pt>
                <c:pt idx="134">
                  <c:v>-4.9667276659457702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0-6403-4A01-B224-AFA20763FD53}"/>
            </c:ext>
          </c:extLst>
        </c:ser>
        <c:ser>
          <c:idx val="3"/>
          <c:order val="3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Results!$B$4:$B$138</c:f>
              <c:strCache>
                <c:ptCount val="135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21-Other</c:v>
                </c:pt>
                <c:pt idx="64">
                  <c:v>21-Other</c:v>
                </c:pt>
                <c:pt idx="65">
                  <c:v>21-Other</c:v>
                </c:pt>
                <c:pt idx="66">
                  <c:v>21-Other</c:v>
                </c:pt>
                <c:pt idx="67">
                  <c:v>21-Other</c:v>
                </c:pt>
                <c:pt idx="68">
                  <c:v>21-Other</c:v>
                </c:pt>
                <c:pt idx="69">
                  <c:v>21-Other</c:v>
                </c:pt>
                <c:pt idx="70">
                  <c:v>21-Other</c:v>
                </c:pt>
                <c:pt idx="71">
                  <c:v>21-Other</c:v>
                </c:pt>
                <c:pt idx="72">
                  <c:v>23-Other</c:v>
                </c:pt>
                <c:pt idx="73">
                  <c:v>23-Other</c:v>
                </c:pt>
                <c:pt idx="74">
                  <c:v>23-Other</c:v>
                </c:pt>
                <c:pt idx="75">
                  <c:v>23-Other</c:v>
                </c:pt>
                <c:pt idx="76">
                  <c:v>23-Other</c:v>
                </c:pt>
                <c:pt idx="77">
                  <c:v>23-Other</c:v>
                </c:pt>
                <c:pt idx="78">
                  <c:v>23-Other</c:v>
                </c:pt>
                <c:pt idx="79">
                  <c:v>23-Other</c:v>
                </c:pt>
                <c:pt idx="80">
                  <c:v>23-Other</c:v>
                </c:pt>
                <c:pt idx="81">
                  <c:v>25-USGS</c:v>
                </c:pt>
                <c:pt idx="82">
                  <c:v>25-USGS</c:v>
                </c:pt>
                <c:pt idx="83">
                  <c:v>25-USGS</c:v>
                </c:pt>
                <c:pt idx="84">
                  <c:v>25-USGS</c:v>
                </c:pt>
                <c:pt idx="85">
                  <c:v>25-USGS</c:v>
                </c:pt>
                <c:pt idx="86">
                  <c:v>25-USGS</c:v>
                </c:pt>
                <c:pt idx="87">
                  <c:v>25-USGS</c:v>
                </c:pt>
                <c:pt idx="88">
                  <c:v>25-USGS</c:v>
                </c:pt>
                <c:pt idx="89">
                  <c:v>25-USGS</c:v>
                </c:pt>
                <c:pt idx="90">
                  <c:v>28-Other</c:v>
                </c:pt>
                <c:pt idx="91">
                  <c:v>28-Other</c:v>
                </c:pt>
                <c:pt idx="92">
                  <c:v>28-Other</c:v>
                </c:pt>
                <c:pt idx="93">
                  <c:v>28-Other</c:v>
                </c:pt>
                <c:pt idx="94">
                  <c:v>28-Other</c:v>
                </c:pt>
                <c:pt idx="95">
                  <c:v>28-Other</c:v>
                </c:pt>
                <c:pt idx="96">
                  <c:v>28-Other</c:v>
                </c:pt>
                <c:pt idx="97">
                  <c:v>28-Other</c:v>
                </c:pt>
                <c:pt idx="98">
                  <c:v>28-Other</c:v>
                </c:pt>
                <c:pt idx="99">
                  <c:v>29-Other</c:v>
                </c:pt>
                <c:pt idx="100">
                  <c:v>29-Other</c:v>
                </c:pt>
                <c:pt idx="101">
                  <c:v>29-Other</c:v>
                </c:pt>
                <c:pt idx="102">
                  <c:v>29-Other</c:v>
                </c:pt>
                <c:pt idx="103">
                  <c:v>29-Other</c:v>
                </c:pt>
                <c:pt idx="104">
                  <c:v>29-Other</c:v>
                </c:pt>
                <c:pt idx="105">
                  <c:v>29-Other</c:v>
                </c:pt>
                <c:pt idx="106">
                  <c:v>29-Other</c:v>
                </c:pt>
                <c:pt idx="107">
                  <c:v>29-Other</c:v>
                </c:pt>
                <c:pt idx="108">
                  <c:v>30-Other</c:v>
                </c:pt>
                <c:pt idx="109">
                  <c:v>30-Other</c:v>
                </c:pt>
                <c:pt idx="110">
                  <c:v>30-Other</c:v>
                </c:pt>
                <c:pt idx="111">
                  <c:v>30-Other</c:v>
                </c:pt>
                <c:pt idx="112">
                  <c:v>30-Other</c:v>
                </c:pt>
                <c:pt idx="113">
                  <c:v>30-Other</c:v>
                </c:pt>
                <c:pt idx="114">
                  <c:v>30-Other</c:v>
                </c:pt>
                <c:pt idx="115">
                  <c:v>30-Other</c:v>
                </c:pt>
                <c:pt idx="116">
                  <c:v>30-Other</c:v>
                </c:pt>
                <c:pt idx="117">
                  <c:v>31-Other</c:v>
                </c:pt>
                <c:pt idx="118">
                  <c:v>31-Other</c:v>
                </c:pt>
                <c:pt idx="119">
                  <c:v>31-Other</c:v>
                </c:pt>
                <c:pt idx="120">
                  <c:v>31-Other</c:v>
                </c:pt>
                <c:pt idx="121">
                  <c:v>31-Other</c:v>
                </c:pt>
                <c:pt idx="122">
                  <c:v>31-Other</c:v>
                </c:pt>
                <c:pt idx="123">
                  <c:v>31-Other</c:v>
                </c:pt>
                <c:pt idx="124">
                  <c:v>31-Other</c:v>
                </c:pt>
                <c:pt idx="125">
                  <c:v>31-Other</c:v>
                </c:pt>
                <c:pt idx="126">
                  <c:v>36-Other</c:v>
                </c:pt>
                <c:pt idx="127">
                  <c:v>36-Other</c:v>
                </c:pt>
                <c:pt idx="128">
                  <c:v>36-Other</c:v>
                </c:pt>
                <c:pt idx="129">
                  <c:v>36-Other</c:v>
                </c:pt>
                <c:pt idx="130">
                  <c:v>36-Other</c:v>
                </c:pt>
                <c:pt idx="131">
                  <c:v>36-Other</c:v>
                </c:pt>
                <c:pt idx="132">
                  <c:v>36-Other</c:v>
                </c:pt>
                <c:pt idx="133">
                  <c:v>36-Other</c:v>
                </c:pt>
                <c:pt idx="134">
                  <c:v>36-Other</c:v>
                </c:pt>
              </c:strCache>
            </c:strRef>
          </c:cat>
          <c:val>
            <c:numRef>
              <c:f>Results!$AC$4:$AC$138</c:f>
              <c:numCache>
                <c:formatCode>0.00</c:formatCode>
                <c:ptCount val="135"/>
                <c:pt idx="0">
                  <c:v>5.0332723340542298</c:v>
                </c:pt>
                <c:pt idx="1">
                  <c:v>5.0332723340542298</c:v>
                </c:pt>
                <c:pt idx="2">
                  <c:v>5.0332723340542298</c:v>
                </c:pt>
                <c:pt idx="3">
                  <c:v>5.0332723340542298</c:v>
                </c:pt>
                <c:pt idx="4">
                  <c:v>5.0332723340542298</c:v>
                </c:pt>
                <c:pt idx="5">
                  <c:v>5.0332723340542298</c:v>
                </c:pt>
                <c:pt idx="6">
                  <c:v>5.0332723340542298</c:v>
                </c:pt>
                <c:pt idx="7">
                  <c:v>5.0332723340542298</c:v>
                </c:pt>
                <c:pt idx="8">
                  <c:v>5.0332723340542298</c:v>
                </c:pt>
                <c:pt idx="9">
                  <c:v>5.0332723340542298</c:v>
                </c:pt>
                <c:pt idx="10">
                  <c:v>5.0332723340542298</c:v>
                </c:pt>
                <c:pt idx="11">
                  <c:v>5.0332723340542298</c:v>
                </c:pt>
                <c:pt idx="12">
                  <c:v>5.0332723340542298</c:v>
                </c:pt>
                <c:pt idx="13">
                  <c:v>5.0332723340542298</c:v>
                </c:pt>
                <c:pt idx="14">
                  <c:v>5.0332723340542298</c:v>
                </c:pt>
                <c:pt idx="15">
                  <c:v>5.0332723340542298</c:v>
                </c:pt>
                <c:pt idx="16">
                  <c:v>5.0332723340542298</c:v>
                </c:pt>
                <c:pt idx="17">
                  <c:v>5.0332723340542298</c:v>
                </c:pt>
                <c:pt idx="18">
                  <c:v>5.0332723340542298</c:v>
                </c:pt>
                <c:pt idx="19">
                  <c:v>5.0332723340542298</c:v>
                </c:pt>
                <c:pt idx="20">
                  <c:v>5.0332723340542298</c:v>
                </c:pt>
                <c:pt idx="21">
                  <c:v>5.0332723340542298</c:v>
                </c:pt>
                <c:pt idx="22">
                  <c:v>5.0332723340542298</c:v>
                </c:pt>
                <c:pt idx="23">
                  <c:v>5.0332723340542298</c:v>
                </c:pt>
                <c:pt idx="24">
                  <c:v>5.0332723340542298</c:v>
                </c:pt>
                <c:pt idx="25">
                  <c:v>5.0332723340542298</c:v>
                </c:pt>
                <c:pt idx="26">
                  <c:v>5.0332723340542298</c:v>
                </c:pt>
                <c:pt idx="27">
                  <c:v>5.0332723340542298</c:v>
                </c:pt>
                <c:pt idx="28">
                  <c:v>5.0332723340542298</c:v>
                </c:pt>
                <c:pt idx="29">
                  <c:v>5.0332723340542298</c:v>
                </c:pt>
                <c:pt idx="30">
                  <c:v>5.0332723340542298</c:v>
                </c:pt>
                <c:pt idx="31">
                  <c:v>5.0332723340542298</c:v>
                </c:pt>
                <c:pt idx="32">
                  <c:v>5.0332723340542298</c:v>
                </c:pt>
                <c:pt idx="33">
                  <c:v>5.0332723340542298</c:v>
                </c:pt>
                <c:pt idx="34">
                  <c:v>5.0332723340542298</c:v>
                </c:pt>
                <c:pt idx="35">
                  <c:v>5.0332723340542298</c:v>
                </c:pt>
                <c:pt idx="36">
                  <c:v>5.0332723340542298</c:v>
                </c:pt>
                <c:pt idx="37">
                  <c:v>5.0332723340542298</c:v>
                </c:pt>
                <c:pt idx="38">
                  <c:v>5.0332723340542298</c:v>
                </c:pt>
                <c:pt idx="39">
                  <c:v>5.0332723340542298</c:v>
                </c:pt>
                <c:pt idx="40">
                  <c:v>5.0332723340542298</c:v>
                </c:pt>
                <c:pt idx="41">
                  <c:v>5.0332723340542298</c:v>
                </c:pt>
                <c:pt idx="42">
                  <c:v>5.0332723340542298</c:v>
                </c:pt>
                <c:pt idx="43">
                  <c:v>5.0332723340542298</c:v>
                </c:pt>
                <c:pt idx="44">
                  <c:v>5.0332723340542298</c:v>
                </c:pt>
                <c:pt idx="45">
                  <c:v>5.0332723340542298</c:v>
                </c:pt>
                <c:pt idx="46">
                  <c:v>5.0332723340542298</c:v>
                </c:pt>
                <c:pt idx="47">
                  <c:v>5.0332723340542298</c:v>
                </c:pt>
                <c:pt idx="48">
                  <c:v>5.0332723340542298</c:v>
                </c:pt>
                <c:pt idx="49">
                  <c:v>5.0332723340542298</c:v>
                </c:pt>
                <c:pt idx="50">
                  <c:v>5.0332723340542298</c:v>
                </c:pt>
                <c:pt idx="51">
                  <c:v>5.0332723340542298</c:v>
                </c:pt>
                <c:pt idx="52">
                  <c:v>5.0332723340542298</c:v>
                </c:pt>
                <c:pt idx="53">
                  <c:v>5.0332723340542298</c:v>
                </c:pt>
                <c:pt idx="54">
                  <c:v>5.0332723340542298</c:v>
                </c:pt>
                <c:pt idx="55">
                  <c:v>5.0332723340542298</c:v>
                </c:pt>
                <c:pt idx="56">
                  <c:v>5.0332723340542298</c:v>
                </c:pt>
                <c:pt idx="57">
                  <c:v>5.0332723340542298</c:v>
                </c:pt>
                <c:pt idx="58">
                  <c:v>5.0332723340542298</c:v>
                </c:pt>
                <c:pt idx="59">
                  <c:v>5.0332723340542298</c:v>
                </c:pt>
                <c:pt idx="60">
                  <c:v>5.0332723340542298</c:v>
                </c:pt>
                <c:pt idx="61">
                  <c:v>5.0332723340542298</c:v>
                </c:pt>
                <c:pt idx="62">
                  <c:v>5.0332723340542298</c:v>
                </c:pt>
                <c:pt idx="63">
                  <c:v>5.0332723340542298</c:v>
                </c:pt>
                <c:pt idx="64">
                  <c:v>5.0332723340542298</c:v>
                </c:pt>
                <c:pt idx="65">
                  <c:v>5.0332723340542298</c:v>
                </c:pt>
                <c:pt idx="66">
                  <c:v>5.0332723340542298</c:v>
                </c:pt>
                <c:pt idx="67">
                  <c:v>5.0332723340542298</c:v>
                </c:pt>
                <c:pt idx="68">
                  <c:v>5.0332723340542298</c:v>
                </c:pt>
                <c:pt idx="69">
                  <c:v>5.0332723340542298</c:v>
                </c:pt>
                <c:pt idx="70">
                  <c:v>5.0332723340542298</c:v>
                </c:pt>
                <c:pt idx="71">
                  <c:v>5.0332723340542298</c:v>
                </c:pt>
                <c:pt idx="72">
                  <c:v>5.0332723340542298</c:v>
                </c:pt>
                <c:pt idx="73">
                  <c:v>5.0332723340542298</c:v>
                </c:pt>
                <c:pt idx="74">
                  <c:v>5.0332723340542298</c:v>
                </c:pt>
                <c:pt idx="75">
                  <c:v>5.0332723340542298</c:v>
                </c:pt>
                <c:pt idx="76">
                  <c:v>5.0332723340542298</c:v>
                </c:pt>
                <c:pt idx="77">
                  <c:v>5.0332723340542298</c:v>
                </c:pt>
                <c:pt idx="78">
                  <c:v>5.0332723340542298</c:v>
                </c:pt>
                <c:pt idx="79">
                  <c:v>5.0332723340542298</c:v>
                </c:pt>
                <c:pt idx="80">
                  <c:v>5.0332723340542298</c:v>
                </c:pt>
                <c:pt idx="81">
                  <c:v>5.0332723340542298</c:v>
                </c:pt>
                <c:pt idx="82">
                  <c:v>5.0332723340542298</c:v>
                </c:pt>
                <c:pt idx="83">
                  <c:v>5.0332723340542298</c:v>
                </c:pt>
                <c:pt idx="84">
                  <c:v>5.0332723340542298</c:v>
                </c:pt>
                <c:pt idx="85">
                  <c:v>5.0332723340542298</c:v>
                </c:pt>
                <c:pt idx="86">
                  <c:v>5.0332723340542298</c:v>
                </c:pt>
                <c:pt idx="87">
                  <c:v>5.0332723340542298</c:v>
                </c:pt>
                <c:pt idx="88">
                  <c:v>5.0332723340542298</c:v>
                </c:pt>
                <c:pt idx="89">
                  <c:v>5.0332723340542298</c:v>
                </c:pt>
                <c:pt idx="90">
                  <c:v>5.0332723340542298</c:v>
                </c:pt>
                <c:pt idx="91">
                  <c:v>5.0332723340542298</c:v>
                </c:pt>
                <c:pt idx="92">
                  <c:v>5.0332723340542298</c:v>
                </c:pt>
                <c:pt idx="93">
                  <c:v>5.0332723340542298</c:v>
                </c:pt>
                <c:pt idx="94">
                  <c:v>5.0332723340542298</c:v>
                </c:pt>
                <c:pt idx="95">
                  <c:v>5.0332723340542298</c:v>
                </c:pt>
                <c:pt idx="96">
                  <c:v>5.0332723340542298</c:v>
                </c:pt>
                <c:pt idx="97">
                  <c:v>5.0332723340542298</c:v>
                </c:pt>
                <c:pt idx="98">
                  <c:v>5.0332723340542298</c:v>
                </c:pt>
                <c:pt idx="99">
                  <c:v>5.0332723340542298</c:v>
                </c:pt>
                <c:pt idx="100">
                  <c:v>5.0332723340542298</c:v>
                </c:pt>
                <c:pt idx="101">
                  <c:v>5.0332723340542298</c:v>
                </c:pt>
                <c:pt idx="102">
                  <c:v>5.0332723340542298</c:v>
                </c:pt>
                <c:pt idx="103">
                  <c:v>5.0332723340542298</c:v>
                </c:pt>
                <c:pt idx="104">
                  <c:v>5.0332723340542298</c:v>
                </c:pt>
                <c:pt idx="105">
                  <c:v>5.0332723340542298</c:v>
                </c:pt>
                <c:pt idx="106">
                  <c:v>5.0332723340542298</c:v>
                </c:pt>
                <c:pt idx="107">
                  <c:v>5.0332723340542298</c:v>
                </c:pt>
                <c:pt idx="108">
                  <c:v>5.0332723340542298</c:v>
                </c:pt>
                <c:pt idx="109">
                  <c:v>5.0332723340542298</c:v>
                </c:pt>
                <c:pt idx="110">
                  <c:v>5.0332723340542298</c:v>
                </c:pt>
                <c:pt idx="111">
                  <c:v>5.0332723340542298</c:v>
                </c:pt>
                <c:pt idx="112">
                  <c:v>5.0332723340542298</c:v>
                </c:pt>
                <c:pt idx="113">
                  <c:v>5.0332723340542298</c:v>
                </c:pt>
                <c:pt idx="114">
                  <c:v>5.0332723340542298</c:v>
                </c:pt>
                <c:pt idx="115">
                  <c:v>5.0332723340542298</c:v>
                </c:pt>
                <c:pt idx="116">
                  <c:v>5.0332723340542298</c:v>
                </c:pt>
                <c:pt idx="117">
                  <c:v>5.0332723340542298</c:v>
                </c:pt>
                <c:pt idx="118">
                  <c:v>5.0332723340542298</c:v>
                </c:pt>
                <c:pt idx="119">
                  <c:v>5.0332723340542298</c:v>
                </c:pt>
                <c:pt idx="120">
                  <c:v>5.0332723340542298</c:v>
                </c:pt>
                <c:pt idx="121">
                  <c:v>5.0332723340542298</c:v>
                </c:pt>
                <c:pt idx="122">
                  <c:v>5.0332723340542298</c:v>
                </c:pt>
                <c:pt idx="123">
                  <c:v>5.0332723340542298</c:v>
                </c:pt>
                <c:pt idx="124">
                  <c:v>5.0332723340542298</c:v>
                </c:pt>
                <c:pt idx="125">
                  <c:v>5.0332723340542298</c:v>
                </c:pt>
                <c:pt idx="126">
                  <c:v>5.0332723340542298</c:v>
                </c:pt>
                <c:pt idx="127">
                  <c:v>5.0332723340542298</c:v>
                </c:pt>
                <c:pt idx="128">
                  <c:v>5.0332723340542298</c:v>
                </c:pt>
                <c:pt idx="129">
                  <c:v>5.0332723340542298</c:v>
                </c:pt>
                <c:pt idx="130">
                  <c:v>5.0332723340542298</c:v>
                </c:pt>
                <c:pt idx="131">
                  <c:v>5.0332723340542298</c:v>
                </c:pt>
                <c:pt idx="132">
                  <c:v>5.0332723340542298</c:v>
                </c:pt>
                <c:pt idx="133">
                  <c:v>5.0332723340542298</c:v>
                </c:pt>
                <c:pt idx="134">
                  <c:v>5.0332723340542298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1-6403-4A01-B224-AFA20763FD53}"/>
            </c:ext>
          </c:extLst>
        </c:ser>
        <c:ser>
          <c:idx val="4"/>
          <c:order val="4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Results!$B$4:$B$138</c:f>
              <c:strCache>
                <c:ptCount val="135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21-Other</c:v>
                </c:pt>
                <c:pt idx="64">
                  <c:v>21-Other</c:v>
                </c:pt>
                <c:pt idx="65">
                  <c:v>21-Other</c:v>
                </c:pt>
                <c:pt idx="66">
                  <c:v>21-Other</c:v>
                </c:pt>
                <c:pt idx="67">
                  <c:v>21-Other</c:v>
                </c:pt>
                <c:pt idx="68">
                  <c:v>21-Other</c:v>
                </c:pt>
                <c:pt idx="69">
                  <c:v>21-Other</c:v>
                </c:pt>
                <c:pt idx="70">
                  <c:v>21-Other</c:v>
                </c:pt>
                <c:pt idx="71">
                  <c:v>21-Other</c:v>
                </c:pt>
                <c:pt idx="72">
                  <c:v>23-Other</c:v>
                </c:pt>
                <c:pt idx="73">
                  <c:v>23-Other</c:v>
                </c:pt>
                <c:pt idx="74">
                  <c:v>23-Other</c:v>
                </c:pt>
                <c:pt idx="75">
                  <c:v>23-Other</c:v>
                </c:pt>
                <c:pt idx="76">
                  <c:v>23-Other</c:v>
                </c:pt>
                <c:pt idx="77">
                  <c:v>23-Other</c:v>
                </c:pt>
                <c:pt idx="78">
                  <c:v>23-Other</c:v>
                </c:pt>
                <c:pt idx="79">
                  <c:v>23-Other</c:v>
                </c:pt>
                <c:pt idx="80">
                  <c:v>23-Other</c:v>
                </c:pt>
                <c:pt idx="81">
                  <c:v>25-USGS</c:v>
                </c:pt>
                <c:pt idx="82">
                  <c:v>25-USGS</c:v>
                </c:pt>
                <c:pt idx="83">
                  <c:v>25-USGS</c:v>
                </c:pt>
                <c:pt idx="84">
                  <c:v>25-USGS</c:v>
                </c:pt>
                <c:pt idx="85">
                  <c:v>25-USGS</c:v>
                </c:pt>
                <c:pt idx="86">
                  <c:v>25-USGS</c:v>
                </c:pt>
                <c:pt idx="87">
                  <c:v>25-USGS</c:v>
                </c:pt>
                <c:pt idx="88">
                  <c:v>25-USGS</c:v>
                </c:pt>
                <c:pt idx="89">
                  <c:v>25-USGS</c:v>
                </c:pt>
                <c:pt idx="90">
                  <c:v>28-Other</c:v>
                </c:pt>
                <c:pt idx="91">
                  <c:v>28-Other</c:v>
                </c:pt>
                <c:pt idx="92">
                  <c:v>28-Other</c:v>
                </c:pt>
                <c:pt idx="93">
                  <c:v>28-Other</c:v>
                </c:pt>
                <c:pt idx="94">
                  <c:v>28-Other</c:v>
                </c:pt>
                <c:pt idx="95">
                  <c:v>28-Other</c:v>
                </c:pt>
                <c:pt idx="96">
                  <c:v>28-Other</c:v>
                </c:pt>
                <c:pt idx="97">
                  <c:v>28-Other</c:v>
                </c:pt>
                <c:pt idx="98">
                  <c:v>28-Other</c:v>
                </c:pt>
                <c:pt idx="99">
                  <c:v>29-Other</c:v>
                </c:pt>
                <c:pt idx="100">
                  <c:v>29-Other</c:v>
                </c:pt>
                <c:pt idx="101">
                  <c:v>29-Other</c:v>
                </c:pt>
                <c:pt idx="102">
                  <c:v>29-Other</c:v>
                </c:pt>
                <c:pt idx="103">
                  <c:v>29-Other</c:v>
                </c:pt>
                <c:pt idx="104">
                  <c:v>29-Other</c:v>
                </c:pt>
                <c:pt idx="105">
                  <c:v>29-Other</c:v>
                </c:pt>
                <c:pt idx="106">
                  <c:v>29-Other</c:v>
                </c:pt>
                <c:pt idx="107">
                  <c:v>29-Other</c:v>
                </c:pt>
                <c:pt idx="108">
                  <c:v>30-Other</c:v>
                </c:pt>
                <c:pt idx="109">
                  <c:v>30-Other</c:v>
                </c:pt>
                <c:pt idx="110">
                  <c:v>30-Other</c:v>
                </c:pt>
                <c:pt idx="111">
                  <c:v>30-Other</c:v>
                </c:pt>
                <c:pt idx="112">
                  <c:v>30-Other</c:v>
                </c:pt>
                <c:pt idx="113">
                  <c:v>30-Other</c:v>
                </c:pt>
                <c:pt idx="114">
                  <c:v>30-Other</c:v>
                </c:pt>
                <c:pt idx="115">
                  <c:v>30-Other</c:v>
                </c:pt>
                <c:pt idx="116">
                  <c:v>30-Other</c:v>
                </c:pt>
                <c:pt idx="117">
                  <c:v>31-Other</c:v>
                </c:pt>
                <c:pt idx="118">
                  <c:v>31-Other</c:v>
                </c:pt>
                <c:pt idx="119">
                  <c:v>31-Other</c:v>
                </c:pt>
                <c:pt idx="120">
                  <c:v>31-Other</c:v>
                </c:pt>
                <c:pt idx="121">
                  <c:v>31-Other</c:v>
                </c:pt>
                <c:pt idx="122">
                  <c:v>31-Other</c:v>
                </c:pt>
                <c:pt idx="123">
                  <c:v>31-Other</c:v>
                </c:pt>
                <c:pt idx="124">
                  <c:v>31-Other</c:v>
                </c:pt>
                <c:pt idx="125">
                  <c:v>31-Other</c:v>
                </c:pt>
                <c:pt idx="126">
                  <c:v>36-Other</c:v>
                </c:pt>
                <c:pt idx="127">
                  <c:v>36-Other</c:v>
                </c:pt>
                <c:pt idx="128">
                  <c:v>36-Other</c:v>
                </c:pt>
                <c:pt idx="129">
                  <c:v>36-Other</c:v>
                </c:pt>
                <c:pt idx="130">
                  <c:v>36-Other</c:v>
                </c:pt>
                <c:pt idx="131">
                  <c:v>36-Other</c:v>
                </c:pt>
                <c:pt idx="132">
                  <c:v>36-Other</c:v>
                </c:pt>
                <c:pt idx="133">
                  <c:v>36-Other</c:v>
                </c:pt>
                <c:pt idx="134">
                  <c:v>36-Other</c:v>
                </c:pt>
              </c:strCache>
            </c:strRef>
          </c:cat>
          <c:val>
            <c:numRef>
              <c:f>Results!$AD$4:$AD$138</c:f>
              <c:numCache>
                <c:formatCode>0.00</c:formatCode>
                <c:ptCount val="135"/>
                <c:pt idx="0">
                  <c:v>-4.1630419917261063</c:v>
                </c:pt>
                <c:pt idx="1">
                  <c:v>-4.1630419917261063</c:v>
                </c:pt>
                <c:pt idx="2">
                  <c:v>-4.1630419917261063</c:v>
                </c:pt>
                <c:pt idx="3">
                  <c:v>-4.1630419917261063</c:v>
                </c:pt>
                <c:pt idx="4">
                  <c:v>-4.1630419917261063</c:v>
                </c:pt>
                <c:pt idx="5">
                  <c:v>-4.1630419917261063</c:v>
                </c:pt>
                <c:pt idx="6">
                  <c:v>-4.1630419917261063</c:v>
                </c:pt>
                <c:pt idx="7">
                  <c:v>-4.1630419917261063</c:v>
                </c:pt>
                <c:pt idx="8">
                  <c:v>-4.1630419917261063</c:v>
                </c:pt>
                <c:pt idx="9">
                  <c:v>-4.1630419917261063</c:v>
                </c:pt>
                <c:pt idx="10">
                  <c:v>-4.1630419917261063</c:v>
                </c:pt>
                <c:pt idx="11">
                  <c:v>-4.1630419917261063</c:v>
                </c:pt>
                <c:pt idx="12">
                  <c:v>-4.1630419917261063</c:v>
                </c:pt>
                <c:pt idx="13">
                  <c:v>-4.1630419917261063</c:v>
                </c:pt>
                <c:pt idx="14">
                  <c:v>-4.1630419917261063</c:v>
                </c:pt>
                <c:pt idx="15">
                  <c:v>-4.1630419917261063</c:v>
                </c:pt>
                <c:pt idx="16">
                  <c:v>-4.1630419917261063</c:v>
                </c:pt>
                <c:pt idx="17">
                  <c:v>-4.1630419917261063</c:v>
                </c:pt>
                <c:pt idx="18">
                  <c:v>-4.1630419917261063</c:v>
                </c:pt>
                <c:pt idx="19">
                  <c:v>-4.1630419917261063</c:v>
                </c:pt>
                <c:pt idx="20">
                  <c:v>-4.1630419917261063</c:v>
                </c:pt>
                <c:pt idx="21">
                  <c:v>-4.1630419917261063</c:v>
                </c:pt>
                <c:pt idx="22">
                  <c:v>-4.1630419917261063</c:v>
                </c:pt>
                <c:pt idx="23">
                  <c:v>-4.1630419917261063</c:v>
                </c:pt>
                <c:pt idx="24">
                  <c:v>-4.1630419917261063</c:v>
                </c:pt>
                <c:pt idx="25">
                  <c:v>-4.1630419917261063</c:v>
                </c:pt>
                <c:pt idx="26">
                  <c:v>-4.1630419917261063</c:v>
                </c:pt>
                <c:pt idx="27">
                  <c:v>-4.1630419917261063</c:v>
                </c:pt>
                <c:pt idx="28">
                  <c:v>-4.1630419917261063</c:v>
                </c:pt>
                <c:pt idx="29">
                  <c:v>-4.1630419917261063</c:v>
                </c:pt>
                <c:pt idx="30">
                  <c:v>-4.1630419917261063</c:v>
                </c:pt>
                <c:pt idx="31">
                  <c:v>-4.1630419917261063</c:v>
                </c:pt>
                <c:pt idx="32">
                  <c:v>-4.1630419917261063</c:v>
                </c:pt>
                <c:pt idx="33">
                  <c:v>-4.1630419917261063</c:v>
                </c:pt>
                <c:pt idx="34">
                  <c:v>-4.1630419917261063</c:v>
                </c:pt>
                <c:pt idx="35">
                  <c:v>-4.1630419917261063</c:v>
                </c:pt>
                <c:pt idx="36">
                  <c:v>-4.1630419917261063</c:v>
                </c:pt>
                <c:pt idx="37">
                  <c:v>-4.1630419917261063</c:v>
                </c:pt>
                <c:pt idx="38">
                  <c:v>-4.1630419917261063</c:v>
                </c:pt>
                <c:pt idx="39">
                  <c:v>-4.1630419917261063</c:v>
                </c:pt>
                <c:pt idx="40">
                  <c:v>-4.1630419917261063</c:v>
                </c:pt>
                <c:pt idx="41">
                  <c:v>-4.1630419917261063</c:v>
                </c:pt>
                <c:pt idx="42">
                  <c:v>-4.1630419917261063</c:v>
                </c:pt>
                <c:pt idx="43">
                  <c:v>-4.1630419917261063</c:v>
                </c:pt>
                <c:pt idx="44">
                  <c:v>-4.1630419917261063</c:v>
                </c:pt>
                <c:pt idx="45">
                  <c:v>-4.1630419917261063</c:v>
                </c:pt>
                <c:pt idx="46">
                  <c:v>-4.1630419917261063</c:v>
                </c:pt>
                <c:pt idx="47">
                  <c:v>-4.1630419917261063</c:v>
                </c:pt>
                <c:pt idx="48">
                  <c:v>-4.1630419917261063</c:v>
                </c:pt>
                <c:pt idx="49">
                  <c:v>-4.1630419917261063</c:v>
                </c:pt>
                <c:pt idx="50">
                  <c:v>-4.1630419917261063</c:v>
                </c:pt>
                <c:pt idx="51">
                  <c:v>-4.1630419917261063</c:v>
                </c:pt>
                <c:pt idx="52">
                  <c:v>-4.1630419917261063</c:v>
                </c:pt>
                <c:pt idx="53">
                  <c:v>-4.1630419917261063</c:v>
                </c:pt>
                <c:pt idx="54">
                  <c:v>-4.1630419917261063</c:v>
                </c:pt>
                <c:pt idx="55">
                  <c:v>-4.1630419917261063</c:v>
                </c:pt>
                <c:pt idx="56">
                  <c:v>-4.1630419917261063</c:v>
                </c:pt>
                <c:pt idx="57">
                  <c:v>-4.1630419917261063</c:v>
                </c:pt>
                <c:pt idx="58">
                  <c:v>-4.1630419917261063</c:v>
                </c:pt>
                <c:pt idx="59">
                  <c:v>-4.1630419917261063</c:v>
                </c:pt>
                <c:pt idx="60">
                  <c:v>-4.1630419917261063</c:v>
                </c:pt>
                <c:pt idx="61">
                  <c:v>-4.1630419917261063</c:v>
                </c:pt>
                <c:pt idx="62">
                  <c:v>-4.1630419917261063</c:v>
                </c:pt>
                <c:pt idx="63">
                  <c:v>-4.1630419917261063</c:v>
                </c:pt>
                <c:pt idx="64">
                  <c:v>-4.1630419917261063</c:v>
                </c:pt>
                <c:pt idx="65">
                  <c:v>-4.1630419917261063</c:v>
                </c:pt>
                <c:pt idx="66">
                  <c:v>-4.1630419917261063</c:v>
                </c:pt>
                <c:pt idx="67">
                  <c:v>-4.1630419917261063</c:v>
                </c:pt>
                <c:pt idx="68">
                  <c:v>-4.1630419917261063</c:v>
                </c:pt>
                <c:pt idx="69">
                  <c:v>-4.1630419917261063</c:v>
                </c:pt>
                <c:pt idx="70">
                  <c:v>-4.1630419917261063</c:v>
                </c:pt>
                <c:pt idx="71">
                  <c:v>-4.1630419917261063</c:v>
                </c:pt>
                <c:pt idx="72">
                  <c:v>-4.1630419917261063</c:v>
                </c:pt>
                <c:pt idx="73">
                  <c:v>-4.1630419917261063</c:v>
                </c:pt>
                <c:pt idx="74">
                  <c:v>-4.1630419917261063</c:v>
                </c:pt>
                <c:pt idx="75">
                  <c:v>-4.1630419917261063</c:v>
                </c:pt>
                <c:pt idx="76">
                  <c:v>-4.1630419917261063</c:v>
                </c:pt>
                <c:pt idx="77">
                  <c:v>-4.1630419917261063</c:v>
                </c:pt>
                <c:pt idx="78">
                  <c:v>-4.1630419917261063</c:v>
                </c:pt>
                <c:pt idx="79">
                  <c:v>-4.1630419917261063</c:v>
                </c:pt>
                <c:pt idx="80">
                  <c:v>-4.1630419917261063</c:v>
                </c:pt>
                <c:pt idx="81">
                  <c:v>-4.1630419917261063</c:v>
                </c:pt>
                <c:pt idx="82">
                  <c:v>-4.1630419917261063</c:v>
                </c:pt>
                <c:pt idx="83">
                  <c:v>-4.1630419917261063</c:v>
                </c:pt>
                <c:pt idx="84">
                  <c:v>-4.1630419917261063</c:v>
                </c:pt>
                <c:pt idx="85">
                  <c:v>-4.1630419917261063</c:v>
                </c:pt>
                <c:pt idx="86">
                  <c:v>-4.1630419917261063</c:v>
                </c:pt>
                <c:pt idx="87">
                  <c:v>-4.1630419917261063</c:v>
                </c:pt>
                <c:pt idx="88">
                  <c:v>-4.1630419917261063</c:v>
                </c:pt>
                <c:pt idx="89">
                  <c:v>-4.1630419917261063</c:v>
                </c:pt>
                <c:pt idx="90">
                  <c:v>-4.1630419917261063</c:v>
                </c:pt>
                <c:pt idx="91">
                  <c:v>-4.1630419917261063</c:v>
                </c:pt>
                <c:pt idx="92">
                  <c:v>-4.1630419917261063</c:v>
                </c:pt>
                <c:pt idx="93">
                  <c:v>-4.1630419917261063</c:v>
                </c:pt>
                <c:pt idx="94">
                  <c:v>-4.1630419917261063</c:v>
                </c:pt>
                <c:pt idx="95">
                  <c:v>-4.1630419917261063</c:v>
                </c:pt>
                <c:pt idx="96">
                  <c:v>-4.1630419917261063</c:v>
                </c:pt>
                <c:pt idx="97">
                  <c:v>-4.1630419917261063</c:v>
                </c:pt>
                <c:pt idx="98">
                  <c:v>-4.1630419917261063</c:v>
                </c:pt>
                <c:pt idx="99">
                  <c:v>-4.1630419917261063</c:v>
                </c:pt>
                <c:pt idx="100">
                  <c:v>-4.1630419917261063</c:v>
                </c:pt>
                <c:pt idx="101">
                  <c:v>-4.1630419917261063</c:v>
                </c:pt>
                <c:pt idx="102">
                  <c:v>-4.1630419917261063</c:v>
                </c:pt>
                <c:pt idx="103">
                  <c:v>-4.1630419917261063</c:v>
                </c:pt>
                <c:pt idx="104">
                  <c:v>-4.1630419917261063</c:v>
                </c:pt>
                <c:pt idx="105">
                  <c:v>-4.1630419917261063</c:v>
                </c:pt>
                <c:pt idx="106">
                  <c:v>-4.1630419917261063</c:v>
                </c:pt>
                <c:pt idx="107">
                  <c:v>-4.1630419917261063</c:v>
                </c:pt>
                <c:pt idx="108">
                  <c:v>-4.1630419917261063</c:v>
                </c:pt>
                <c:pt idx="109">
                  <c:v>-4.1630419917261063</c:v>
                </c:pt>
                <c:pt idx="110">
                  <c:v>-4.1630419917261063</c:v>
                </c:pt>
                <c:pt idx="111">
                  <c:v>-4.1630419917261063</c:v>
                </c:pt>
                <c:pt idx="112">
                  <c:v>-4.1630419917261063</c:v>
                </c:pt>
                <c:pt idx="113">
                  <c:v>-4.1630419917261063</c:v>
                </c:pt>
                <c:pt idx="114">
                  <c:v>-4.1630419917261063</c:v>
                </c:pt>
                <c:pt idx="115">
                  <c:v>-4.1630419917261063</c:v>
                </c:pt>
                <c:pt idx="116">
                  <c:v>-4.1630419917261063</c:v>
                </c:pt>
                <c:pt idx="117">
                  <c:v>-4.1630419917261063</c:v>
                </c:pt>
                <c:pt idx="118">
                  <c:v>-4.1630419917261063</c:v>
                </c:pt>
                <c:pt idx="119">
                  <c:v>-4.1630419917261063</c:v>
                </c:pt>
                <c:pt idx="120">
                  <c:v>-4.1630419917261063</c:v>
                </c:pt>
                <c:pt idx="121">
                  <c:v>-4.1630419917261063</c:v>
                </c:pt>
                <c:pt idx="122">
                  <c:v>-4.1630419917261063</c:v>
                </c:pt>
                <c:pt idx="123">
                  <c:v>-4.1630419917261063</c:v>
                </c:pt>
                <c:pt idx="124">
                  <c:v>-4.1630419917261063</c:v>
                </c:pt>
                <c:pt idx="125">
                  <c:v>-4.1630419917261063</c:v>
                </c:pt>
                <c:pt idx="126">
                  <c:v>-4.1630419917261063</c:v>
                </c:pt>
                <c:pt idx="127">
                  <c:v>-4.1630419917261063</c:v>
                </c:pt>
                <c:pt idx="128">
                  <c:v>-4.1630419917261063</c:v>
                </c:pt>
                <c:pt idx="129">
                  <c:v>-4.1630419917261063</c:v>
                </c:pt>
                <c:pt idx="130">
                  <c:v>-4.1630419917261063</c:v>
                </c:pt>
                <c:pt idx="131">
                  <c:v>-4.1630419917261063</c:v>
                </c:pt>
                <c:pt idx="132">
                  <c:v>-4.1630419917261063</c:v>
                </c:pt>
                <c:pt idx="133">
                  <c:v>-4.1630419917261063</c:v>
                </c:pt>
                <c:pt idx="134">
                  <c:v>-4.1630419917261063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2-6403-4A01-B224-AFA20763FD53}"/>
            </c:ext>
          </c:extLst>
        </c:ser>
        <c:ser>
          <c:idx val="5"/>
          <c:order val="5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Results!$B$4:$B$138</c:f>
              <c:strCache>
                <c:ptCount val="135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21-Other</c:v>
                </c:pt>
                <c:pt idx="64">
                  <c:v>21-Other</c:v>
                </c:pt>
                <c:pt idx="65">
                  <c:v>21-Other</c:v>
                </c:pt>
                <c:pt idx="66">
                  <c:v>21-Other</c:v>
                </c:pt>
                <c:pt idx="67">
                  <c:v>21-Other</c:v>
                </c:pt>
                <c:pt idx="68">
                  <c:v>21-Other</c:v>
                </c:pt>
                <c:pt idx="69">
                  <c:v>21-Other</c:v>
                </c:pt>
                <c:pt idx="70">
                  <c:v>21-Other</c:v>
                </c:pt>
                <c:pt idx="71">
                  <c:v>21-Other</c:v>
                </c:pt>
                <c:pt idx="72">
                  <c:v>23-Other</c:v>
                </c:pt>
                <c:pt idx="73">
                  <c:v>23-Other</c:v>
                </c:pt>
                <c:pt idx="74">
                  <c:v>23-Other</c:v>
                </c:pt>
                <c:pt idx="75">
                  <c:v>23-Other</c:v>
                </c:pt>
                <c:pt idx="76">
                  <c:v>23-Other</c:v>
                </c:pt>
                <c:pt idx="77">
                  <c:v>23-Other</c:v>
                </c:pt>
                <c:pt idx="78">
                  <c:v>23-Other</c:v>
                </c:pt>
                <c:pt idx="79">
                  <c:v>23-Other</c:v>
                </c:pt>
                <c:pt idx="80">
                  <c:v>23-Other</c:v>
                </c:pt>
                <c:pt idx="81">
                  <c:v>25-USGS</c:v>
                </c:pt>
                <c:pt idx="82">
                  <c:v>25-USGS</c:v>
                </c:pt>
                <c:pt idx="83">
                  <c:v>25-USGS</c:v>
                </c:pt>
                <c:pt idx="84">
                  <c:v>25-USGS</c:v>
                </c:pt>
                <c:pt idx="85">
                  <c:v>25-USGS</c:v>
                </c:pt>
                <c:pt idx="86">
                  <c:v>25-USGS</c:v>
                </c:pt>
                <c:pt idx="87">
                  <c:v>25-USGS</c:v>
                </c:pt>
                <c:pt idx="88">
                  <c:v>25-USGS</c:v>
                </c:pt>
                <c:pt idx="89">
                  <c:v>25-USGS</c:v>
                </c:pt>
                <c:pt idx="90">
                  <c:v>28-Other</c:v>
                </c:pt>
                <c:pt idx="91">
                  <c:v>28-Other</c:v>
                </c:pt>
                <c:pt idx="92">
                  <c:v>28-Other</c:v>
                </c:pt>
                <c:pt idx="93">
                  <c:v>28-Other</c:v>
                </c:pt>
                <c:pt idx="94">
                  <c:v>28-Other</c:v>
                </c:pt>
                <c:pt idx="95">
                  <c:v>28-Other</c:v>
                </c:pt>
                <c:pt idx="96">
                  <c:v>28-Other</c:v>
                </c:pt>
                <c:pt idx="97">
                  <c:v>28-Other</c:v>
                </c:pt>
                <c:pt idx="98">
                  <c:v>28-Other</c:v>
                </c:pt>
                <c:pt idx="99">
                  <c:v>29-Other</c:v>
                </c:pt>
                <c:pt idx="100">
                  <c:v>29-Other</c:v>
                </c:pt>
                <c:pt idx="101">
                  <c:v>29-Other</c:v>
                </c:pt>
                <c:pt idx="102">
                  <c:v>29-Other</c:v>
                </c:pt>
                <c:pt idx="103">
                  <c:v>29-Other</c:v>
                </c:pt>
                <c:pt idx="104">
                  <c:v>29-Other</c:v>
                </c:pt>
                <c:pt idx="105">
                  <c:v>29-Other</c:v>
                </c:pt>
                <c:pt idx="106">
                  <c:v>29-Other</c:v>
                </c:pt>
                <c:pt idx="107">
                  <c:v>29-Other</c:v>
                </c:pt>
                <c:pt idx="108">
                  <c:v>30-Other</c:v>
                </c:pt>
                <c:pt idx="109">
                  <c:v>30-Other</c:v>
                </c:pt>
                <c:pt idx="110">
                  <c:v>30-Other</c:v>
                </c:pt>
                <c:pt idx="111">
                  <c:v>30-Other</c:v>
                </c:pt>
                <c:pt idx="112">
                  <c:v>30-Other</c:v>
                </c:pt>
                <c:pt idx="113">
                  <c:v>30-Other</c:v>
                </c:pt>
                <c:pt idx="114">
                  <c:v>30-Other</c:v>
                </c:pt>
                <c:pt idx="115">
                  <c:v>30-Other</c:v>
                </c:pt>
                <c:pt idx="116">
                  <c:v>30-Other</c:v>
                </c:pt>
                <c:pt idx="117">
                  <c:v>31-Other</c:v>
                </c:pt>
                <c:pt idx="118">
                  <c:v>31-Other</c:v>
                </c:pt>
                <c:pt idx="119">
                  <c:v>31-Other</c:v>
                </c:pt>
                <c:pt idx="120">
                  <c:v>31-Other</c:v>
                </c:pt>
                <c:pt idx="121">
                  <c:v>31-Other</c:v>
                </c:pt>
                <c:pt idx="122">
                  <c:v>31-Other</c:v>
                </c:pt>
                <c:pt idx="123">
                  <c:v>31-Other</c:v>
                </c:pt>
                <c:pt idx="124">
                  <c:v>31-Other</c:v>
                </c:pt>
                <c:pt idx="125">
                  <c:v>31-Other</c:v>
                </c:pt>
                <c:pt idx="126">
                  <c:v>36-Other</c:v>
                </c:pt>
                <c:pt idx="127">
                  <c:v>36-Other</c:v>
                </c:pt>
                <c:pt idx="128">
                  <c:v>36-Other</c:v>
                </c:pt>
                <c:pt idx="129">
                  <c:v>36-Other</c:v>
                </c:pt>
                <c:pt idx="130">
                  <c:v>36-Other</c:v>
                </c:pt>
                <c:pt idx="131">
                  <c:v>36-Other</c:v>
                </c:pt>
                <c:pt idx="132">
                  <c:v>36-Other</c:v>
                </c:pt>
                <c:pt idx="133">
                  <c:v>36-Other</c:v>
                </c:pt>
                <c:pt idx="134">
                  <c:v>36-Other</c:v>
                </c:pt>
              </c:strCache>
            </c:strRef>
          </c:cat>
          <c:val>
            <c:numRef>
              <c:f>Results!$AE$4:$AE$138</c:f>
              <c:numCache>
                <c:formatCode>0.00</c:formatCode>
                <c:ptCount val="135"/>
                <c:pt idx="0">
                  <c:v>4.2295866598345659</c:v>
                </c:pt>
                <c:pt idx="1">
                  <c:v>4.2295866598345659</c:v>
                </c:pt>
                <c:pt idx="2">
                  <c:v>4.2295866598345659</c:v>
                </c:pt>
                <c:pt idx="3">
                  <c:v>4.2295866598345659</c:v>
                </c:pt>
                <c:pt idx="4">
                  <c:v>4.2295866598345659</c:v>
                </c:pt>
                <c:pt idx="5">
                  <c:v>4.2295866598345659</c:v>
                </c:pt>
                <c:pt idx="6">
                  <c:v>4.2295866598345659</c:v>
                </c:pt>
                <c:pt idx="7">
                  <c:v>4.2295866598345659</c:v>
                </c:pt>
                <c:pt idx="8">
                  <c:v>4.2295866598345659</c:v>
                </c:pt>
                <c:pt idx="9">
                  <c:v>4.2295866598345659</c:v>
                </c:pt>
                <c:pt idx="10">
                  <c:v>4.2295866598345659</c:v>
                </c:pt>
                <c:pt idx="11">
                  <c:v>4.2295866598345659</c:v>
                </c:pt>
                <c:pt idx="12">
                  <c:v>4.2295866598345659</c:v>
                </c:pt>
                <c:pt idx="13">
                  <c:v>4.2295866598345659</c:v>
                </c:pt>
                <c:pt idx="14">
                  <c:v>4.2295866598345659</c:v>
                </c:pt>
                <c:pt idx="15">
                  <c:v>4.2295866598345659</c:v>
                </c:pt>
                <c:pt idx="16">
                  <c:v>4.2295866598345659</c:v>
                </c:pt>
                <c:pt idx="17">
                  <c:v>4.2295866598345659</c:v>
                </c:pt>
                <c:pt idx="18">
                  <c:v>4.2295866598345659</c:v>
                </c:pt>
                <c:pt idx="19">
                  <c:v>4.2295866598345659</c:v>
                </c:pt>
                <c:pt idx="20">
                  <c:v>4.2295866598345659</c:v>
                </c:pt>
                <c:pt idx="21">
                  <c:v>4.2295866598345659</c:v>
                </c:pt>
                <c:pt idx="22">
                  <c:v>4.2295866598345659</c:v>
                </c:pt>
                <c:pt idx="23">
                  <c:v>4.2295866598345659</c:v>
                </c:pt>
                <c:pt idx="24">
                  <c:v>4.2295866598345659</c:v>
                </c:pt>
                <c:pt idx="25">
                  <c:v>4.2295866598345659</c:v>
                </c:pt>
                <c:pt idx="26">
                  <c:v>4.2295866598345659</c:v>
                </c:pt>
                <c:pt idx="27">
                  <c:v>4.2295866598345659</c:v>
                </c:pt>
                <c:pt idx="28">
                  <c:v>4.2295866598345659</c:v>
                </c:pt>
                <c:pt idx="29">
                  <c:v>4.2295866598345659</c:v>
                </c:pt>
                <c:pt idx="30">
                  <c:v>4.2295866598345659</c:v>
                </c:pt>
                <c:pt idx="31">
                  <c:v>4.2295866598345659</c:v>
                </c:pt>
                <c:pt idx="32">
                  <c:v>4.2295866598345659</c:v>
                </c:pt>
                <c:pt idx="33">
                  <c:v>4.2295866598345659</c:v>
                </c:pt>
                <c:pt idx="34">
                  <c:v>4.2295866598345659</c:v>
                </c:pt>
                <c:pt idx="35">
                  <c:v>4.2295866598345659</c:v>
                </c:pt>
                <c:pt idx="36">
                  <c:v>4.2295866598345659</c:v>
                </c:pt>
                <c:pt idx="37">
                  <c:v>4.2295866598345659</c:v>
                </c:pt>
                <c:pt idx="38">
                  <c:v>4.2295866598345659</c:v>
                </c:pt>
                <c:pt idx="39">
                  <c:v>4.2295866598345659</c:v>
                </c:pt>
                <c:pt idx="40">
                  <c:v>4.2295866598345659</c:v>
                </c:pt>
                <c:pt idx="41">
                  <c:v>4.2295866598345659</c:v>
                </c:pt>
                <c:pt idx="42">
                  <c:v>4.2295866598345659</c:v>
                </c:pt>
                <c:pt idx="43">
                  <c:v>4.2295866598345659</c:v>
                </c:pt>
                <c:pt idx="44">
                  <c:v>4.2295866598345659</c:v>
                </c:pt>
                <c:pt idx="45">
                  <c:v>4.2295866598345659</c:v>
                </c:pt>
                <c:pt idx="46">
                  <c:v>4.2295866598345659</c:v>
                </c:pt>
                <c:pt idx="47">
                  <c:v>4.2295866598345659</c:v>
                </c:pt>
                <c:pt idx="48">
                  <c:v>4.2295866598345659</c:v>
                </c:pt>
                <c:pt idx="49">
                  <c:v>4.2295866598345659</c:v>
                </c:pt>
                <c:pt idx="50">
                  <c:v>4.2295866598345659</c:v>
                </c:pt>
                <c:pt idx="51">
                  <c:v>4.2295866598345659</c:v>
                </c:pt>
                <c:pt idx="52">
                  <c:v>4.2295866598345659</c:v>
                </c:pt>
                <c:pt idx="53">
                  <c:v>4.2295866598345659</c:v>
                </c:pt>
                <c:pt idx="54">
                  <c:v>4.2295866598345659</c:v>
                </c:pt>
                <c:pt idx="55">
                  <c:v>4.2295866598345659</c:v>
                </c:pt>
                <c:pt idx="56">
                  <c:v>4.2295866598345659</c:v>
                </c:pt>
                <c:pt idx="57">
                  <c:v>4.2295866598345659</c:v>
                </c:pt>
                <c:pt idx="58">
                  <c:v>4.2295866598345659</c:v>
                </c:pt>
                <c:pt idx="59">
                  <c:v>4.2295866598345659</c:v>
                </c:pt>
                <c:pt idx="60">
                  <c:v>4.2295866598345659</c:v>
                </c:pt>
                <c:pt idx="61">
                  <c:v>4.2295866598345659</c:v>
                </c:pt>
                <c:pt idx="62">
                  <c:v>4.2295866598345659</c:v>
                </c:pt>
                <c:pt idx="63">
                  <c:v>4.2295866598345659</c:v>
                </c:pt>
                <c:pt idx="64">
                  <c:v>4.2295866598345659</c:v>
                </c:pt>
                <c:pt idx="65">
                  <c:v>4.2295866598345659</c:v>
                </c:pt>
                <c:pt idx="66">
                  <c:v>4.2295866598345659</c:v>
                </c:pt>
                <c:pt idx="67">
                  <c:v>4.2295866598345659</c:v>
                </c:pt>
                <c:pt idx="68">
                  <c:v>4.2295866598345659</c:v>
                </c:pt>
                <c:pt idx="69">
                  <c:v>4.2295866598345659</c:v>
                </c:pt>
                <c:pt idx="70">
                  <c:v>4.2295866598345659</c:v>
                </c:pt>
                <c:pt idx="71">
                  <c:v>4.2295866598345659</c:v>
                </c:pt>
                <c:pt idx="72">
                  <c:v>4.2295866598345659</c:v>
                </c:pt>
                <c:pt idx="73">
                  <c:v>4.2295866598345659</c:v>
                </c:pt>
                <c:pt idx="74">
                  <c:v>4.2295866598345659</c:v>
                </c:pt>
                <c:pt idx="75">
                  <c:v>4.2295866598345659</c:v>
                </c:pt>
                <c:pt idx="76">
                  <c:v>4.2295866598345659</c:v>
                </c:pt>
                <c:pt idx="77">
                  <c:v>4.2295866598345659</c:v>
                </c:pt>
                <c:pt idx="78">
                  <c:v>4.2295866598345659</c:v>
                </c:pt>
                <c:pt idx="79">
                  <c:v>4.2295866598345659</c:v>
                </c:pt>
                <c:pt idx="80">
                  <c:v>4.2295866598345659</c:v>
                </c:pt>
                <c:pt idx="81">
                  <c:v>4.2295866598345659</c:v>
                </c:pt>
                <c:pt idx="82">
                  <c:v>4.2295866598345659</c:v>
                </c:pt>
                <c:pt idx="83">
                  <c:v>4.2295866598345659</c:v>
                </c:pt>
                <c:pt idx="84">
                  <c:v>4.2295866598345659</c:v>
                </c:pt>
                <c:pt idx="85">
                  <c:v>4.2295866598345659</c:v>
                </c:pt>
                <c:pt idx="86">
                  <c:v>4.2295866598345659</c:v>
                </c:pt>
                <c:pt idx="87">
                  <c:v>4.2295866598345659</c:v>
                </c:pt>
                <c:pt idx="88">
                  <c:v>4.2295866598345659</c:v>
                </c:pt>
                <c:pt idx="89">
                  <c:v>4.2295866598345659</c:v>
                </c:pt>
                <c:pt idx="90">
                  <c:v>4.2295866598345659</c:v>
                </c:pt>
                <c:pt idx="91">
                  <c:v>4.2295866598345659</c:v>
                </c:pt>
                <c:pt idx="92">
                  <c:v>4.2295866598345659</c:v>
                </c:pt>
                <c:pt idx="93">
                  <c:v>4.2295866598345659</c:v>
                </c:pt>
                <c:pt idx="94">
                  <c:v>4.2295866598345659</c:v>
                </c:pt>
                <c:pt idx="95">
                  <c:v>4.2295866598345659</c:v>
                </c:pt>
                <c:pt idx="96">
                  <c:v>4.2295866598345659</c:v>
                </c:pt>
                <c:pt idx="97">
                  <c:v>4.2295866598345659</c:v>
                </c:pt>
                <c:pt idx="98">
                  <c:v>4.2295866598345659</c:v>
                </c:pt>
                <c:pt idx="99">
                  <c:v>4.2295866598345659</c:v>
                </c:pt>
                <c:pt idx="100">
                  <c:v>4.2295866598345659</c:v>
                </c:pt>
                <c:pt idx="101">
                  <c:v>4.2295866598345659</c:v>
                </c:pt>
                <c:pt idx="102">
                  <c:v>4.2295866598345659</c:v>
                </c:pt>
                <c:pt idx="103">
                  <c:v>4.2295866598345659</c:v>
                </c:pt>
                <c:pt idx="104">
                  <c:v>4.2295866598345659</c:v>
                </c:pt>
                <c:pt idx="105">
                  <c:v>4.2295866598345659</c:v>
                </c:pt>
                <c:pt idx="106">
                  <c:v>4.2295866598345659</c:v>
                </c:pt>
                <c:pt idx="107">
                  <c:v>4.2295866598345659</c:v>
                </c:pt>
                <c:pt idx="108">
                  <c:v>4.2295866598345659</c:v>
                </c:pt>
                <c:pt idx="109">
                  <c:v>4.2295866598345659</c:v>
                </c:pt>
                <c:pt idx="110">
                  <c:v>4.2295866598345659</c:v>
                </c:pt>
                <c:pt idx="111">
                  <c:v>4.2295866598345659</c:v>
                </c:pt>
                <c:pt idx="112">
                  <c:v>4.2295866598345659</c:v>
                </c:pt>
                <c:pt idx="113">
                  <c:v>4.2295866598345659</c:v>
                </c:pt>
                <c:pt idx="114">
                  <c:v>4.2295866598345659</c:v>
                </c:pt>
                <c:pt idx="115">
                  <c:v>4.2295866598345659</c:v>
                </c:pt>
                <c:pt idx="116">
                  <c:v>4.2295866598345659</c:v>
                </c:pt>
                <c:pt idx="117">
                  <c:v>4.2295866598345659</c:v>
                </c:pt>
                <c:pt idx="118">
                  <c:v>4.2295866598345659</c:v>
                </c:pt>
                <c:pt idx="119">
                  <c:v>4.2295866598345659</c:v>
                </c:pt>
                <c:pt idx="120">
                  <c:v>4.2295866598345659</c:v>
                </c:pt>
                <c:pt idx="121">
                  <c:v>4.2295866598345659</c:v>
                </c:pt>
                <c:pt idx="122">
                  <c:v>4.2295866598345659</c:v>
                </c:pt>
                <c:pt idx="123">
                  <c:v>4.2295866598345659</c:v>
                </c:pt>
                <c:pt idx="124">
                  <c:v>4.2295866598345659</c:v>
                </c:pt>
                <c:pt idx="125">
                  <c:v>4.2295866598345659</c:v>
                </c:pt>
                <c:pt idx="126">
                  <c:v>4.2295866598345659</c:v>
                </c:pt>
                <c:pt idx="127">
                  <c:v>4.2295866598345659</c:v>
                </c:pt>
                <c:pt idx="128">
                  <c:v>4.2295866598345659</c:v>
                </c:pt>
                <c:pt idx="129">
                  <c:v>4.2295866598345659</c:v>
                </c:pt>
                <c:pt idx="130">
                  <c:v>4.2295866598345659</c:v>
                </c:pt>
                <c:pt idx="131">
                  <c:v>4.2295866598345659</c:v>
                </c:pt>
                <c:pt idx="132">
                  <c:v>4.2295866598345659</c:v>
                </c:pt>
                <c:pt idx="133">
                  <c:v>4.2295866598345659</c:v>
                </c:pt>
                <c:pt idx="134">
                  <c:v>4.2295866598345659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3-6403-4A01-B224-AFA20763F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545256"/>
        <c:axId val="231545648"/>
      </c:lineChart>
      <c:catAx>
        <c:axId val="231545256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</a:t>
                </a:r>
              </a:p>
            </c:rich>
          </c:tx>
          <c:layout>
            <c:manualLayout>
              <c:xMode val="edge"/>
              <c:yMode val="edge"/>
              <c:x val="0.4783574317445195"/>
              <c:y val="0.890701481359332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2700000" vert="horz" anchor="ctr" anchorCtr="1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545648"/>
        <c:crossesAt val="-35"/>
        <c:auto val="1"/>
        <c:lblAlgn val="ctr"/>
        <c:lblOffset val="100"/>
        <c:tickLblSkip val="9"/>
        <c:tickMarkSkip val="9"/>
        <c:noMultiLvlLbl val="0"/>
      </c:catAx>
      <c:valAx>
        <c:axId val="231545648"/>
        <c:scaling>
          <c:orientation val="minMax"/>
          <c:max val="35"/>
          <c:min val="-35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Sand Material Mass Percent Error  </a:t>
                </a:r>
              </a:p>
            </c:rich>
          </c:tx>
          <c:layout>
            <c:manualLayout>
              <c:xMode val="edge"/>
              <c:yMode val="edge"/>
              <c:x val="1.3318575391599183E-2"/>
              <c:y val="0.2675366904398730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545256"/>
        <c:crosses val="autoZero"/>
        <c:crossBetween val="between"/>
        <c:majorUnit val="5"/>
        <c:minorUnit val="5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0765124555160142"/>
          <c:y val="0.95418848167539272"/>
          <c:w val="0.80249110320284711"/>
          <c:h val="3.7958115183246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USGS Sediment Laboratory Quality Assurance Project - Study 2, 2023
Sediment Mass Percent Error</a:t>
            </a:r>
            <a:r>
              <a:rPr lang="en-US" baseline="0"/>
              <a:t> (between reported and expected)</a:t>
            </a:r>
            <a:endParaRPr lang="en-US"/>
          </a:p>
        </c:rich>
      </c:tx>
      <c:layout>
        <c:manualLayout>
          <c:xMode val="edge"/>
          <c:yMode val="edge"/>
          <c:x val="0.20421745546931191"/>
          <c:y val="1.95757925547264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142083011986685E-2"/>
          <c:y val="0.18052883608977557"/>
          <c:w val="0.87014428412874589"/>
          <c:h val="0.5807504078303426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diamond"/>
            <c:size val="4"/>
            <c:spPr>
              <a:noFill/>
              <a:ln w="12700">
                <a:solidFill>
                  <a:srgbClr val="0070C0"/>
                </a:solidFill>
                <a:prstDash val="solid"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947-42AA-B5F0-0965DE019D0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947-42AA-B5F0-0965DE019D0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947-42AA-B5F0-0965DE019D0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947-42AA-B5F0-0965DE019D0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947-42AA-B5F0-0965DE019D0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947-42AA-B5F0-0965DE019D05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947-42AA-B5F0-0965DE019D05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947-42AA-B5F0-0965DE019D05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947-42AA-B5F0-0965DE019D05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1947-42AA-B5F0-0965DE019D05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1947-42AA-B5F0-0965DE019D05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1947-42AA-B5F0-0965DE019D05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1947-42AA-B5F0-0965DE019D05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1947-42AA-B5F0-0965DE019D05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1947-42AA-B5F0-0965DE019D05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1947-42AA-B5F0-0965DE019D05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1947-42AA-B5F0-0965DE019D05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1947-42AA-B5F0-0965DE019D05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1947-42AA-B5F0-0965DE019D05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1947-42AA-B5F0-0965DE019D05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1947-42AA-B5F0-0965DE019D05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1947-42AA-B5F0-0965DE019D05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1947-42AA-B5F0-0965DE019D05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1947-42AA-B5F0-0965DE019D05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1947-42AA-B5F0-0965DE019D05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1947-42AA-B5F0-0965DE019D05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1947-42AA-B5F0-0965DE019D05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1947-42AA-B5F0-0965DE019D05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1947-42AA-B5F0-0965DE019D05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1947-42AA-B5F0-0965DE019D05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1947-42AA-B5F0-0965DE019D05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1947-42AA-B5F0-0965DE019D05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1947-42AA-B5F0-0965DE019D05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1947-42AA-B5F0-0965DE019D05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1947-42AA-B5F0-0965DE019D05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1947-42AA-B5F0-0965DE019D05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1947-42AA-B5F0-0965DE019D05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1947-42AA-B5F0-0965DE019D05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26-1947-42AA-B5F0-0965DE019D05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27-1947-42AA-B5F0-0965DE019D05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28-1947-42AA-B5F0-0965DE019D05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29-1947-42AA-B5F0-0965DE019D05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2A-1947-42AA-B5F0-0965DE019D05}"/>
              </c:ext>
            </c:extLst>
          </c:dPt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2B-1947-42AA-B5F0-0965DE019D05}"/>
              </c:ext>
            </c:extLst>
          </c:dPt>
          <c:dPt>
            <c:idx val="44"/>
            <c:bubble3D val="0"/>
            <c:extLst>
              <c:ext xmlns:c16="http://schemas.microsoft.com/office/drawing/2014/chart" uri="{C3380CC4-5D6E-409C-BE32-E72D297353CC}">
                <c16:uniqueId val="{0000002C-1947-42AA-B5F0-0965DE019D05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2D-1947-42AA-B5F0-0965DE019D05}"/>
              </c:ext>
            </c:extLst>
          </c:dPt>
          <c:dPt>
            <c:idx val="46"/>
            <c:bubble3D val="0"/>
            <c:extLst>
              <c:ext xmlns:c16="http://schemas.microsoft.com/office/drawing/2014/chart" uri="{C3380CC4-5D6E-409C-BE32-E72D297353CC}">
                <c16:uniqueId val="{0000002E-1947-42AA-B5F0-0965DE019D05}"/>
              </c:ext>
            </c:extLst>
          </c:dPt>
          <c:dPt>
            <c:idx val="47"/>
            <c:bubble3D val="0"/>
            <c:extLst>
              <c:ext xmlns:c16="http://schemas.microsoft.com/office/drawing/2014/chart" uri="{C3380CC4-5D6E-409C-BE32-E72D297353CC}">
                <c16:uniqueId val="{0000002F-1947-42AA-B5F0-0965DE019D05}"/>
              </c:ext>
            </c:extLst>
          </c:dPt>
          <c:dPt>
            <c:idx val="48"/>
            <c:bubble3D val="0"/>
            <c:extLst>
              <c:ext xmlns:c16="http://schemas.microsoft.com/office/drawing/2014/chart" uri="{C3380CC4-5D6E-409C-BE32-E72D297353CC}">
                <c16:uniqueId val="{00000030-1947-42AA-B5F0-0965DE019D05}"/>
              </c:ext>
            </c:extLst>
          </c:dPt>
          <c:dPt>
            <c:idx val="49"/>
            <c:bubble3D val="0"/>
            <c:extLst>
              <c:ext xmlns:c16="http://schemas.microsoft.com/office/drawing/2014/chart" uri="{C3380CC4-5D6E-409C-BE32-E72D297353CC}">
                <c16:uniqueId val="{00000031-1947-42AA-B5F0-0965DE019D05}"/>
              </c:ext>
            </c:extLst>
          </c:dPt>
          <c:dPt>
            <c:idx val="50"/>
            <c:bubble3D val="0"/>
            <c:extLst>
              <c:ext xmlns:c16="http://schemas.microsoft.com/office/drawing/2014/chart" uri="{C3380CC4-5D6E-409C-BE32-E72D297353CC}">
                <c16:uniqueId val="{00000032-1947-42AA-B5F0-0965DE019D05}"/>
              </c:ext>
            </c:extLst>
          </c:dPt>
          <c:dPt>
            <c:idx val="51"/>
            <c:bubble3D val="0"/>
            <c:extLst>
              <c:ext xmlns:c16="http://schemas.microsoft.com/office/drawing/2014/chart" uri="{C3380CC4-5D6E-409C-BE32-E72D297353CC}">
                <c16:uniqueId val="{00000033-1947-42AA-B5F0-0965DE019D05}"/>
              </c:ext>
            </c:extLst>
          </c:dPt>
          <c:dPt>
            <c:idx val="52"/>
            <c:bubble3D val="0"/>
            <c:extLst>
              <c:ext xmlns:c16="http://schemas.microsoft.com/office/drawing/2014/chart" uri="{C3380CC4-5D6E-409C-BE32-E72D297353CC}">
                <c16:uniqueId val="{00000034-1947-42AA-B5F0-0965DE019D05}"/>
              </c:ext>
            </c:extLst>
          </c:dPt>
          <c:dPt>
            <c:idx val="53"/>
            <c:bubble3D val="0"/>
            <c:extLst>
              <c:ext xmlns:c16="http://schemas.microsoft.com/office/drawing/2014/chart" uri="{C3380CC4-5D6E-409C-BE32-E72D297353CC}">
                <c16:uniqueId val="{00000035-1947-42AA-B5F0-0965DE019D05}"/>
              </c:ext>
            </c:extLst>
          </c:dPt>
          <c:dPt>
            <c:idx val="54"/>
            <c:bubble3D val="0"/>
            <c:extLst>
              <c:ext xmlns:c16="http://schemas.microsoft.com/office/drawing/2014/chart" uri="{C3380CC4-5D6E-409C-BE32-E72D297353CC}">
                <c16:uniqueId val="{00000036-1947-42AA-B5F0-0965DE019D05}"/>
              </c:ext>
            </c:extLst>
          </c:dPt>
          <c:dPt>
            <c:idx val="55"/>
            <c:bubble3D val="0"/>
            <c:extLst>
              <c:ext xmlns:c16="http://schemas.microsoft.com/office/drawing/2014/chart" uri="{C3380CC4-5D6E-409C-BE32-E72D297353CC}">
                <c16:uniqueId val="{00000037-1947-42AA-B5F0-0965DE019D05}"/>
              </c:ext>
            </c:extLst>
          </c:dPt>
          <c:dPt>
            <c:idx val="56"/>
            <c:bubble3D val="0"/>
            <c:extLst>
              <c:ext xmlns:c16="http://schemas.microsoft.com/office/drawing/2014/chart" uri="{C3380CC4-5D6E-409C-BE32-E72D297353CC}">
                <c16:uniqueId val="{00000038-1947-42AA-B5F0-0965DE019D05}"/>
              </c:ext>
            </c:extLst>
          </c:dPt>
          <c:dPt>
            <c:idx val="57"/>
            <c:bubble3D val="0"/>
            <c:extLst>
              <c:ext xmlns:c16="http://schemas.microsoft.com/office/drawing/2014/chart" uri="{C3380CC4-5D6E-409C-BE32-E72D297353CC}">
                <c16:uniqueId val="{00000039-1947-42AA-B5F0-0965DE019D05}"/>
              </c:ext>
            </c:extLst>
          </c:dPt>
          <c:dPt>
            <c:idx val="58"/>
            <c:bubble3D val="0"/>
            <c:extLst>
              <c:ext xmlns:c16="http://schemas.microsoft.com/office/drawing/2014/chart" uri="{C3380CC4-5D6E-409C-BE32-E72D297353CC}">
                <c16:uniqueId val="{0000003A-1947-42AA-B5F0-0965DE019D05}"/>
              </c:ext>
            </c:extLst>
          </c:dPt>
          <c:dPt>
            <c:idx val="59"/>
            <c:bubble3D val="0"/>
            <c:extLst>
              <c:ext xmlns:c16="http://schemas.microsoft.com/office/drawing/2014/chart" uri="{C3380CC4-5D6E-409C-BE32-E72D297353CC}">
                <c16:uniqueId val="{0000003B-1947-42AA-B5F0-0965DE019D05}"/>
              </c:ext>
            </c:extLst>
          </c:dPt>
          <c:dPt>
            <c:idx val="60"/>
            <c:bubble3D val="0"/>
            <c:extLst>
              <c:ext xmlns:c16="http://schemas.microsoft.com/office/drawing/2014/chart" uri="{C3380CC4-5D6E-409C-BE32-E72D297353CC}">
                <c16:uniqueId val="{0000003C-1947-42AA-B5F0-0965DE019D05}"/>
              </c:ext>
            </c:extLst>
          </c:dPt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3D-1947-42AA-B5F0-0965DE019D05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3E-1947-42AA-B5F0-0965DE019D05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3F-1947-42AA-B5F0-0965DE019D05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40-1947-42AA-B5F0-0965DE019D05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41-1947-42AA-B5F0-0965DE019D05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42-1947-42AA-B5F0-0965DE019D05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43-1947-42AA-B5F0-0965DE019D05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44-1947-42AA-B5F0-0965DE019D05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45-1947-42AA-B5F0-0965DE019D05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46-1947-42AA-B5F0-0965DE019D05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47-1947-42AA-B5F0-0965DE019D05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48-1947-42AA-B5F0-0965DE019D05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49-1947-42AA-B5F0-0965DE019D05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4A-1947-42AA-B5F0-0965DE019D05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4B-1947-42AA-B5F0-0965DE019D05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4C-1947-42AA-B5F0-0965DE019D05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4D-1947-42AA-B5F0-0965DE019D05}"/>
              </c:ext>
            </c:extLst>
          </c:dPt>
          <c:cat>
            <c:strRef>
              <c:f>Results!$B$4:$B$138</c:f>
              <c:strCache>
                <c:ptCount val="135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21-Other</c:v>
                </c:pt>
                <c:pt idx="64">
                  <c:v>21-Other</c:v>
                </c:pt>
                <c:pt idx="65">
                  <c:v>21-Other</c:v>
                </c:pt>
                <c:pt idx="66">
                  <c:v>21-Other</c:v>
                </c:pt>
                <c:pt idx="67">
                  <c:v>21-Other</c:v>
                </c:pt>
                <c:pt idx="68">
                  <c:v>21-Other</c:v>
                </c:pt>
                <c:pt idx="69">
                  <c:v>21-Other</c:v>
                </c:pt>
                <c:pt idx="70">
                  <c:v>21-Other</c:v>
                </c:pt>
                <c:pt idx="71">
                  <c:v>21-Other</c:v>
                </c:pt>
                <c:pt idx="72">
                  <c:v>23-Other</c:v>
                </c:pt>
                <c:pt idx="73">
                  <c:v>23-Other</c:v>
                </c:pt>
                <c:pt idx="74">
                  <c:v>23-Other</c:v>
                </c:pt>
                <c:pt idx="75">
                  <c:v>23-Other</c:v>
                </c:pt>
                <c:pt idx="76">
                  <c:v>23-Other</c:v>
                </c:pt>
                <c:pt idx="77">
                  <c:v>23-Other</c:v>
                </c:pt>
                <c:pt idx="78">
                  <c:v>23-Other</c:v>
                </c:pt>
                <c:pt idx="79">
                  <c:v>23-Other</c:v>
                </c:pt>
                <c:pt idx="80">
                  <c:v>23-Other</c:v>
                </c:pt>
                <c:pt idx="81">
                  <c:v>25-USGS</c:v>
                </c:pt>
                <c:pt idx="82">
                  <c:v>25-USGS</c:v>
                </c:pt>
                <c:pt idx="83">
                  <c:v>25-USGS</c:v>
                </c:pt>
                <c:pt idx="84">
                  <c:v>25-USGS</c:v>
                </c:pt>
                <c:pt idx="85">
                  <c:v>25-USGS</c:v>
                </c:pt>
                <c:pt idx="86">
                  <c:v>25-USGS</c:v>
                </c:pt>
                <c:pt idx="87">
                  <c:v>25-USGS</c:v>
                </c:pt>
                <c:pt idx="88">
                  <c:v>25-USGS</c:v>
                </c:pt>
                <c:pt idx="89">
                  <c:v>25-USGS</c:v>
                </c:pt>
                <c:pt idx="90">
                  <c:v>28-Other</c:v>
                </c:pt>
                <c:pt idx="91">
                  <c:v>28-Other</c:v>
                </c:pt>
                <c:pt idx="92">
                  <c:v>28-Other</c:v>
                </c:pt>
                <c:pt idx="93">
                  <c:v>28-Other</c:v>
                </c:pt>
                <c:pt idx="94">
                  <c:v>28-Other</c:v>
                </c:pt>
                <c:pt idx="95">
                  <c:v>28-Other</c:v>
                </c:pt>
                <c:pt idx="96">
                  <c:v>28-Other</c:v>
                </c:pt>
                <c:pt idx="97">
                  <c:v>28-Other</c:v>
                </c:pt>
                <c:pt idx="98">
                  <c:v>28-Other</c:v>
                </c:pt>
                <c:pt idx="99">
                  <c:v>29-Other</c:v>
                </c:pt>
                <c:pt idx="100">
                  <c:v>29-Other</c:v>
                </c:pt>
                <c:pt idx="101">
                  <c:v>29-Other</c:v>
                </c:pt>
                <c:pt idx="102">
                  <c:v>29-Other</c:v>
                </c:pt>
                <c:pt idx="103">
                  <c:v>29-Other</c:v>
                </c:pt>
                <c:pt idx="104">
                  <c:v>29-Other</c:v>
                </c:pt>
                <c:pt idx="105">
                  <c:v>29-Other</c:v>
                </c:pt>
                <c:pt idx="106">
                  <c:v>29-Other</c:v>
                </c:pt>
                <c:pt idx="107">
                  <c:v>29-Other</c:v>
                </c:pt>
                <c:pt idx="108">
                  <c:v>30-Other</c:v>
                </c:pt>
                <c:pt idx="109">
                  <c:v>30-Other</c:v>
                </c:pt>
                <c:pt idx="110">
                  <c:v>30-Other</c:v>
                </c:pt>
                <c:pt idx="111">
                  <c:v>30-Other</c:v>
                </c:pt>
                <c:pt idx="112">
                  <c:v>30-Other</c:v>
                </c:pt>
                <c:pt idx="113">
                  <c:v>30-Other</c:v>
                </c:pt>
                <c:pt idx="114">
                  <c:v>30-Other</c:v>
                </c:pt>
                <c:pt idx="115">
                  <c:v>30-Other</c:v>
                </c:pt>
                <c:pt idx="116">
                  <c:v>30-Other</c:v>
                </c:pt>
                <c:pt idx="117">
                  <c:v>31-Other</c:v>
                </c:pt>
                <c:pt idx="118">
                  <c:v>31-Other</c:v>
                </c:pt>
                <c:pt idx="119">
                  <c:v>31-Other</c:v>
                </c:pt>
                <c:pt idx="120">
                  <c:v>31-Other</c:v>
                </c:pt>
                <c:pt idx="121">
                  <c:v>31-Other</c:v>
                </c:pt>
                <c:pt idx="122">
                  <c:v>31-Other</c:v>
                </c:pt>
                <c:pt idx="123">
                  <c:v>31-Other</c:v>
                </c:pt>
                <c:pt idx="124">
                  <c:v>31-Other</c:v>
                </c:pt>
                <c:pt idx="125">
                  <c:v>31-Other</c:v>
                </c:pt>
                <c:pt idx="126">
                  <c:v>36-Other</c:v>
                </c:pt>
                <c:pt idx="127">
                  <c:v>36-Other</c:v>
                </c:pt>
                <c:pt idx="128">
                  <c:v>36-Other</c:v>
                </c:pt>
                <c:pt idx="129">
                  <c:v>36-Other</c:v>
                </c:pt>
                <c:pt idx="130">
                  <c:v>36-Other</c:v>
                </c:pt>
                <c:pt idx="131">
                  <c:v>36-Other</c:v>
                </c:pt>
                <c:pt idx="132">
                  <c:v>36-Other</c:v>
                </c:pt>
                <c:pt idx="133">
                  <c:v>36-Other</c:v>
                </c:pt>
                <c:pt idx="134">
                  <c:v>36-Other</c:v>
                </c:pt>
              </c:strCache>
            </c:strRef>
          </c:cat>
          <c:val>
            <c:numRef>
              <c:f>Results!$S$4:$S$138</c:f>
              <c:numCache>
                <c:formatCode>0.00</c:formatCode>
                <c:ptCount val="135"/>
                <c:pt idx="0">
                  <c:v>-12.355212355212347</c:v>
                </c:pt>
                <c:pt idx="1">
                  <c:v>-10.352941176470576</c:v>
                </c:pt>
                <c:pt idx="2">
                  <c:v>-2.1276595744680828</c:v>
                </c:pt>
                <c:pt idx="3">
                  <c:v>-18.532574320050614</c:v>
                </c:pt>
                <c:pt idx="4">
                  <c:v>-1.3988808952837632</c:v>
                </c:pt>
                <c:pt idx="5">
                  <c:v>-6.9098655305551784</c:v>
                </c:pt>
                <c:pt idx="6">
                  <c:v>-4.8428622159090997</c:v>
                </c:pt>
                <c:pt idx="7">
                  <c:v>-5.6382685414943543</c:v>
                </c:pt>
                <c:pt idx="8">
                  <c:v>-5.2754781615757942</c:v>
                </c:pt>
                <c:pt idx="9">
                  <c:v>-15.589353612167308</c:v>
                </c:pt>
                <c:pt idx="10">
                  <c:v>-7.3459715639810392</c:v>
                </c:pt>
                <c:pt idx="11">
                  <c:v>-6.8181818181818237</c:v>
                </c:pt>
                <c:pt idx="12">
                  <c:v>-5.4310072623934298</c:v>
                </c:pt>
                <c:pt idx="13">
                  <c:v>-0.437375745526835</c:v>
                </c:pt>
                <c:pt idx="14">
                  <c:v>-0.23920265780729738</c:v>
                </c:pt>
                <c:pt idx="15">
                  <c:v>-1.297201243891599</c:v>
                </c:pt>
                <c:pt idx="16">
                  <c:v>-7.3986009166408389</c:v>
                </c:pt>
                <c:pt idx="17">
                  <c:v>0.33104078079962357</c:v>
                </c:pt>
                <c:pt idx="18">
                  <c:v>-7.7793385214007804</c:v>
                </c:pt>
                <c:pt idx="19">
                  <c:v>-3.7412850467289758</c:v>
                </c:pt>
                <c:pt idx="20">
                  <c:v>-2.2721936459909076</c:v>
                </c:pt>
                <c:pt idx="21">
                  <c:v>-3.3168351231838233</c:v>
                </c:pt>
                <c:pt idx="22">
                  <c:v>-2.9746256737871875</c:v>
                </c:pt>
                <c:pt idx="23">
                  <c:v>-2.1053697534976616</c:v>
                </c:pt>
                <c:pt idx="24">
                  <c:v>-1.4126687988628237</c:v>
                </c:pt>
                <c:pt idx="25">
                  <c:v>-1.764882286029416</c:v>
                </c:pt>
                <c:pt idx="26">
                  <c:v>-1.3420038260571581</c:v>
                </c:pt>
                <c:pt idx="27">
                  <c:v>-11.313868613138693</c:v>
                </c:pt>
                <c:pt idx="28">
                  <c:v>-7.5294117647058707</c:v>
                </c:pt>
                <c:pt idx="29">
                  <c:v>-3.1818181818181883</c:v>
                </c:pt>
                <c:pt idx="30">
                  <c:v>-3.5861631228181459</c:v>
                </c:pt>
                <c:pt idx="31">
                  <c:v>-2.5989604158336581</c:v>
                </c:pt>
                <c:pt idx="32">
                  <c:v>-2.5934299773906053</c:v>
                </c:pt>
                <c:pt idx="33">
                  <c:v>-23.7133087614903</c:v>
                </c:pt>
                <c:pt idx="34">
                  <c:v>-5.1614236984460575</c:v>
                </c:pt>
                <c:pt idx="35">
                  <c:v>-3.2501285200205725</c:v>
                </c:pt>
                <c:pt idx="36">
                  <c:v>-9.2664092664092639</c:v>
                </c:pt>
                <c:pt idx="37">
                  <c:v>-2.3696682464454994</c:v>
                </c:pt>
                <c:pt idx="38">
                  <c:v>-3.0075187969924837</c:v>
                </c:pt>
                <c:pt idx="39">
                  <c:v>-2.9346797096876083</c:v>
                </c:pt>
                <c:pt idx="40">
                  <c:v>1.7358339984038389</c:v>
                </c:pt>
                <c:pt idx="41">
                  <c:v>-1.55461068296571</c:v>
                </c:pt>
                <c:pt idx="42">
                  <c:v>-0.20409068725320278</c:v>
                </c:pt>
                <c:pt idx="43">
                  <c:v>-0.55104008816641459</c:v>
                </c:pt>
                <c:pt idx="44">
                  <c:v>-0.36444393827230576</c:v>
                </c:pt>
                <c:pt idx="45">
                  <c:v>-9.5799999999999876</c:v>
                </c:pt>
                <c:pt idx="46">
                  <c:v>-2.3410772833723721</c:v>
                </c:pt>
                <c:pt idx="47">
                  <c:v>-3.0674846625766894</c:v>
                </c:pt>
                <c:pt idx="48">
                  <c:v>-2.7149936868686955</c:v>
                </c:pt>
                <c:pt idx="49">
                  <c:v>-4.2946064722333066</c:v>
                </c:pt>
                <c:pt idx="50">
                  <c:v>-2.0926552919221497</c:v>
                </c:pt>
                <c:pt idx="51">
                  <c:v>-0.67894549973371354</c:v>
                </c:pt>
                <c:pt idx="52">
                  <c:v>-0.53363398512806348</c:v>
                </c:pt>
                <c:pt idx="53">
                  <c:v>-0.62821245002854931</c:v>
                </c:pt>
                <c:pt idx="54">
                  <c:v>-3.1249999999999947</c:v>
                </c:pt>
                <c:pt idx="55">
                  <c:v>-6.2790697674418467</c:v>
                </c:pt>
                <c:pt idx="56">
                  <c:v>-3.1963470319634562</c:v>
                </c:pt>
                <c:pt idx="57">
                  <c:v>-3.1575623618566495</c:v>
                </c:pt>
                <c:pt idx="58">
                  <c:v>-2.6305300916699972</c:v>
                </c:pt>
                <c:pt idx="59">
                  <c:v>-2.0899893503727283</c:v>
                </c:pt>
                <c:pt idx="60">
                  <c:v>-1.3150879687222254</c:v>
                </c:pt>
                <c:pt idx="61">
                  <c:v>-1.1029918654349782</c:v>
                </c:pt>
                <c:pt idx="62">
                  <c:v>-1.1993831743674628</c:v>
                </c:pt>
                <c:pt idx="63">
                  <c:v>-4.230769230769245</c:v>
                </c:pt>
                <c:pt idx="64">
                  <c:v>-8.0645161290322651</c:v>
                </c:pt>
                <c:pt idx="65">
                  <c:v>-6.2027231467473616</c:v>
                </c:pt>
                <c:pt idx="66">
                  <c:v>-1.836024058246289</c:v>
                </c:pt>
                <c:pt idx="67">
                  <c:v>-3.4145367412140581</c:v>
                </c:pt>
                <c:pt idx="68">
                  <c:v>4.2071628278524775</c:v>
                </c:pt>
                <c:pt idx="69">
                  <c:v>-1.1766272977533065</c:v>
                </c:pt>
                <c:pt idx="70">
                  <c:v>-0.73729543496986405</c:v>
                </c:pt>
                <c:pt idx="71">
                  <c:v>-0.77953228063160496</c:v>
                </c:pt>
                <c:pt idx="72">
                  <c:v>-12.355212355212576</c:v>
                </c:pt>
                <c:pt idx="73">
                  <c:v>-5.399061032863842</c:v>
                </c:pt>
                <c:pt idx="74">
                  <c:v>-3.0211480362540724</c:v>
                </c:pt>
                <c:pt idx="75">
                  <c:v>-1.9917799557382143</c:v>
                </c:pt>
                <c:pt idx="76">
                  <c:v>-2.2124775762407589</c:v>
                </c:pt>
                <c:pt idx="77">
                  <c:v>-1.3851891315929334</c:v>
                </c:pt>
                <c:pt idx="78">
                  <c:v>-1.1497824735860798</c:v>
                </c:pt>
                <c:pt idx="79">
                  <c:v>-2.1697950749095978</c:v>
                </c:pt>
                <c:pt idx="80">
                  <c:v>-0.59115832762166332</c:v>
                </c:pt>
                <c:pt idx="81">
                  <c:v>5.0781249999999956</c:v>
                </c:pt>
                <c:pt idx="82">
                  <c:v>-2.7842227378190247</c:v>
                </c:pt>
                <c:pt idx="83">
                  <c:v>-1.5151515151515165</c:v>
                </c:pt>
                <c:pt idx="84">
                  <c:v>-3.0015797788309664</c:v>
                </c:pt>
                <c:pt idx="85">
                  <c:v>-2.8924795531617713</c:v>
                </c:pt>
                <c:pt idx="86">
                  <c:v>-2.4097989615230855</c:v>
                </c:pt>
                <c:pt idx="87">
                  <c:v>-1.6466932978251279</c:v>
                </c:pt>
                <c:pt idx="88">
                  <c:v>-1.2860738544288408</c:v>
                </c:pt>
                <c:pt idx="89">
                  <c:v>-1.5788722341184842</c:v>
                </c:pt>
                <c:pt idx="90">
                  <c:v>-8.6274509803921582</c:v>
                </c:pt>
                <c:pt idx="91">
                  <c:v>-13.053613053613056</c:v>
                </c:pt>
                <c:pt idx="92">
                  <c:v>-10.925644916540209</c:v>
                </c:pt>
                <c:pt idx="93">
                  <c:v>-16.935229067930482</c:v>
                </c:pt>
                <c:pt idx="94">
                  <c:v>-13.224131042748688</c:v>
                </c:pt>
                <c:pt idx="95">
                  <c:v>-2.977931401223076</c:v>
                </c:pt>
                <c:pt idx="96">
                  <c:v>-2.1671551647570815</c:v>
                </c:pt>
                <c:pt idx="97">
                  <c:v>-1.2474155754651965</c:v>
                </c:pt>
                <c:pt idx="98">
                  <c:v>-1.2108404489248141</c:v>
                </c:pt>
                <c:pt idx="99">
                  <c:v>-15.648854961832059</c:v>
                </c:pt>
                <c:pt idx="100">
                  <c:v>-10.227272727272721</c:v>
                </c:pt>
                <c:pt idx="101">
                  <c:v>-2.2658610271903346</c:v>
                </c:pt>
                <c:pt idx="102">
                  <c:v>-1.2010113780025364</c:v>
                </c:pt>
                <c:pt idx="103">
                  <c:v>-1.7148554336988915</c:v>
                </c:pt>
                <c:pt idx="104">
                  <c:v>-0.85174341229704043</c:v>
                </c:pt>
                <c:pt idx="105">
                  <c:v>-1.4884919577001727</c:v>
                </c:pt>
                <c:pt idx="106">
                  <c:v>-0.16487479820011389</c:v>
                </c:pt>
                <c:pt idx="107">
                  <c:v>-0.95890410958903682</c:v>
                </c:pt>
                <c:pt idx="108">
                  <c:v>-11.553784860551589</c:v>
                </c:pt>
                <c:pt idx="109">
                  <c:v>-16.86182669788635</c:v>
                </c:pt>
                <c:pt idx="110">
                  <c:v>-3.2110091743147775</c:v>
                </c:pt>
                <c:pt idx="111">
                  <c:v>0.41087231352783726</c:v>
                </c:pt>
                <c:pt idx="112">
                  <c:v>-1.8962075848299311</c:v>
                </c:pt>
                <c:pt idx="113">
                  <c:v>-2.9118468288777253</c:v>
                </c:pt>
                <c:pt idx="114">
                  <c:v>-1.1233460616285951</c:v>
                </c:pt>
                <c:pt idx="115">
                  <c:v>-0.95415245771765245</c:v>
                </c:pt>
                <c:pt idx="116">
                  <c:v>-0.99403010654370638</c:v>
                </c:pt>
                <c:pt idx="117">
                  <c:v>-7.364341085271314</c:v>
                </c:pt>
                <c:pt idx="118">
                  <c:v>-0.70422535211268</c:v>
                </c:pt>
                <c:pt idx="119">
                  <c:v>1.0638297872340519</c:v>
                </c:pt>
                <c:pt idx="120">
                  <c:v>-3.6767036450079233</c:v>
                </c:pt>
                <c:pt idx="121">
                  <c:v>-3.2129315505887055</c:v>
                </c:pt>
                <c:pt idx="122">
                  <c:v>-3.2771659811596194</c:v>
                </c:pt>
                <c:pt idx="123">
                  <c:v>-1.3494318181818272</c:v>
                </c:pt>
                <c:pt idx="124">
                  <c:v>-0.72695951765718081</c:v>
                </c:pt>
                <c:pt idx="125">
                  <c:v>-1.1224722952130668</c:v>
                </c:pt>
                <c:pt idx="126">
                  <c:v>18.181818181818183</c:v>
                </c:pt>
                <c:pt idx="127">
                  <c:v>-10.138248847926269</c:v>
                </c:pt>
                <c:pt idx="128">
                  <c:v>-7.2837632776934722</c:v>
                </c:pt>
                <c:pt idx="129">
                  <c:v>-3.8583175205566063</c:v>
                </c:pt>
                <c:pt idx="130">
                  <c:v>-3.4138550608903979</c:v>
                </c:pt>
                <c:pt idx="131">
                  <c:v>-1.7452704503064216</c:v>
                </c:pt>
                <c:pt idx="132">
                  <c:v>-1.0391225187619382</c:v>
                </c:pt>
                <c:pt idx="133">
                  <c:v>-1.0030332276299352</c:v>
                </c:pt>
                <c:pt idx="134">
                  <c:v>-0.86246287411468425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E-1947-42AA-B5F0-0965DE019D05}"/>
            </c:ext>
          </c:extLst>
        </c:ser>
        <c:ser>
          <c:idx val="1"/>
          <c:order val="1"/>
          <c:tx>
            <c:v>Median (-2.41%)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Results!$B$4:$B$138</c:f>
              <c:strCache>
                <c:ptCount val="135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21-Other</c:v>
                </c:pt>
                <c:pt idx="64">
                  <c:v>21-Other</c:v>
                </c:pt>
                <c:pt idx="65">
                  <c:v>21-Other</c:v>
                </c:pt>
                <c:pt idx="66">
                  <c:v>21-Other</c:v>
                </c:pt>
                <c:pt idx="67">
                  <c:v>21-Other</c:v>
                </c:pt>
                <c:pt idx="68">
                  <c:v>21-Other</c:v>
                </c:pt>
                <c:pt idx="69">
                  <c:v>21-Other</c:v>
                </c:pt>
                <c:pt idx="70">
                  <c:v>21-Other</c:v>
                </c:pt>
                <c:pt idx="71">
                  <c:v>21-Other</c:v>
                </c:pt>
                <c:pt idx="72">
                  <c:v>23-Other</c:v>
                </c:pt>
                <c:pt idx="73">
                  <c:v>23-Other</c:v>
                </c:pt>
                <c:pt idx="74">
                  <c:v>23-Other</c:v>
                </c:pt>
                <c:pt idx="75">
                  <c:v>23-Other</c:v>
                </c:pt>
                <c:pt idx="76">
                  <c:v>23-Other</c:v>
                </c:pt>
                <c:pt idx="77">
                  <c:v>23-Other</c:v>
                </c:pt>
                <c:pt idx="78">
                  <c:v>23-Other</c:v>
                </c:pt>
                <c:pt idx="79">
                  <c:v>23-Other</c:v>
                </c:pt>
                <c:pt idx="80">
                  <c:v>23-Other</c:v>
                </c:pt>
                <c:pt idx="81">
                  <c:v>25-USGS</c:v>
                </c:pt>
                <c:pt idx="82">
                  <c:v>25-USGS</c:v>
                </c:pt>
                <c:pt idx="83">
                  <c:v>25-USGS</c:v>
                </c:pt>
                <c:pt idx="84">
                  <c:v>25-USGS</c:v>
                </c:pt>
                <c:pt idx="85">
                  <c:v>25-USGS</c:v>
                </c:pt>
                <c:pt idx="86">
                  <c:v>25-USGS</c:v>
                </c:pt>
                <c:pt idx="87">
                  <c:v>25-USGS</c:v>
                </c:pt>
                <c:pt idx="88">
                  <c:v>25-USGS</c:v>
                </c:pt>
                <c:pt idx="89">
                  <c:v>25-USGS</c:v>
                </c:pt>
                <c:pt idx="90">
                  <c:v>28-Other</c:v>
                </c:pt>
                <c:pt idx="91">
                  <c:v>28-Other</c:v>
                </c:pt>
                <c:pt idx="92">
                  <c:v>28-Other</c:v>
                </c:pt>
                <c:pt idx="93">
                  <c:v>28-Other</c:v>
                </c:pt>
                <c:pt idx="94">
                  <c:v>28-Other</c:v>
                </c:pt>
                <c:pt idx="95">
                  <c:v>28-Other</c:v>
                </c:pt>
                <c:pt idx="96">
                  <c:v>28-Other</c:v>
                </c:pt>
                <c:pt idx="97">
                  <c:v>28-Other</c:v>
                </c:pt>
                <c:pt idx="98">
                  <c:v>28-Other</c:v>
                </c:pt>
                <c:pt idx="99">
                  <c:v>29-Other</c:v>
                </c:pt>
                <c:pt idx="100">
                  <c:v>29-Other</c:v>
                </c:pt>
                <c:pt idx="101">
                  <c:v>29-Other</c:v>
                </c:pt>
                <c:pt idx="102">
                  <c:v>29-Other</c:v>
                </c:pt>
                <c:pt idx="103">
                  <c:v>29-Other</c:v>
                </c:pt>
                <c:pt idx="104">
                  <c:v>29-Other</c:v>
                </c:pt>
                <c:pt idx="105">
                  <c:v>29-Other</c:v>
                </c:pt>
                <c:pt idx="106">
                  <c:v>29-Other</c:v>
                </c:pt>
                <c:pt idx="107">
                  <c:v>29-Other</c:v>
                </c:pt>
                <c:pt idx="108">
                  <c:v>30-Other</c:v>
                </c:pt>
                <c:pt idx="109">
                  <c:v>30-Other</c:v>
                </c:pt>
                <c:pt idx="110">
                  <c:v>30-Other</c:v>
                </c:pt>
                <c:pt idx="111">
                  <c:v>30-Other</c:v>
                </c:pt>
                <c:pt idx="112">
                  <c:v>30-Other</c:v>
                </c:pt>
                <c:pt idx="113">
                  <c:v>30-Other</c:v>
                </c:pt>
                <c:pt idx="114">
                  <c:v>30-Other</c:v>
                </c:pt>
                <c:pt idx="115">
                  <c:v>30-Other</c:v>
                </c:pt>
                <c:pt idx="116">
                  <c:v>30-Other</c:v>
                </c:pt>
                <c:pt idx="117">
                  <c:v>31-Other</c:v>
                </c:pt>
                <c:pt idx="118">
                  <c:v>31-Other</c:v>
                </c:pt>
                <c:pt idx="119">
                  <c:v>31-Other</c:v>
                </c:pt>
                <c:pt idx="120">
                  <c:v>31-Other</c:v>
                </c:pt>
                <c:pt idx="121">
                  <c:v>31-Other</c:v>
                </c:pt>
                <c:pt idx="122">
                  <c:v>31-Other</c:v>
                </c:pt>
                <c:pt idx="123">
                  <c:v>31-Other</c:v>
                </c:pt>
                <c:pt idx="124">
                  <c:v>31-Other</c:v>
                </c:pt>
                <c:pt idx="125">
                  <c:v>31-Other</c:v>
                </c:pt>
                <c:pt idx="126">
                  <c:v>36-Other</c:v>
                </c:pt>
                <c:pt idx="127">
                  <c:v>36-Other</c:v>
                </c:pt>
                <c:pt idx="128">
                  <c:v>36-Other</c:v>
                </c:pt>
                <c:pt idx="129">
                  <c:v>36-Other</c:v>
                </c:pt>
                <c:pt idx="130">
                  <c:v>36-Other</c:v>
                </c:pt>
                <c:pt idx="131">
                  <c:v>36-Other</c:v>
                </c:pt>
                <c:pt idx="132">
                  <c:v>36-Other</c:v>
                </c:pt>
                <c:pt idx="133">
                  <c:v>36-Other</c:v>
                </c:pt>
                <c:pt idx="134">
                  <c:v>36-Other</c:v>
                </c:pt>
              </c:strCache>
            </c:strRef>
          </c:cat>
          <c:val>
            <c:numRef>
              <c:f>Results!$AF$4:$AF$138</c:f>
              <c:numCache>
                <c:formatCode>0.00</c:formatCode>
                <c:ptCount val="135"/>
                <c:pt idx="0">
                  <c:v>-2.4097989615230855</c:v>
                </c:pt>
                <c:pt idx="1">
                  <c:v>-2.4097989615230855</c:v>
                </c:pt>
                <c:pt idx="2">
                  <c:v>-2.4097989615230855</c:v>
                </c:pt>
                <c:pt idx="3">
                  <c:v>-2.4097989615230855</c:v>
                </c:pt>
                <c:pt idx="4">
                  <c:v>-2.4097989615230855</c:v>
                </c:pt>
                <c:pt idx="5">
                  <c:v>-2.4097989615230855</c:v>
                </c:pt>
                <c:pt idx="6">
                  <c:v>-2.4097989615230855</c:v>
                </c:pt>
                <c:pt idx="7">
                  <c:v>-2.4097989615230855</c:v>
                </c:pt>
                <c:pt idx="8">
                  <c:v>-2.4097989615230855</c:v>
                </c:pt>
                <c:pt idx="9">
                  <c:v>-2.4097989615230855</c:v>
                </c:pt>
                <c:pt idx="10">
                  <c:v>-2.4097989615230855</c:v>
                </c:pt>
                <c:pt idx="11">
                  <c:v>-2.4097989615230855</c:v>
                </c:pt>
                <c:pt idx="12">
                  <c:v>-2.4097989615230855</c:v>
                </c:pt>
                <c:pt idx="13">
                  <c:v>-2.4097989615230855</c:v>
                </c:pt>
                <c:pt idx="14">
                  <c:v>-2.4097989615230855</c:v>
                </c:pt>
                <c:pt idx="15">
                  <c:v>-2.4097989615230855</c:v>
                </c:pt>
                <c:pt idx="16">
                  <c:v>-2.4097989615230855</c:v>
                </c:pt>
                <c:pt idx="17">
                  <c:v>-2.4097989615230855</c:v>
                </c:pt>
                <c:pt idx="18">
                  <c:v>-2.4097989615230855</c:v>
                </c:pt>
                <c:pt idx="19">
                  <c:v>-2.4097989615230855</c:v>
                </c:pt>
                <c:pt idx="20">
                  <c:v>-2.4097989615230855</c:v>
                </c:pt>
                <c:pt idx="21">
                  <c:v>-2.4097989615230855</c:v>
                </c:pt>
                <c:pt idx="22">
                  <c:v>-2.4097989615230855</c:v>
                </c:pt>
                <c:pt idx="23">
                  <c:v>-2.4097989615230855</c:v>
                </c:pt>
                <c:pt idx="24">
                  <c:v>-2.4097989615230855</c:v>
                </c:pt>
                <c:pt idx="25">
                  <c:v>-2.4097989615230855</c:v>
                </c:pt>
                <c:pt idx="26">
                  <c:v>-2.4097989615230855</c:v>
                </c:pt>
                <c:pt idx="27">
                  <c:v>-2.4097989615230855</c:v>
                </c:pt>
                <c:pt idx="28">
                  <c:v>-2.4097989615230855</c:v>
                </c:pt>
                <c:pt idx="29">
                  <c:v>-2.4097989615230855</c:v>
                </c:pt>
                <c:pt idx="30">
                  <c:v>-2.4097989615230855</c:v>
                </c:pt>
                <c:pt idx="31">
                  <c:v>-2.4097989615230855</c:v>
                </c:pt>
                <c:pt idx="32">
                  <c:v>-2.4097989615230855</c:v>
                </c:pt>
                <c:pt idx="33">
                  <c:v>-2.4097989615230855</c:v>
                </c:pt>
                <c:pt idx="34">
                  <c:v>-2.4097989615230855</c:v>
                </c:pt>
                <c:pt idx="35">
                  <c:v>-2.4097989615230855</c:v>
                </c:pt>
                <c:pt idx="36">
                  <c:v>-2.4097989615230855</c:v>
                </c:pt>
                <c:pt idx="37">
                  <c:v>-2.4097989615230855</c:v>
                </c:pt>
                <c:pt idx="38">
                  <c:v>-2.4097989615230855</c:v>
                </c:pt>
                <c:pt idx="39">
                  <c:v>-2.4097989615230855</c:v>
                </c:pt>
                <c:pt idx="40">
                  <c:v>-2.4097989615230855</c:v>
                </c:pt>
                <c:pt idx="41">
                  <c:v>-2.4097989615230855</c:v>
                </c:pt>
                <c:pt idx="42">
                  <c:v>-2.4097989615230855</c:v>
                </c:pt>
                <c:pt idx="43">
                  <c:v>-2.4097989615230855</c:v>
                </c:pt>
                <c:pt idx="44">
                  <c:v>-2.4097989615230855</c:v>
                </c:pt>
                <c:pt idx="45">
                  <c:v>-2.4097989615230855</c:v>
                </c:pt>
                <c:pt idx="46">
                  <c:v>-2.4097989615230855</c:v>
                </c:pt>
                <c:pt idx="47">
                  <c:v>-2.4097989615230855</c:v>
                </c:pt>
                <c:pt idx="48">
                  <c:v>-2.4097989615230855</c:v>
                </c:pt>
                <c:pt idx="49">
                  <c:v>-2.4097989615230855</c:v>
                </c:pt>
                <c:pt idx="50">
                  <c:v>-2.4097989615230855</c:v>
                </c:pt>
                <c:pt idx="51">
                  <c:v>-2.4097989615230855</c:v>
                </c:pt>
                <c:pt idx="52">
                  <c:v>-2.4097989615230855</c:v>
                </c:pt>
                <c:pt idx="53">
                  <c:v>-2.4097989615230855</c:v>
                </c:pt>
                <c:pt idx="54">
                  <c:v>-2.4097989615230855</c:v>
                </c:pt>
                <c:pt idx="55">
                  <c:v>-2.4097989615230855</c:v>
                </c:pt>
                <c:pt idx="56">
                  <c:v>-2.4097989615230855</c:v>
                </c:pt>
                <c:pt idx="57">
                  <c:v>-2.4097989615230855</c:v>
                </c:pt>
                <c:pt idx="58">
                  <c:v>-2.4097989615230855</c:v>
                </c:pt>
                <c:pt idx="59">
                  <c:v>-2.4097989615230855</c:v>
                </c:pt>
                <c:pt idx="60">
                  <c:v>-2.4097989615230855</c:v>
                </c:pt>
                <c:pt idx="61">
                  <c:v>-2.4097989615230855</c:v>
                </c:pt>
                <c:pt idx="62">
                  <c:v>-2.4097989615230855</c:v>
                </c:pt>
                <c:pt idx="63">
                  <c:v>-2.4097989615230855</c:v>
                </c:pt>
                <c:pt idx="64">
                  <c:v>-2.4097989615230855</c:v>
                </c:pt>
                <c:pt idx="65">
                  <c:v>-2.4097989615230855</c:v>
                </c:pt>
                <c:pt idx="66">
                  <c:v>-2.4097989615230855</c:v>
                </c:pt>
                <c:pt idx="67">
                  <c:v>-2.4097989615230855</c:v>
                </c:pt>
                <c:pt idx="68">
                  <c:v>-2.4097989615230855</c:v>
                </c:pt>
                <c:pt idx="69">
                  <c:v>-2.4097989615230855</c:v>
                </c:pt>
                <c:pt idx="70">
                  <c:v>-2.4097989615230855</c:v>
                </c:pt>
                <c:pt idx="71">
                  <c:v>-2.4097989615230855</c:v>
                </c:pt>
                <c:pt idx="72">
                  <c:v>-2.4097989615230855</c:v>
                </c:pt>
                <c:pt idx="73">
                  <c:v>-2.4097989615230855</c:v>
                </c:pt>
                <c:pt idx="74">
                  <c:v>-2.4097989615230855</c:v>
                </c:pt>
                <c:pt idx="75">
                  <c:v>-2.4097989615230855</c:v>
                </c:pt>
                <c:pt idx="76">
                  <c:v>-2.4097989615230855</c:v>
                </c:pt>
                <c:pt idx="77">
                  <c:v>-2.4097989615230855</c:v>
                </c:pt>
                <c:pt idx="78">
                  <c:v>-2.4097989615230855</c:v>
                </c:pt>
                <c:pt idx="79">
                  <c:v>-2.4097989615230855</c:v>
                </c:pt>
                <c:pt idx="80">
                  <c:v>-2.4097989615230855</c:v>
                </c:pt>
                <c:pt idx="81">
                  <c:v>-2.4097989615230855</c:v>
                </c:pt>
                <c:pt idx="82">
                  <c:v>-2.4097989615230855</c:v>
                </c:pt>
                <c:pt idx="83">
                  <c:v>-2.4097989615230855</c:v>
                </c:pt>
                <c:pt idx="84">
                  <c:v>-2.4097989615230855</c:v>
                </c:pt>
                <c:pt idx="85">
                  <c:v>-2.4097989615230855</c:v>
                </c:pt>
                <c:pt idx="86">
                  <c:v>-2.4097989615230855</c:v>
                </c:pt>
                <c:pt idx="87">
                  <c:v>-2.4097989615230855</c:v>
                </c:pt>
                <c:pt idx="88">
                  <c:v>-2.4097989615230855</c:v>
                </c:pt>
                <c:pt idx="89">
                  <c:v>-2.4097989615230855</c:v>
                </c:pt>
                <c:pt idx="90">
                  <c:v>-2.4097989615230855</c:v>
                </c:pt>
                <c:pt idx="91">
                  <c:v>-2.4097989615230855</c:v>
                </c:pt>
                <c:pt idx="92">
                  <c:v>-2.4097989615230855</c:v>
                </c:pt>
                <c:pt idx="93">
                  <c:v>-2.4097989615230855</c:v>
                </c:pt>
                <c:pt idx="94">
                  <c:v>-2.4097989615230855</c:v>
                </c:pt>
                <c:pt idx="95">
                  <c:v>-2.4097989615230855</c:v>
                </c:pt>
                <c:pt idx="96">
                  <c:v>-2.4097989615230855</c:v>
                </c:pt>
                <c:pt idx="97">
                  <c:v>-2.4097989615230855</c:v>
                </c:pt>
                <c:pt idx="98">
                  <c:v>-2.4097989615230855</c:v>
                </c:pt>
                <c:pt idx="99">
                  <c:v>-2.4097989615230855</c:v>
                </c:pt>
                <c:pt idx="100">
                  <c:v>-2.4097989615230855</c:v>
                </c:pt>
                <c:pt idx="101">
                  <c:v>-2.4097989615230855</c:v>
                </c:pt>
                <c:pt idx="102">
                  <c:v>-2.4097989615230855</c:v>
                </c:pt>
                <c:pt idx="103">
                  <c:v>-2.4097989615230855</c:v>
                </c:pt>
                <c:pt idx="104">
                  <c:v>-2.4097989615230855</c:v>
                </c:pt>
                <c:pt idx="105">
                  <c:v>-2.4097989615230855</c:v>
                </c:pt>
                <c:pt idx="106">
                  <c:v>-2.4097989615230855</c:v>
                </c:pt>
                <c:pt idx="107">
                  <c:v>-2.4097989615230855</c:v>
                </c:pt>
                <c:pt idx="108">
                  <c:v>-2.4097989615230855</c:v>
                </c:pt>
                <c:pt idx="109">
                  <c:v>-2.4097989615230855</c:v>
                </c:pt>
                <c:pt idx="110">
                  <c:v>-2.4097989615230855</c:v>
                </c:pt>
                <c:pt idx="111">
                  <c:v>-2.4097989615230855</c:v>
                </c:pt>
                <c:pt idx="112">
                  <c:v>-2.4097989615230855</c:v>
                </c:pt>
                <c:pt idx="113">
                  <c:v>-2.4097989615230855</c:v>
                </c:pt>
                <c:pt idx="114">
                  <c:v>-2.4097989615230855</c:v>
                </c:pt>
                <c:pt idx="115">
                  <c:v>-2.4097989615230855</c:v>
                </c:pt>
                <c:pt idx="116">
                  <c:v>-2.4097989615230855</c:v>
                </c:pt>
                <c:pt idx="117">
                  <c:v>-2.4097989615230855</c:v>
                </c:pt>
                <c:pt idx="118">
                  <c:v>-2.4097989615230855</c:v>
                </c:pt>
                <c:pt idx="119">
                  <c:v>-2.4097989615230855</c:v>
                </c:pt>
                <c:pt idx="120">
                  <c:v>-2.4097989615230855</c:v>
                </c:pt>
                <c:pt idx="121">
                  <c:v>-2.4097989615230855</c:v>
                </c:pt>
                <c:pt idx="122">
                  <c:v>-2.4097989615230855</c:v>
                </c:pt>
                <c:pt idx="123">
                  <c:v>-2.4097989615230855</c:v>
                </c:pt>
                <c:pt idx="124">
                  <c:v>-2.4097989615230855</c:v>
                </c:pt>
                <c:pt idx="125">
                  <c:v>-2.4097989615230855</c:v>
                </c:pt>
                <c:pt idx="126">
                  <c:v>-2.4097989615230855</c:v>
                </c:pt>
                <c:pt idx="127">
                  <c:v>-2.4097989615230855</c:v>
                </c:pt>
                <c:pt idx="128">
                  <c:v>-2.4097989615230855</c:v>
                </c:pt>
                <c:pt idx="129">
                  <c:v>-2.4097989615230855</c:v>
                </c:pt>
                <c:pt idx="130">
                  <c:v>-2.4097989615230855</c:v>
                </c:pt>
                <c:pt idx="131">
                  <c:v>-2.4097989615230855</c:v>
                </c:pt>
                <c:pt idx="132">
                  <c:v>-2.4097989615230855</c:v>
                </c:pt>
                <c:pt idx="133">
                  <c:v>-2.4097989615230855</c:v>
                </c:pt>
                <c:pt idx="134">
                  <c:v>-2.4097989615230855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F-1947-42AA-B5F0-0965DE019D05}"/>
            </c:ext>
          </c:extLst>
        </c:ser>
        <c:ser>
          <c:idx val="2"/>
          <c:order val="2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Results!$B$4:$B$138</c:f>
              <c:strCache>
                <c:ptCount val="135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21-Other</c:v>
                </c:pt>
                <c:pt idx="64">
                  <c:v>21-Other</c:v>
                </c:pt>
                <c:pt idx="65">
                  <c:v>21-Other</c:v>
                </c:pt>
                <c:pt idx="66">
                  <c:v>21-Other</c:v>
                </c:pt>
                <c:pt idx="67">
                  <c:v>21-Other</c:v>
                </c:pt>
                <c:pt idx="68">
                  <c:v>21-Other</c:v>
                </c:pt>
                <c:pt idx="69">
                  <c:v>21-Other</c:v>
                </c:pt>
                <c:pt idx="70">
                  <c:v>21-Other</c:v>
                </c:pt>
                <c:pt idx="71">
                  <c:v>21-Other</c:v>
                </c:pt>
                <c:pt idx="72">
                  <c:v>23-Other</c:v>
                </c:pt>
                <c:pt idx="73">
                  <c:v>23-Other</c:v>
                </c:pt>
                <c:pt idx="74">
                  <c:v>23-Other</c:v>
                </c:pt>
                <c:pt idx="75">
                  <c:v>23-Other</c:v>
                </c:pt>
                <c:pt idx="76">
                  <c:v>23-Other</c:v>
                </c:pt>
                <c:pt idx="77">
                  <c:v>23-Other</c:v>
                </c:pt>
                <c:pt idx="78">
                  <c:v>23-Other</c:v>
                </c:pt>
                <c:pt idx="79">
                  <c:v>23-Other</c:v>
                </c:pt>
                <c:pt idx="80">
                  <c:v>23-Other</c:v>
                </c:pt>
                <c:pt idx="81">
                  <c:v>25-USGS</c:v>
                </c:pt>
                <c:pt idx="82">
                  <c:v>25-USGS</c:v>
                </c:pt>
                <c:pt idx="83">
                  <c:v>25-USGS</c:v>
                </c:pt>
                <c:pt idx="84">
                  <c:v>25-USGS</c:v>
                </c:pt>
                <c:pt idx="85">
                  <c:v>25-USGS</c:v>
                </c:pt>
                <c:pt idx="86">
                  <c:v>25-USGS</c:v>
                </c:pt>
                <c:pt idx="87">
                  <c:v>25-USGS</c:v>
                </c:pt>
                <c:pt idx="88">
                  <c:v>25-USGS</c:v>
                </c:pt>
                <c:pt idx="89">
                  <c:v>25-USGS</c:v>
                </c:pt>
                <c:pt idx="90">
                  <c:v>28-Other</c:v>
                </c:pt>
                <c:pt idx="91">
                  <c:v>28-Other</c:v>
                </c:pt>
                <c:pt idx="92">
                  <c:v>28-Other</c:v>
                </c:pt>
                <c:pt idx="93">
                  <c:v>28-Other</c:v>
                </c:pt>
                <c:pt idx="94">
                  <c:v>28-Other</c:v>
                </c:pt>
                <c:pt idx="95">
                  <c:v>28-Other</c:v>
                </c:pt>
                <c:pt idx="96">
                  <c:v>28-Other</c:v>
                </c:pt>
                <c:pt idx="97">
                  <c:v>28-Other</c:v>
                </c:pt>
                <c:pt idx="98">
                  <c:v>28-Other</c:v>
                </c:pt>
                <c:pt idx="99">
                  <c:v>29-Other</c:v>
                </c:pt>
                <c:pt idx="100">
                  <c:v>29-Other</c:v>
                </c:pt>
                <c:pt idx="101">
                  <c:v>29-Other</c:v>
                </c:pt>
                <c:pt idx="102">
                  <c:v>29-Other</c:v>
                </c:pt>
                <c:pt idx="103">
                  <c:v>29-Other</c:v>
                </c:pt>
                <c:pt idx="104">
                  <c:v>29-Other</c:v>
                </c:pt>
                <c:pt idx="105">
                  <c:v>29-Other</c:v>
                </c:pt>
                <c:pt idx="106">
                  <c:v>29-Other</c:v>
                </c:pt>
                <c:pt idx="107">
                  <c:v>29-Other</c:v>
                </c:pt>
                <c:pt idx="108">
                  <c:v>30-Other</c:v>
                </c:pt>
                <c:pt idx="109">
                  <c:v>30-Other</c:v>
                </c:pt>
                <c:pt idx="110">
                  <c:v>30-Other</c:v>
                </c:pt>
                <c:pt idx="111">
                  <c:v>30-Other</c:v>
                </c:pt>
                <c:pt idx="112">
                  <c:v>30-Other</c:v>
                </c:pt>
                <c:pt idx="113">
                  <c:v>30-Other</c:v>
                </c:pt>
                <c:pt idx="114">
                  <c:v>30-Other</c:v>
                </c:pt>
                <c:pt idx="115">
                  <c:v>30-Other</c:v>
                </c:pt>
                <c:pt idx="116">
                  <c:v>30-Other</c:v>
                </c:pt>
                <c:pt idx="117">
                  <c:v>31-Other</c:v>
                </c:pt>
                <c:pt idx="118">
                  <c:v>31-Other</c:v>
                </c:pt>
                <c:pt idx="119">
                  <c:v>31-Other</c:v>
                </c:pt>
                <c:pt idx="120">
                  <c:v>31-Other</c:v>
                </c:pt>
                <c:pt idx="121">
                  <c:v>31-Other</c:v>
                </c:pt>
                <c:pt idx="122">
                  <c:v>31-Other</c:v>
                </c:pt>
                <c:pt idx="123">
                  <c:v>31-Other</c:v>
                </c:pt>
                <c:pt idx="124">
                  <c:v>31-Other</c:v>
                </c:pt>
                <c:pt idx="125">
                  <c:v>31-Other</c:v>
                </c:pt>
                <c:pt idx="126">
                  <c:v>36-Other</c:v>
                </c:pt>
                <c:pt idx="127">
                  <c:v>36-Other</c:v>
                </c:pt>
                <c:pt idx="128">
                  <c:v>36-Other</c:v>
                </c:pt>
                <c:pt idx="129">
                  <c:v>36-Other</c:v>
                </c:pt>
                <c:pt idx="130">
                  <c:v>36-Other</c:v>
                </c:pt>
                <c:pt idx="131">
                  <c:v>36-Other</c:v>
                </c:pt>
                <c:pt idx="132">
                  <c:v>36-Other</c:v>
                </c:pt>
                <c:pt idx="133">
                  <c:v>36-Other</c:v>
                </c:pt>
                <c:pt idx="134">
                  <c:v>36-Other</c:v>
                </c:pt>
              </c:strCache>
            </c:strRef>
          </c:cat>
          <c:val>
            <c:numRef>
              <c:f>Results!$AG$4:$AG$138</c:f>
              <c:numCache>
                <c:formatCode>0.00</c:formatCode>
                <c:ptCount val="135"/>
                <c:pt idx="0">
                  <c:v>-7.4097989615230855</c:v>
                </c:pt>
                <c:pt idx="1">
                  <c:v>-7.4097989615230855</c:v>
                </c:pt>
                <c:pt idx="2">
                  <c:v>-7.4097989615230855</c:v>
                </c:pt>
                <c:pt idx="3">
                  <c:v>-7.4097989615230855</c:v>
                </c:pt>
                <c:pt idx="4">
                  <c:v>-7.4097989615230855</c:v>
                </c:pt>
                <c:pt idx="5">
                  <c:v>-7.4097989615230855</c:v>
                </c:pt>
                <c:pt idx="6">
                  <c:v>-7.4097989615230855</c:v>
                </c:pt>
                <c:pt idx="7">
                  <c:v>-7.4097989615230855</c:v>
                </c:pt>
                <c:pt idx="8">
                  <c:v>-7.4097989615230855</c:v>
                </c:pt>
                <c:pt idx="9">
                  <c:v>-7.4097989615230855</c:v>
                </c:pt>
                <c:pt idx="10">
                  <c:v>-7.4097989615230855</c:v>
                </c:pt>
                <c:pt idx="11">
                  <c:v>-7.4097989615230855</c:v>
                </c:pt>
                <c:pt idx="12">
                  <c:v>-7.4097989615230855</c:v>
                </c:pt>
                <c:pt idx="13">
                  <c:v>-7.4097989615230855</c:v>
                </c:pt>
                <c:pt idx="14">
                  <c:v>-7.4097989615230855</c:v>
                </c:pt>
                <c:pt idx="15">
                  <c:v>-7.4097989615230855</c:v>
                </c:pt>
                <c:pt idx="16">
                  <c:v>-7.4097989615230855</c:v>
                </c:pt>
                <c:pt idx="17">
                  <c:v>-7.4097989615230855</c:v>
                </c:pt>
                <c:pt idx="18">
                  <c:v>-7.4097989615230855</c:v>
                </c:pt>
                <c:pt idx="19">
                  <c:v>-7.4097989615230855</c:v>
                </c:pt>
                <c:pt idx="20">
                  <c:v>-7.4097989615230855</c:v>
                </c:pt>
                <c:pt idx="21">
                  <c:v>-7.4097989615230855</c:v>
                </c:pt>
                <c:pt idx="22">
                  <c:v>-7.4097989615230855</c:v>
                </c:pt>
                <c:pt idx="23">
                  <c:v>-7.4097989615230855</c:v>
                </c:pt>
                <c:pt idx="24">
                  <c:v>-7.4097989615230855</c:v>
                </c:pt>
                <c:pt idx="25">
                  <c:v>-7.4097989615230855</c:v>
                </c:pt>
                <c:pt idx="26">
                  <c:v>-7.4097989615230855</c:v>
                </c:pt>
                <c:pt idx="27">
                  <c:v>-7.4097989615230855</c:v>
                </c:pt>
                <c:pt idx="28">
                  <c:v>-7.4097989615230855</c:v>
                </c:pt>
                <c:pt idx="29">
                  <c:v>-7.4097989615230855</c:v>
                </c:pt>
                <c:pt idx="30">
                  <c:v>-7.4097989615230855</c:v>
                </c:pt>
                <c:pt idx="31">
                  <c:v>-7.4097989615230855</c:v>
                </c:pt>
                <c:pt idx="32">
                  <c:v>-7.4097989615230855</c:v>
                </c:pt>
                <c:pt idx="33">
                  <c:v>-7.4097989615230855</c:v>
                </c:pt>
                <c:pt idx="34">
                  <c:v>-7.4097989615230855</c:v>
                </c:pt>
                <c:pt idx="35">
                  <c:v>-7.4097989615230855</c:v>
                </c:pt>
                <c:pt idx="36">
                  <c:v>-7.4097989615230855</c:v>
                </c:pt>
                <c:pt idx="37">
                  <c:v>-7.4097989615230855</c:v>
                </c:pt>
                <c:pt idx="38">
                  <c:v>-7.4097989615230855</c:v>
                </c:pt>
                <c:pt idx="39">
                  <c:v>-7.4097989615230855</c:v>
                </c:pt>
                <c:pt idx="40">
                  <c:v>-7.4097989615230855</c:v>
                </c:pt>
                <c:pt idx="41">
                  <c:v>-7.4097989615230855</c:v>
                </c:pt>
                <c:pt idx="42">
                  <c:v>-7.4097989615230855</c:v>
                </c:pt>
                <c:pt idx="43">
                  <c:v>-7.4097989615230855</c:v>
                </c:pt>
                <c:pt idx="44">
                  <c:v>-7.4097989615230855</c:v>
                </c:pt>
                <c:pt idx="45">
                  <c:v>-7.4097989615230855</c:v>
                </c:pt>
                <c:pt idx="46">
                  <c:v>-7.4097989615230855</c:v>
                </c:pt>
                <c:pt idx="47">
                  <c:v>-7.4097989615230855</c:v>
                </c:pt>
                <c:pt idx="48">
                  <c:v>-7.4097989615230855</c:v>
                </c:pt>
                <c:pt idx="49">
                  <c:v>-7.4097989615230855</c:v>
                </c:pt>
                <c:pt idx="50">
                  <c:v>-7.4097989615230855</c:v>
                </c:pt>
                <c:pt idx="51">
                  <c:v>-7.4097989615230855</c:v>
                </c:pt>
                <c:pt idx="52">
                  <c:v>-7.4097989615230855</c:v>
                </c:pt>
                <c:pt idx="53">
                  <c:v>-7.4097989615230855</c:v>
                </c:pt>
                <c:pt idx="54">
                  <c:v>-7.4097989615230855</c:v>
                </c:pt>
                <c:pt idx="55">
                  <c:v>-7.4097989615230855</c:v>
                </c:pt>
                <c:pt idx="56">
                  <c:v>-7.4097989615230855</c:v>
                </c:pt>
                <c:pt idx="57">
                  <c:v>-7.4097989615230855</c:v>
                </c:pt>
                <c:pt idx="58">
                  <c:v>-7.4097989615230855</c:v>
                </c:pt>
                <c:pt idx="59">
                  <c:v>-7.4097989615230855</c:v>
                </c:pt>
                <c:pt idx="60">
                  <c:v>-7.4097989615230855</c:v>
                </c:pt>
                <c:pt idx="61">
                  <c:v>-7.4097989615230855</c:v>
                </c:pt>
                <c:pt idx="62">
                  <c:v>-7.4097989615230855</c:v>
                </c:pt>
                <c:pt idx="63">
                  <c:v>-7.4097989615230855</c:v>
                </c:pt>
                <c:pt idx="64">
                  <c:v>-7.4097989615230855</c:v>
                </c:pt>
                <c:pt idx="65">
                  <c:v>-7.4097989615230855</c:v>
                </c:pt>
                <c:pt idx="66">
                  <c:v>-7.4097989615230855</c:v>
                </c:pt>
                <c:pt idx="67">
                  <c:v>-7.4097989615230855</c:v>
                </c:pt>
                <c:pt idx="68">
                  <c:v>-7.4097989615230855</c:v>
                </c:pt>
                <c:pt idx="69">
                  <c:v>-7.4097989615230855</c:v>
                </c:pt>
                <c:pt idx="70">
                  <c:v>-7.4097989615230855</c:v>
                </c:pt>
                <c:pt idx="71">
                  <c:v>-7.4097989615230855</c:v>
                </c:pt>
                <c:pt idx="72">
                  <c:v>-7.4097989615230855</c:v>
                </c:pt>
                <c:pt idx="73">
                  <c:v>-7.4097989615230855</c:v>
                </c:pt>
                <c:pt idx="74">
                  <c:v>-7.4097989615230855</c:v>
                </c:pt>
                <c:pt idx="75">
                  <c:v>-7.4097989615230855</c:v>
                </c:pt>
                <c:pt idx="76">
                  <c:v>-7.4097989615230855</c:v>
                </c:pt>
                <c:pt idx="77">
                  <c:v>-7.4097989615230855</c:v>
                </c:pt>
                <c:pt idx="78">
                  <c:v>-7.4097989615230855</c:v>
                </c:pt>
                <c:pt idx="79">
                  <c:v>-7.4097989615230855</c:v>
                </c:pt>
                <c:pt idx="80">
                  <c:v>-7.4097989615230855</c:v>
                </c:pt>
                <c:pt idx="81">
                  <c:v>-7.4097989615230855</c:v>
                </c:pt>
                <c:pt idx="82">
                  <c:v>-7.4097989615230855</c:v>
                </c:pt>
                <c:pt idx="83">
                  <c:v>-7.4097989615230855</c:v>
                </c:pt>
                <c:pt idx="84">
                  <c:v>-7.4097989615230855</c:v>
                </c:pt>
                <c:pt idx="85">
                  <c:v>-7.4097989615230855</c:v>
                </c:pt>
                <c:pt idx="86">
                  <c:v>-7.4097989615230855</c:v>
                </c:pt>
                <c:pt idx="87">
                  <c:v>-7.4097989615230855</c:v>
                </c:pt>
                <c:pt idx="88">
                  <c:v>-7.4097989615230855</c:v>
                </c:pt>
                <c:pt idx="89">
                  <c:v>-7.4097989615230855</c:v>
                </c:pt>
                <c:pt idx="90">
                  <c:v>-7.4097989615230855</c:v>
                </c:pt>
                <c:pt idx="91">
                  <c:v>-7.4097989615230855</c:v>
                </c:pt>
                <c:pt idx="92">
                  <c:v>-7.4097989615230855</c:v>
                </c:pt>
                <c:pt idx="93">
                  <c:v>-7.4097989615230855</c:v>
                </c:pt>
                <c:pt idx="94">
                  <c:v>-7.4097989615230855</c:v>
                </c:pt>
                <c:pt idx="95">
                  <c:v>-7.4097989615230855</c:v>
                </c:pt>
                <c:pt idx="96">
                  <c:v>-7.4097989615230855</c:v>
                </c:pt>
                <c:pt idx="97">
                  <c:v>-7.4097989615230855</c:v>
                </c:pt>
                <c:pt idx="98">
                  <c:v>-7.4097989615230855</c:v>
                </c:pt>
                <c:pt idx="99">
                  <c:v>-7.4097989615230855</c:v>
                </c:pt>
                <c:pt idx="100">
                  <c:v>-7.4097989615230855</c:v>
                </c:pt>
                <c:pt idx="101">
                  <c:v>-7.4097989615230855</c:v>
                </c:pt>
                <c:pt idx="102">
                  <c:v>-7.4097989615230855</c:v>
                </c:pt>
                <c:pt idx="103">
                  <c:v>-7.4097989615230855</c:v>
                </c:pt>
                <c:pt idx="104">
                  <c:v>-7.4097989615230855</c:v>
                </c:pt>
                <c:pt idx="105">
                  <c:v>-7.4097989615230855</c:v>
                </c:pt>
                <c:pt idx="106">
                  <c:v>-7.4097989615230855</c:v>
                </c:pt>
                <c:pt idx="107">
                  <c:v>-7.4097989615230855</c:v>
                </c:pt>
                <c:pt idx="108">
                  <c:v>-7.4097989615230855</c:v>
                </c:pt>
                <c:pt idx="109">
                  <c:v>-7.4097989615230855</c:v>
                </c:pt>
                <c:pt idx="110">
                  <c:v>-7.4097989615230855</c:v>
                </c:pt>
                <c:pt idx="111">
                  <c:v>-7.4097989615230855</c:v>
                </c:pt>
                <c:pt idx="112">
                  <c:v>-7.4097989615230855</c:v>
                </c:pt>
                <c:pt idx="113">
                  <c:v>-7.4097989615230855</c:v>
                </c:pt>
                <c:pt idx="114">
                  <c:v>-7.4097989615230855</c:v>
                </c:pt>
                <c:pt idx="115">
                  <c:v>-7.4097989615230855</c:v>
                </c:pt>
                <c:pt idx="116">
                  <c:v>-7.4097989615230855</c:v>
                </c:pt>
                <c:pt idx="117">
                  <c:v>-7.4097989615230855</c:v>
                </c:pt>
                <c:pt idx="118">
                  <c:v>-7.4097989615230855</c:v>
                </c:pt>
                <c:pt idx="119">
                  <c:v>-7.4097989615230855</c:v>
                </c:pt>
                <c:pt idx="120">
                  <c:v>-7.4097989615230855</c:v>
                </c:pt>
                <c:pt idx="121">
                  <c:v>-7.4097989615230855</c:v>
                </c:pt>
                <c:pt idx="122">
                  <c:v>-7.4097989615230855</c:v>
                </c:pt>
                <c:pt idx="123">
                  <c:v>-7.4097989615230855</c:v>
                </c:pt>
                <c:pt idx="124">
                  <c:v>-7.4097989615230855</c:v>
                </c:pt>
                <c:pt idx="125">
                  <c:v>-7.4097989615230855</c:v>
                </c:pt>
                <c:pt idx="126">
                  <c:v>-7.4097989615230855</c:v>
                </c:pt>
                <c:pt idx="127">
                  <c:v>-7.4097989615230855</c:v>
                </c:pt>
                <c:pt idx="128">
                  <c:v>-7.4097989615230855</c:v>
                </c:pt>
                <c:pt idx="129">
                  <c:v>-7.4097989615230855</c:v>
                </c:pt>
                <c:pt idx="130">
                  <c:v>-7.4097989615230855</c:v>
                </c:pt>
                <c:pt idx="131">
                  <c:v>-7.4097989615230855</c:v>
                </c:pt>
                <c:pt idx="132">
                  <c:v>-7.4097989615230855</c:v>
                </c:pt>
                <c:pt idx="133">
                  <c:v>-7.4097989615230855</c:v>
                </c:pt>
                <c:pt idx="134">
                  <c:v>-7.4097989615230855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0-1947-42AA-B5F0-0965DE019D05}"/>
            </c:ext>
          </c:extLst>
        </c:ser>
        <c:ser>
          <c:idx val="3"/>
          <c:order val="3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Results!$B$4:$B$138</c:f>
              <c:strCache>
                <c:ptCount val="135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21-Other</c:v>
                </c:pt>
                <c:pt idx="64">
                  <c:v>21-Other</c:v>
                </c:pt>
                <c:pt idx="65">
                  <c:v>21-Other</c:v>
                </c:pt>
                <c:pt idx="66">
                  <c:v>21-Other</c:v>
                </c:pt>
                <c:pt idx="67">
                  <c:v>21-Other</c:v>
                </c:pt>
                <c:pt idx="68">
                  <c:v>21-Other</c:v>
                </c:pt>
                <c:pt idx="69">
                  <c:v>21-Other</c:v>
                </c:pt>
                <c:pt idx="70">
                  <c:v>21-Other</c:v>
                </c:pt>
                <c:pt idx="71">
                  <c:v>21-Other</c:v>
                </c:pt>
                <c:pt idx="72">
                  <c:v>23-Other</c:v>
                </c:pt>
                <c:pt idx="73">
                  <c:v>23-Other</c:v>
                </c:pt>
                <c:pt idx="74">
                  <c:v>23-Other</c:v>
                </c:pt>
                <c:pt idx="75">
                  <c:v>23-Other</c:v>
                </c:pt>
                <c:pt idx="76">
                  <c:v>23-Other</c:v>
                </c:pt>
                <c:pt idx="77">
                  <c:v>23-Other</c:v>
                </c:pt>
                <c:pt idx="78">
                  <c:v>23-Other</c:v>
                </c:pt>
                <c:pt idx="79">
                  <c:v>23-Other</c:v>
                </c:pt>
                <c:pt idx="80">
                  <c:v>23-Other</c:v>
                </c:pt>
                <c:pt idx="81">
                  <c:v>25-USGS</c:v>
                </c:pt>
                <c:pt idx="82">
                  <c:v>25-USGS</c:v>
                </c:pt>
                <c:pt idx="83">
                  <c:v>25-USGS</c:v>
                </c:pt>
                <c:pt idx="84">
                  <c:v>25-USGS</c:v>
                </c:pt>
                <c:pt idx="85">
                  <c:v>25-USGS</c:v>
                </c:pt>
                <c:pt idx="86">
                  <c:v>25-USGS</c:v>
                </c:pt>
                <c:pt idx="87">
                  <c:v>25-USGS</c:v>
                </c:pt>
                <c:pt idx="88">
                  <c:v>25-USGS</c:v>
                </c:pt>
                <c:pt idx="89">
                  <c:v>25-USGS</c:v>
                </c:pt>
                <c:pt idx="90">
                  <c:v>28-Other</c:v>
                </c:pt>
                <c:pt idx="91">
                  <c:v>28-Other</c:v>
                </c:pt>
                <c:pt idx="92">
                  <c:v>28-Other</c:v>
                </c:pt>
                <c:pt idx="93">
                  <c:v>28-Other</c:v>
                </c:pt>
                <c:pt idx="94">
                  <c:v>28-Other</c:v>
                </c:pt>
                <c:pt idx="95">
                  <c:v>28-Other</c:v>
                </c:pt>
                <c:pt idx="96">
                  <c:v>28-Other</c:v>
                </c:pt>
                <c:pt idx="97">
                  <c:v>28-Other</c:v>
                </c:pt>
                <c:pt idx="98">
                  <c:v>28-Other</c:v>
                </c:pt>
                <c:pt idx="99">
                  <c:v>29-Other</c:v>
                </c:pt>
                <c:pt idx="100">
                  <c:v>29-Other</c:v>
                </c:pt>
                <c:pt idx="101">
                  <c:v>29-Other</c:v>
                </c:pt>
                <c:pt idx="102">
                  <c:v>29-Other</c:v>
                </c:pt>
                <c:pt idx="103">
                  <c:v>29-Other</c:v>
                </c:pt>
                <c:pt idx="104">
                  <c:v>29-Other</c:v>
                </c:pt>
                <c:pt idx="105">
                  <c:v>29-Other</c:v>
                </c:pt>
                <c:pt idx="106">
                  <c:v>29-Other</c:v>
                </c:pt>
                <c:pt idx="107">
                  <c:v>29-Other</c:v>
                </c:pt>
                <c:pt idx="108">
                  <c:v>30-Other</c:v>
                </c:pt>
                <c:pt idx="109">
                  <c:v>30-Other</c:v>
                </c:pt>
                <c:pt idx="110">
                  <c:v>30-Other</c:v>
                </c:pt>
                <c:pt idx="111">
                  <c:v>30-Other</c:v>
                </c:pt>
                <c:pt idx="112">
                  <c:v>30-Other</c:v>
                </c:pt>
                <c:pt idx="113">
                  <c:v>30-Other</c:v>
                </c:pt>
                <c:pt idx="114">
                  <c:v>30-Other</c:v>
                </c:pt>
                <c:pt idx="115">
                  <c:v>30-Other</c:v>
                </c:pt>
                <c:pt idx="116">
                  <c:v>30-Other</c:v>
                </c:pt>
                <c:pt idx="117">
                  <c:v>31-Other</c:v>
                </c:pt>
                <c:pt idx="118">
                  <c:v>31-Other</c:v>
                </c:pt>
                <c:pt idx="119">
                  <c:v>31-Other</c:v>
                </c:pt>
                <c:pt idx="120">
                  <c:v>31-Other</c:v>
                </c:pt>
                <c:pt idx="121">
                  <c:v>31-Other</c:v>
                </c:pt>
                <c:pt idx="122">
                  <c:v>31-Other</c:v>
                </c:pt>
                <c:pt idx="123">
                  <c:v>31-Other</c:v>
                </c:pt>
                <c:pt idx="124">
                  <c:v>31-Other</c:v>
                </c:pt>
                <c:pt idx="125">
                  <c:v>31-Other</c:v>
                </c:pt>
                <c:pt idx="126">
                  <c:v>36-Other</c:v>
                </c:pt>
                <c:pt idx="127">
                  <c:v>36-Other</c:v>
                </c:pt>
                <c:pt idx="128">
                  <c:v>36-Other</c:v>
                </c:pt>
                <c:pt idx="129">
                  <c:v>36-Other</c:v>
                </c:pt>
                <c:pt idx="130">
                  <c:v>36-Other</c:v>
                </c:pt>
                <c:pt idx="131">
                  <c:v>36-Other</c:v>
                </c:pt>
                <c:pt idx="132">
                  <c:v>36-Other</c:v>
                </c:pt>
                <c:pt idx="133">
                  <c:v>36-Other</c:v>
                </c:pt>
                <c:pt idx="134">
                  <c:v>36-Other</c:v>
                </c:pt>
              </c:strCache>
            </c:strRef>
          </c:cat>
          <c:val>
            <c:numRef>
              <c:f>Results!$AH$4:$AH$138</c:f>
              <c:numCache>
                <c:formatCode>0.00</c:formatCode>
                <c:ptCount val="135"/>
                <c:pt idx="0">
                  <c:v>2.5902010384769145</c:v>
                </c:pt>
                <c:pt idx="1">
                  <c:v>2.5902010384769145</c:v>
                </c:pt>
                <c:pt idx="2">
                  <c:v>2.5902010384769145</c:v>
                </c:pt>
                <c:pt idx="3">
                  <c:v>2.5902010384769145</c:v>
                </c:pt>
                <c:pt idx="4">
                  <c:v>2.5902010384769145</c:v>
                </c:pt>
                <c:pt idx="5">
                  <c:v>2.5902010384769145</c:v>
                </c:pt>
                <c:pt idx="6">
                  <c:v>2.5902010384769145</c:v>
                </c:pt>
                <c:pt idx="7">
                  <c:v>2.5902010384769145</c:v>
                </c:pt>
                <c:pt idx="8">
                  <c:v>2.5902010384769145</c:v>
                </c:pt>
                <c:pt idx="9">
                  <c:v>2.5902010384769145</c:v>
                </c:pt>
                <c:pt idx="10">
                  <c:v>2.5902010384769145</c:v>
                </c:pt>
                <c:pt idx="11">
                  <c:v>2.5902010384769145</c:v>
                </c:pt>
                <c:pt idx="12">
                  <c:v>2.5902010384769145</c:v>
                </c:pt>
                <c:pt idx="13">
                  <c:v>2.5902010384769145</c:v>
                </c:pt>
                <c:pt idx="14">
                  <c:v>2.5902010384769145</c:v>
                </c:pt>
                <c:pt idx="15">
                  <c:v>2.5902010384769145</c:v>
                </c:pt>
                <c:pt idx="16">
                  <c:v>2.5902010384769145</c:v>
                </c:pt>
                <c:pt idx="17">
                  <c:v>2.5902010384769145</c:v>
                </c:pt>
                <c:pt idx="18">
                  <c:v>2.5902010384769145</c:v>
                </c:pt>
                <c:pt idx="19">
                  <c:v>2.5902010384769145</c:v>
                </c:pt>
                <c:pt idx="20">
                  <c:v>2.5902010384769145</c:v>
                </c:pt>
                <c:pt idx="21">
                  <c:v>2.5902010384769145</c:v>
                </c:pt>
                <c:pt idx="22">
                  <c:v>2.5902010384769145</c:v>
                </c:pt>
                <c:pt idx="23">
                  <c:v>2.5902010384769145</c:v>
                </c:pt>
                <c:pt idx="24">
                  <c:v>2.5902010384769145</c:v>
                </c:pt>
                <c:pt idx="25">
                  <c:v>2.5902010384769145</c:v>
                </c:pt>
                <c:pt idx="26">
                  <c:v>2.5902010384769145</c:v>
                </c:pt>
                <c:pt idx="27">
                  <c:v>2.5902010384769145</c:v>
                </c:pt>
                <c:pt idx="28">
                  <c:v>2.5902010384769145</c:v>
                </c:pt>
                <c:pt idx="29">
                  <c:v>2.5902010384769145</c:v>
                </c:pt>
                <c:pt idx="30">
                  <c:v>2.5902010384769145</c:v>
                </c:pt>
                <c:pt idx="31">
                  <c:v>2.5902010384769145</c:v>
                </c:pt>
                <c:pt idx="32">
                  <c:v>2.5902010384769145</c:v>
                </c:pt>
                <c:pt idx="33">
                  <c:v>2.5902010384769145</c:v>
                </c:pt>
                <c:pt idx="34">
                  <c:v>2.5902010384769145</c:v>
                </c:pt>
                <c:pt idx="35">
                  <c:v>2.5902010384769145</c:v>
                </c:pt>
                <c:pt idx="36">
                  <c:v>2.5902010384769145</c:v>
                </c:pt>
                <c:pt idx="37">
                  <c:v>2.5902010384769145</c:v>
                </c:pt>
                <c:pt idx="38">
                  <c:v>2.5902010384769145</c:v>
                </c:pt>
                <c:pt idx="39">
                  <c:v>2.5902010384769145</c:v>
                </c:pt>
                <c:pt idx="40">
                  <c:v>2.5902010384769145</c:v>
                </c:pt>
                <c:pt idx="41">
                  <c:v>2.5902010384769145</c:v>
                </c:pt>
                <c:pt idx="42">
                  <c:v>2.5902010384769145</c:v>
                </c:pt>
                <c:pt idx="43">
                  <c:v>2.5902010384769145</c:v>
                </c:pt>
                <c:pt idx="44">
                  <c:v>2.5902010384769145</c:v>
                </c:pt>
                <c:pt idx="45">
                  <c:v>2.5902010384769145</c:v>
                </c:pt>
                <c:pt idx="46">
                  <c:v>2.5902010384769145</c:v>
                </c:pt>
                <c:pt idx="47">
                  <c:v>2.5902010384769145</c:v>
                </c:pt>
                <c:pt idx="48">
                  <c:v>2.5902010384769145</c:v>
                </c:pt>
                <c:pt idx="49">
                  <c:v>2.5902010384769145</c:v>
                </c:pt>
                <c:pt idx="50">
                  <c:v>2.5902010384769145</c:v>
                </c:pt>
                <c:pt idx="51">
                  <c:v>2.5902010384769145</c:v>
                </c:pt>
                <c:pt idx="52">
                  <c:v>2.5902010384769145</c:v>
                </c:pt>
                <c:pt idx="53">
                  <c:v>2.5902010384769145</c:v>
                </c:pt>
                <c:pt idx="54">
                  <c:v>2.5902010384769145</c:v>
                </c:pt>
                <c:pt idx="55">
                  <c:v>2.5902010384769145</c:v>
                </c:pt>
                <c:pt idx="56">
                  <c:v>2.5902010384769145</c:v>
                </c:pt>
                <c:pt idx="57">
                  <c:v>2.5902010384769145</c:v>
                </c:pt>
                <c:pt idx="58">
                  <c:v>2.5902010384769145</c:v>
                </c:pt>
                <c:pt idx="59">
                  <c:v>2.5902010384769145</c:v>
                </c:pt>
                <c:pt idx="60">
                  <c:v>2.5902010384769145</c:v>
                </c:pt>
                <c:pt idx="61">
                  <c:v>2.5902010384769145</c:v>
                </c:pt>
                <c:pt idx="62">
                  <c:v>2.5902010384769145</c:v>
                </c:pt>
                <c:pt idx="63">
                  <c:v>2.5902010384769145</c:v>
                </c:pt>
                <c:pt idx="64">
                  <c:v>2.5902010384769145</c:v>
                </c:pt>
                <c:pt idx="65">
                  <c:v>2.5902010384769145</c:v>
                </c:pt>
                <c:pt idx="66">
                  <c:v>2.5902010384769145</c:v>
                </c:pt>
                <c:pt idx="67">
                  <c:v>2.5902010384769145</c:v>
                </c:pt>
                <c:pt idx="68">
                  <c:v>2.5902010384769145</c:v>
                </c:pt>
                <c:pt idx="69">
                  <c:v>2.5902010384769145</c:v>
                </c:pt>
                <c:pt idx="70">
                  <c:v>2.5902010384769145</c:v>
                </c:pt>
                <c:pt idx="71">
                  <c:v>2.5902010384769145</c:v>
                </c:pt>
                <c:pt idx="72">
                  <c:v>2.5902010384769145</c:v>
                </c:pt>
                <c:pt idx="73">
                  <c:v>2.5902010384769145</c:v>
                </c:pt>
                <c:pt idx="74">
                  <c:v>2.5902010384769145</c:v>
                </c:pt>
                <c:pt idx="75">
                  <c:v>2.5902010384769145</c:v>
                </c:pt>
                <c:pt idx="76">
                  <c:v>2.5902010384769145</c:v>
                </c:pt>
                <c:pt idx="77">
                  <c:v>2.5902010384769145</c:v>
                </c:pt>
                <c:pt idx="78">
                  <c:v>2.5902010384769145</c:v>
                </c:pt>
                <c:pt idx="79">
                  <c:v>2.5902010384769145</c:v>
                </c:pt>
                <c:pt idx="80">
                  <c:v>2.5902010384769145</c:v>
                </c:pt>
                <c:pt idx="81">
                  <c:v>2.5902010384769145</c:v>
                </c:pt>
                <c:pt idx="82">
                  <c:v>2.5902010384769145</c:v>
                </c:pt>
                <c:pt idx="83">
                  <c:v>2.5902010384769145</c:v>
                </c:pt>
                <c:pt idx="84">
                  <c:v>2.5902010384769145</c:v>
                </c:pt>
                <c:pt idx="85">
                  <c:v>2.5902010384769145</c:v>
                </c:pt>
                <c:pt idx="86">
                  <c:v>2.5902010384769145</c:v>
                </c:pt>
                <c:pt idx="87">
                  <c:v>2.5902010384769145</c:v>
                </c:pt>
                <c:pt idx="88">
                  <c:v>2.5902010384769145</c:v>
                </c:pt>
                <c:pt idx="89">
                  <c:v>2.5902010384769145</c:v>
                </c:pt>
                <c:pt idx="90">
                  <c:v>2.5902010384769145</c:v>
                </c:pt>
                <c:pt idx="91">
                  <c:v>2.5902010384769145</c:v>
                </c:pt>
                <c:pt idx="92">
                  <c:v>2.5902010384769145</c:v>
                </c:pt>
                <c:pt idx="93">
                  <c:v>2.5902010384769145</c:v>
                </c:pt>
                <c:pt idx="94">
                  <c:v>2.5902010384769145</c:v>
                </c:pt>
                <c:pt idx="95">
                  <c:v>2.5902010384769145</c:v>
                </c:pt>
                <c:pt idx="96">
                  <c:v>2.5902010384769145</c:v>
                </c:pt>
                <c:pt idx="97">
                  <c:v>2.5902010384769145</c:v>
                </c:pt>
                <c:pt idx="98">
                  <c:v>2.5902010384769145</c:v>
                </c:pt>
                <c:pt idx="99">
                  <c:v>2.5902010384769145</c:v>
                </c:pt>
                <c:pt idx="100">
                  <c:v>2.5902010384769145</c:v>
                </c:pt>
                <c:pt idx="101">
                  <c:v>2.5902010384769145</c:v>
                </c:pt>
                <c:pt idx="102">
                  <c:v>2.5902010384769145</c:v>
                </c:pt>
                <c:pt idx="103">
                  <c:v>2.5902010384769145</c:v>
                </c:pt>
                <c:pt idx="104">
                  <c:v>2.5902010384769145</c:v>
                </c:pt>
                <c:pt idx="105">
                  <c:v>2.5902010384769145</c:v>
                </c:pt>
                <c:pt idx="106">
                  <c:v>2.5902010384769145</c:v>
                </c:pt>
                <c:pt idx="107">
                  <c:v>2.5902010384769145</c:v>
                </c:pt>
                <c:pt idx="108">
                  <c:v>2.5902010384769145</c:v>
                </c:pt>
                <c:pt idx="109">
                  <c:v>2.5902010384769145</c:v>
                </c:pt>
                <c:pt idx="110">
                  <c:v>2.5902010384769145</c:v>
                </c:pt>
                <c:pt idx="111">
                  <c:v>2.5902010384769145</c:v>
                </c:pt>
                <c:pt idx="112">
                  <c:v>2.5902010384769145</c:v>
                </c:pt>
                <c:pt idx="113">
                  <c:v>2.5902010384769145</c:v>
                </c:pt>
                <c:pt idx="114">
                  <c:v>2.5902010384769145</c:v>
                </c:pt>
                <c:pt idx="115">
                  <c:v>2.5902010384769145</c:v>
                </c:pt>
                <c:pt idx="116">
                  <c:v>2.5902010384769145</c:v>
                </c:pt>
                <c:pt idx="117">
                  <c:v>2.5902010384769145</c:v>
                </c:pt>
                <c:pt idx="118">
                  <c:v>2.5902010384769145</c:v>
                </c:pt>
                <c:pt idx="119">
                  <c:v>2.5902010384769145</c:v>
                </c:pt>
                <c:pt idx="120">
                  <c:v>2.5902010384769145</c:v>
                </c:pt>
                <c:pt idx="121">
                  <c:v>2.5902010384769145</c:v>
                </c:pt>
                <c:pt idx="122">
                  <c:v>2.5902010384769145</c:v>
                </c:pt>
                <c:pt idx="123">
                  <c:v>2.5902010384769145</c:v>
                </c:pt>
                <c:pt idx="124">
                  <c:v>2.5902010384769145</c:v>
                </c:pt>
                <c:pt idx="125">
                  <c:v>2.5902010384769145</c:v>
                </c:pt>
                <c:pt idx="126">
                  <c:v>2.5902010384769145</c:v>
                </c:pt>
                <c:pt idx="127">
                  <c:v>2.5902010384769145</c:v>
                </c:pt>
                <c:pt idx="128">
                  <c:v>2.5902010384769145</c:v>
                </c:pt>
                <c:pt idx="129">
                  <c:v>2.5902010384769145</c:v>
                </c:pt>
                <c:pt idx="130">
                  <c:v>2.5902010384769145</c:v>
                </c:pt>
                <c:pt idx="131">
                  <c:v>2.5902010384769145</c:v>
                </c:pt>
                <c:pt idx="132">
                  <c:v>2.5902010384769145</c:v>
                </c:pt>
                <c:pt idx="133">
                  <c:v>2.5902010384769145</c:v>
                </c:pt>
                <c:pt idx="134">
                  <c:v>2.5902010384769145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1-1947-42AA-B5F0-0965DE019D05}"/>
            </c:ext>
          </c:extLst>
        </c:ser>
        <c:ser>
          <c:idx val="4"/>
          <c:order val="4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Results!$B$4:$B$138</c:f>
              <c:strCache>
                <c:ptCount val="135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21-Other</c:v>
                </c:pt>
                <c:pt idx="64">
                  <c:v>21-Other</c:v>
                </c:pt>
                <c:pt idx="65">
                  <c:v>21-Other</c:v>
                </c:pt>
                <c:pt idx="66">
                  <c:v>21-Other</c:v>
                </c:pt>
                <c:pt idx="67">
                  <c:v>21-Other</c:v>
                </c:pt>
                <c:pt idx="68">
                  <c:v>21-Other</c:v>
                </c:pt>
                <c:pt idx="69">
                  <c:v>21-Other</c:v>
                </c:pt>
                <c:pt idx="70">
                  <c:v>21-Other</c:v>
                </c:pt>
                <c:pt idx="71">
                  <c:v>21-Other</c:v>
                </c:pt>
                <c:pt idx="72">
                  <c:v>23-Other</c:v>
                </c:pt>
                <c:pt idx="73">
                  <c:v>23-Other</c:v>
                </c:pt>
                <c:pt idx="74">
                  <c:v>23-Other</c:v>
                </c:pt>
                <c:pt idx="75">
                  <c:v>23-Other</c:v>
                </c:pt>
                <c:pt idx="76">
                  <c:v>23-Other</c:v>
                </c:pt>
                <c:pt idx="77">
                  <c:v>23-Other</c:v>
                </c:pt>
                <c:pt idx="78">
                  <c:v>23-Other</c:v>
                </c:pt>
                <c:pt idx="79">
                  <c:v>23-Other</c:v>
                </c:pt>
                <c:pt idx="80">
                  <c:v>23-Other</c:v>
                </c:pt>
                <c:pt idx="81">
                  <c:v>25-USGS</c:v>
                </c:pt>
                <c:pt idx="82">
                  <c:v>25-USGS</c:v>
                </c:pt>
                <c:pt idx="83">
                  <c:v>25-USGS</c:v>
                </c:pt>
                <c:pt idx="84">
                  <c:v>25-USGS</c:v>
                </c:pt>
                <c:pt idx="85">
                  <c:v>25-USGS</c:v>
                </c:pt>
                <c:pt idx="86">
                  <c:v>25-USGS</c:v>
                </c:pt>
                <c:pt idx="87">
                  <c:v>25-USGS</c:v>
                </c:pt>
                <c:pt idx="88">
                  <c:v>25-USGS</c:v>
                </c:pt>
                <c:pt idx="89">
                  <c:v>25-USGS</c:v>
                </c:pt>
                <c:pt idx="90">
                  <c:v>28-Other</c:v>
                </c:pt>
                <c:pt idx="91">
                  <c:v>28-Other</c:v>
                </c:pt>
                <c:pt idx="92">
                  <c:v>28-Other</c:v>
                </c:pt>
                <c:pt idx="93">
                  <c:v>28-Other</c:v>
                </c:pt>
                <c:pt idx="94">
                  <c:v>28-Other</c:v>
                </c:pt>
                <c:pt idx="95">
                  <c:v>28-Other</c:v>
                </c:pt>
                <c:pt idx="96">
                  <c:v>28-Other</c:v>
                </c:pt>
                <c:pt idx="97">
                  <c:v>28-Other</c:v>
                </c:pt>
                <c:pt idx="98">
                  <c:v>28-Other</c:v>
                </c:pt>
                <c:pt idx="99">
                  <c:v>29-Other</c:v>
                </c:pt>
                <c:pt idx="100">
                  <c:v>29-Other</c:v>
                </c:pt>
                <c:pt idx="101">
                  <c:v>29-Other</c:v>
                </c:pt>
                <c:pt idx="102">
                  <c:v>29-Other</c:v>
                </c:pt>
                <c:pt idx="103">
                  <c:v>29-Other</c:v>
                </c:pt>
                <c:pt idx="104">
                  <c:v>29-Other</c:v>
                </c:pt>
                <c:pt idx="105">
                  <c:v>29-Other</c:v>
                </c:pt>
                <c:pt idx="106">
                  <c:v>29-Other</c:v>
                </c:pt>
                <c:pt idx="107">
                  <c:v>29-Other</c:v>
                </c:pt>
                <c:pt idx="108">
                  <c:v>30-Other</c:v>
                </c:pt>
                <c:pt idx="109">
                  <c:v>30-Other</c:v>
                </c:pt>
                <c:pt idx="110">
                  <c:v>30-Other</c:v>
                </c:pt>
                <c:pt idx="111">
                  <c:v>30-Other</c:v>
                </c:pt>
                <c:pt idx="112">
                  <c:v>30-Other</c:v>
                </c:pt>
                <c:pt idx="113">
                  <c:v>30-Other</c:v>
                </c:pt>
                <c:pt idx="114">
                  <c:v>30-Other</c:v>
                </c:pt>
                <c:pt idx="115">
                  <c:v>30-Other</c:v>
                </c:pt>
                <c:pt idx="116">
                  <c:v>30-Other</c:v>
                </c:pt>
                <c:pt idx="117">
                  <c:v>31-Other</c:v>
                </c:pt>
                <c:pt idx="118">
                  <c:v>31-Other</c:v>
                </c:pt>
                <c:pt idx="119">
                  <c:v>31-Other</c:v>
                </c:pt>
                <c:pt idx="120">
                  <c:v>31-Other</c:v>
                </c:pt>
                <c:pt idx="121">
                  <c:v>31-Other</c:v>
                </c:pt>
                <c:pt idx="122">
                  <c:v>31-Other</c:v>
                </c:pt>
                <c:pt idx="123">
                  <c:v>31-Other</c:v>
                </c:pt>
                <c:pt idx="124">
                  <c:v>31-Other</c:v>
                </c:pt>
                <c:pt idx="125">
                  <c:v>31-Other</c:v>
                </c:pt>
                <c:pt idx="126">
                  <c:v>36-Other</c:v>
                </c:pt>
                <c:pt idx="127">
                  <c:v>36-Other</c:v>
                </c:pt>
                <c:pt idx="128">
                  <c:v>36-Other</c:v>
                </c:pt>
                <c:pt idx="129">
                  <c:v>36-Other</c:v>
                </c:pt>
                <c:pt idx="130">
                  <c:v>36-Other</c:v>
                </c:pt>
                <c:pt idx="131">
                  <c:v>36-Other</c:v>
                </c:pt>
                <c:pt idx="132">
                  <c:v>36-Other</c:v>
                </c:pt>
                <c:pt idx="133">
                  <c:v>36-Other</c:v>
                </c:pt>
                <c:pt idx="134">
                  <c:v>36-Other</c:v>
                </c:pt>
              </c:strCache>
            </c:strRef>
          </c:cat>
          <c:val>
            <c:numRef>
              <c:f>Results!$AI$4:$AI$138</c:f>
              <c:numCache>
                <c:formatCode>0.00</c:formatCode>
                <c:ptCount val="135"/>
                <c:pt idx="0">
                  <c:v>-11.345870838081854</c:v>
                </c:pt>
                <c:pt idx="1">
                  <c:v>-11.345870838081854</c:v>
                </c:pt>
                <c:pt idx="2">
                  <c:v>-11.345870838081854</c:v>
                </c:pt>
                <c:pt idx="3">
                  <c:v>-11.345870838081854</c:v>
                </c:pt>
                <c:pt idx="4">
                  <c:v>-11.345870838081854</c:v>
                </c:pt>
                <c:pt idx="5">
                  <c:v>-11.345870838081854</c:v>
                </c:pt>
                <c:pt idx="6">
                  <c:v>-11.345870838081854</c:v>
                </c:pt>
                <c:pt idx="7">
                  <c:v>-11.345870838081854</c:v>
                </c:pt>
                <c:pt idx="8">
                  <c:v>-11.345870838081854</c:v>
                </c:pt>
                <c:pt idx="9">
                  <c:v>-11.345870838081854</c:v>
                </c:pt>
                <c:pt idx="10">
                  <c:v>-11.345870838081854</c:v>
                </c:pt>
                <c:pt idx="11">
                  <c:v>-11.345870838081854</c:v>
                </c:pt>
                <c:pt idx="12">
                  <c:v>-11.345870838081854</c:v>
                </c:pt>
                <c:pt idx="13">
                  <c:v>-11.345870838081854</c:v>
                </c:pt>
                <c:pt idx="14">
                  <c:v>-11.345870838081854</c:v>
                </c:pt>
                <c:pt idx="15">
                  <c:v>-11.345870838081854</c:v>
                </c:pt>
                <c:pt idx="16">
                  <c:v>-11.345870838081854</c:v>
                </c:pt>
                <c:pt idx="17">
                  <c:v>-11.345870838081854</c:v>
                </c:pt>
                <c:pt idx="18">
                  <c:v>-11.345870838081854</c:v>
                </c:pt>
                <c:pt idx="19">
                  <c:v>-11.345870838081854</c:v>
                </c:pt>
                <c:pt idx="20">
                  <c:v>-11.345870838081854</c:v>
                </c:pt>
                <c:pt idx="21">
                  <c:v>-11.345870838081854</c:v>
                </c:pt>
                <c:pt idx="22">
                  <c:v>-11.345870838081854</c:v>
                </c:pt>
                <c:pt idx="23">
                  <c:v>-11.345870838081854</c:v>
                </c:pt>
                <c:pt idx="24">
                  <c:v>-11.345870838081854</c:v>
                </c:pt>
                <c:pt idx="25">
                  <c:v>-11.345870838081854</c:v>
                </c:pt>
                <c:pt idx="26">
                  <c:v>-11.345870838081854</c:v>
                </c:pt>
                <c:pt idx="27">
                  <c:v>-11.345870838081854</c:v>
                </c:pt>
                <c:pt idx="28">
                  <c:v>-11.345870838081854</c:v>
                </c:pt>
                <c:pt idx="29">
                  <c:v>-11.345870838081854</c:v>
                </c:pt>
                <c:pt idx="30">
                  <c:v>-11.345870838081854</c:v>
                </c:pt>
                <c:pt idx="31">
                  <c:v>-11.345870838081854</c:v>
                </c:pt>
                <c:pt idx="32">
                  <c:v>-11.345870838081854</c:v>
                </c:pt>
                <c:pt idx="33">
                  <c:v>-11.345870838081854</c:v>
                </c:pt>
                <c:pt idx="34">
                  <c:v>-11.345870838081854</c:v>
                </c:pt>
                <c:pt idx="35">
                  <c:v>-11.345870838081854</c:v>
                </c:pt>
                <c:pt idx="36">
                  <c:v>-11.345870838081854</c:v>
                </c:pt>
                <c:pt idx="37">
                  <c:v>-11.345870838081854</c:v>
                </c:pt>
                <c:pt idx="38">
                  <c:v>-11.345870838081854</c:v>
                </c:pt>
                <c:pt idx="39">
                  <c:v>-11.345870838081854</c:v>
                </c:pt>
                <c:pt idx="40">
                  <c:v>-11.345870838081854</c:v>
                </c:pt>
                <c:pt idx="41">
                  <c:v>-11.345870838081854</c:v>
                </c:pt>
                <c:pt idx="42">
                  <c:v>-11.345870838081854</c:v>
                </c:pt>
                <c:pt idx="43">
                  <c:v>-11.345870838081854</c:v>
                </c:pt>
                <c:pt idx="44">
                  <c:v>-11.345870838081854</c:v>
                </c:pt>
                <c:pt idx="45">
                  <c:v>-11.345870838081854</c:v>
                </c:pt>
                <c:pt idx="46">
                  <c:v>-11.345870838081854</c:v>
                </c:pt>
                <c:pt idx="47">
                  <c:v>-11.345870838081854</c:v>
                </c:pt>
                <c:pt idx="48">
                  <c:v>-11.345870838081854</c:v>
                </c:pt>
                <c:pt idx="49">
                  <c:v>-11.345870838081854</c:v>
                </c:pt>
                <c:pt idx="50">
                  <c:v>-11.345870838081854</c:v>
                </c:pt>
                <c:pt idx="51">
                  <c:v>-11.345870838081854</c:v>
                </c:pt>
                <c:pt idx="52">
                  <c:v>-11.345870838081854</c:v>
                </c:pt>
                <c:pt idx="53">
                  <c:v>-11.345870838081854</c:v>
                </c:pt>
                <c:pt idx="54">
                  <c:v>-11.345870838081854</c:v>
                </c:pt>
                <c:pt idx="55">
                  <c:v>-11.345870838081854</c:v>
                </c:pt>
                <c:pt idx="56">
                  <c:v>-11.345870838081854</c:v>
                </c:pt>
                <c:pt idx="57">
                  <c:v>-11.345870838081854</c:v>
                </c:pt>
                <c:pt idx="58">
                  <c:v>-11.345870838081854</c:v>
                </c:pt>
                <c:pt idx="59">
                  <c:v>-11.345870838081854</c:v>
                </c:pt>
                <c:pt idx="60">
                  <c:v>-11.345870838081854</c:v>
                </c:pt>
                <c:pt idx="61">
                  <c:v>-11.345870838081854</c:v>
                </c:pt>
                <c:pt idx="62">
                  <c:v>-11.345870838081854</c:v>
                </c:pt>
                <c:pt idx="63">
                  <c:v>-11.345870838081854</c:v>
                </c:pt>
                <c:pt idx="64">
                  <c:v>-11.345870838081854</c:v>
                </c:pt>
                <c:pt idx="65">
                  <c:v>-11.345870838081854</c:v>
                </c:pt>
                <c:pt idx="66">
                  <c:v>-11.345870838081854</c:v>
                </c:pt>
                <c:pt idx="67">
                  <c:v>-11.345870838081854</c:v>
                </c:pt>
                <c:pt idx="68">
                  <c:v>-11.345870838081854</c:v>
                </c:pt>
                <c:pt idx="69">
                  <c:v>-11.345870838081854</c:v>
                </c:pt>
                <c:pt idx="70">
                  <c:v>-11.345870838081854</c:v>
                </c:pt>
                <c:pt idx="71">
                  <c:v>-11.345870838081854</c:v>
                </c:pt>
                <c:pt idx="72">
                  <c:v>-11.345870838081854</c:v>
                </c:pt>
                <c:pt idx="73">
                  <c:v>-11.345870838081854</c:v>
                </c:pt>
                <c:pt idx="74">
                  <c:v>-11.345870838081854</c:v>
                </c:pt>
                <c:pt idx="75">
                  <c:v>-11.345870838081854</c:v>
                </c:pt>
                <c:pt idx="76">
                  <c:v>-11.345870838081854</c:v>
                </c:pt>
                <c:pt idx="77">
                  <c:v>-11.345870838081854</c:v>
                </c:pt>
                <c:pt idx="78">
                  <c:v>-11.345870838081854</c:v>
                </c:pt>
                <c:pt idx="79">
                  <c:v>-11.345870838081854</c:v>
                </c:pt>
                <c:pt idx="80">
                  <c:v>-11.345870838081854</c:v>
                </c:pt>
                <c:pt idx="81">
                  <c:v>-11.345870838081854</c:v>
                </c:pt>
                <c:pt idx="82">
                  <c:v>-11.345870838081854</c:v>
                </c:pt>
                <c:pt idx="83">
                  <c:v>-11.345870838081854</c:v>
                </c:pt>
                <c:pt idx="84">
                  <c:v>-11.345870838081854</c:v>
                </c:pt>
                <c:pt idx="85">
                  <c:v>-11.345870838081854</c:v>
                </c:pt>
                <c:pt idx="86">
                  <c:v>-11.345870838081854</c:v>
                </c:pt>
                <c:pt idx="87">
                  <c:v>-11.345870838081854</c:v>
                </c:pt>
                <c:pt idx="88">
                  <c:v>-11.345870838081854</c:v>
                </c:pt>
                <c:pt idx="89">
                  <c:v>-11.345870838081854</c:v>
                </c:pt>
                <c:pt idx="90">
                  <c:v>-11.345870838081854</c:v>
                </c:pt>
                <c:pt idx="91">
                  <c:v>-11.345870838081854</c:v>
                </c:pt>
                <c:pt idx="92">
                  <c:v>-11.345870838081854</c:v>
                </c:pt>
                <c:pt idx="93">
                  <c:v>-11.345870838081854</c:v>
                </c:pt>
                <c:pt idx="94">
                  <c:v>-11.345870838081854</c:v>
                </c:pt>
                <c:pt idx="95">
                  <c:v>-11.345870838081854</c:v>
                </c:pt>
                <c:pt idx="96">
                  <c:v>-11.345870838081854</c:v>
                </c:pt>
                <c:pt idx="97">
                  <c:v>-11.345870838081854</c:v>
                </c:pt>
                <c:pt idx="98">
                  <c:v>-11.345870838081854</c:v>
                </c:pt>
                <c:pt idx="99">
                  <c:v>-11.345870838081854</c:v>
                </c:pt>
                <c:pt idx="100">
                  <c:v>-11.345870838081854</c:v>
                </c:pt>
                <c:pt idx="101">
                  <c:v>-11.345870838081854</c:v>
                </c:pt>
                <c:pt idx="102">
                  <c:v>-11.345870838081854</c:v>
                </c:pt>
                <c:pt idx="103">
                  <c:v>-11.345870838081854</c:v>
                </c:pt>
                <c:pt idx="104">
                  <c:v>-11.345870838081854</c:v>
                </c:pt>
                <c:pt idx="105">
                  <c:v>-11.345870838081854</c:v>
                </c:pt>
                <c:pt idx="106">
                  <c:v>-11.345870838081854</c:v>
                </c:pt>
                <c:pt idx="107">
                  <c:v>-11.345870838081854</c:v>
                </c:pt>
                <c:pt idx="108">
                  <c:v>-11.345870838081854</c:v>
                </c:pt>
                <c:pt idx="109">
                  <c:v>-11.345870838081854</c:v>
                </c:pt>
                <c:pt idx="110">
                  <c:v>-11.345870838081854</c:v>
                </c:pt>
                <c:pt idx="111">
                  <c:v>-11.345870838081854</c:v>
                </c:pt>
                <c:pt idx="112">
                  <c:v>-11.345870838081854</c:v>
                </c:pt>
                <c:pt idx="113">
                  <c:v>-11.345870838081854</c:v>
                </c:pt>
                <c:pt idx="114">
                  <c:v>-11.345870838081854</c:v>
                </c:pt>
                <c:pt idx="115">
                  <c:v>-11.345870838081854</c:v>
                </c:pt>
                <c:pt idx="116">
                  <c:v>-11.345870838081854</c:v>
                </c:pt>
                <c:pt idx="117">
                  <c:v>-11.345870838081854</c:v>
                </c:pt>
                <c:pt idx="118">
                  <c:v>-11.345870838081854</c:v>
                </c:pt>
                <c:pt idx="119">
                  <c:v>-11.345870838081854</c:v>
                </c:pt>
                <c:pt idx="120">
                  <c:v>-11.345870838081854</c:v>
                </c:pt>
                <c:pt idx="121">
                  <c:v>-11.345870838081854</c:v>
                </c:pt>
                <c:pt idx="122">
                  <c:v>-11.345870838081854</c:v>
                </c:pt>
                <c:pt idx="123">
                  <c:v>-11.345870838081854</c:v>
                </c:pt>
                <c:pt idx="124">
                  <c:v>-11.345870838081854</c:v>
                </c:pt>
                <c:pt idx="125">
                  <c:v>-11.345870838081854</c:v>
                </c:pt>
                <c:pt idx="126">
                  <c:v>-11.345870838081854</c:v>
                </c:pt>
                <c:pt idx="127">
                  <c:v>-11.345870838081854</c:v>
                </c:pt>
                <c:pt idx="128">
                  <c:v>-11.345870838081854</c:v>
                </c:pt>
                <c:pt idx="129">
                  <c:v>-11.345870838081854</c:v>
                </c:pt>
                <c:pt idx="130">
                  <c:v>-11.345870838081854</c:v>
                </c:pt>
                <c:pt idx="131">
                  <c:v>-11.345870838081854</c:v>
                </c:pt>
                <c:pt idx="132">
                  <c:v>-11.345870838081854</c:v>
                </c:pt>
                <c:pt idx="133">
                  <c:v>-11.345870838081854</c:v>
                </c:pt>
                <c:pt idx="134">
                  <c:v>-11.345870838081854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2-1947-42AA-B5F0-0965DE019D05}"/>
            </c:ext>
          </c:extLst>
        </c:ser>
        <c:ser>
          <c:idx val="5"/>
          <c:order val="5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53-1947-42AA-B5F0-0965DE019D05}"/>
              </c:ext>
            </c:extLst>
          </c:dPt>
          <c:dPt>
            <c:idx val="54"/>
            <c:bubble3D val="0"/>
            <c:extLst>
              <c:ext xmlns:c16="http://schemas.microsoft.com/office/drawing/2014/chart" uri="{C3380CC4-5D6E-409C-BE32-E72D297353CC}">
                <c16:uniqueId val="{00000054-1947-42AA-B5F0-0965DE019D05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55-1947-42AA-B5F0-0965DE019D05}"/>
              </c:ext>
            </c:extLst>
          </c:dPt>
          <c:cat>
            <c:strRef>
              <c:f>Results!$B$4:$B$138</c:f>
              <c:strCache>
                <c:ptCount val="135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21-Other</c:v>
                </c:pt>
                <c:pt idx="64">
                  <c:v>21-Other</c:v>
                </c:pt>
                <c:pt idx="65">
                  <c:v>21-Other</c:v>
                </c:pt>
                <c:pt idx="66">
                  <c:v>21-Other</c:v>
                </c:pt>
                <c:pt idx="67">
                  <c:v>21-Other</c:v>
                </c:pt>
                <c:pt idx="68">
                  <c:v>21-Other</c:v>
                </c:pt>
                <c:pt idx="69">
                  <c:v>21-Other</c:v>
                </c:pt>
                <c:pt idx="70">
                  <c:v>21-Other</c:v>
                </c:pt>
                <c:pt idx="71">
                  <c:v>21-Other</c:v>
                </c:pt>
                <c:pt idx="72">
                  <c:v>23-Other</c:v>
                </c:pt>
                <c:pt idx="73">
                  <c:v>23-Other</c:v>
                </c:pt>
                <c:pt idx="74">
                  <c:v>23-Other</c:v>
                </c:pt>
                <c:pt idx="75">
                  <c:v>23-Other</c:v>
                </c:pt>
                <c:pt idx="76">
                  <c:v>23-Other</c:v>
                </c:pt>
                <c:pt idx="77">
                  <c:v>23-Other</c:v>
                </c:pt>
                <c:pt idx="78">
                  <c:v>23-Other</c:v>
                </c:pt>
                <c:pt idx="79">
                  <c:v>23-Other</c:v>
                </c:pt>
                <c:pt idx="80">
                  <c:v>23-Other</c:v>
                </c:pt>
                <c:pt idx="81">
                  <c:v>25-USGS</c:v>
                </c:pt>
                <c:pt idx="82">
                  <c:v>25-USGS</c:v>
                </c:pt>
                <c:pt idx="83">
                  <c:v>25-USGS</c:v>
                </c:pt>
                <c:pt idx="84">
                  <c:v>25-USGS</c:v>
                </c:pt>
                <c:pt idx="85">
                  <c:v>25-USGS</c:v>
                </c:pt>
                <c:pt idx="86">
                  <c:v>25-USGS</c:v>
                </c:pt>
                <c:pt idx="87">
                  <c:v>25-USGS</c:v>
                </c:pt>
                <c:pt idx="88">
                  <c:v>25-USGS</c:v>
                </c:pt>
                <c:pt idx="89">
                  <c:v>25-USGS</c:v>
                </c:pt>
                <c:pt idx="90">
                  <c:v>28-Other</c:v>
                </c:pt>
                <c:pt idx="91">
                  <c:v>28-Other</c:v>
                </c:pt>
                <c:pt idx="92">
                  <c:v>28-Other</c:v>
                </c:pt>
                <c:pt idx="93">
                  <c:v>28-Other</c:v>
                </c:pt>
                <c:pt idx="94">
                  <c:v>28-Other</c:v>
                </c:pt>
                <c:pt idx="95">
                  <c:v>28-Other</c:v>
                </c:pt>
                <c:pt idx="96">
                  <c:v>28-Other</c:v>
                </c:pt>
                <c:pt idx="97">
                  <c:v>28-Other</c:v>
                </c:pt>
                <c:pt idx="98">
                  <c:v>28-Other</c:v>
                </c:pt>
                <c:pt idx="99">
                  <c:v>29-Other</c:v>
                </c:pt>
                <c:pt idx="100">
                  <c:v>29-Other</c:v>
                </c:pt>
                <c:pt idx="101">
                  <c:v>29-Other</c:v>
                </c:pt>
                <c:pt idx="102">
                  <c:v>29-Other</c:v>
                </c:pt>
                <c:pt idx="103">
                  <c:v>29-Other</c:v>
                </c:pt>
                <c:pt idx="104">
                  <c:v>29-Other</c:v>
                </c:pt>
                <c:pt idx="105">
                  <c:v>29-Other</c:v>
                </c:pt>
                <c:pt idx="106">
                  <c:v>29-Other</c:v>
                </c:pt>
                <c:pt idx="107">
                  <c:v>29-Other</c:v>
                </c:pt>
                <c:pt idx="108">
                  <c:v>30-Other</c:v>
                </c:pt>
                <c:pt idx="109">
                  <c:v>30-Other</c:v>
                </c:pt>
                <c:pt idx="110">
                  <c:v>30-Other</c:v>
                </c:pt>
                <c:pt idx="111">
                  <c:v>30-Other</c:v>
                </c:pt>
                <c:pt idx="112">
                  <c:v>30-Other</c:v>
                </c:pt>
                <c:pt idx="113">
                  <c:v>30-Other</c:v>
                </c:pt>
                <c:pt idx="114">
                  <c:v>30-Other</c:v>
                </c:pt>
                <c:pt idx="115">
                  <c:v>30-Other</c:v>
                </c:pt>
                <c:pt idx="116">
                  <c:v>30-Other</c:v>
                </c:pt>
                <c:pt idx="117">
                  <c:v>31-Other</c:v>
                </c:pt>
                <c:pt idx="118">
                  <c:v>31-Other</c:v>
                </c:pt>
                <c:pt idx="119">
                  <c:v>31-Other</c:v>
                </c:pt>
                <c:pt idx="120">
                  <c:v>31-Other</c:v>
                </c:pt>
                <c:pt idx="121">
                  <c:v>31-Other</c:v>
                </c:pt>
                <c:pt idx="122">
                  <c:v>31-Other</c:v>
                </c:pt>
                <c:pt idx="123">
                  <c:v>31-Other</c:v>
                </c:pt>
                <c:pt idx="124">
                  <c:v>31-Other</c:v>
                </c:pt>
                <c:pt idx="125">
                  <c:v>31-Other</c:v>
                </c:pt>
                <c:pt idx="126">
                  <c:v>36-Other</c:v>
                </c:pt>
                <c:pt idx="127">
                  <c:v>36-Other</c:v>
                </c:pt>
                <c:pt idx="128">
                  <c:v>36-Other</c:v>
                </c:pt>
                <c:pt idx="129">
                  <c:v>36-Other</c:v>
                </c:pt>
                <c:pt idx="130">
                  <c:v>36-Other</c:v>
                </c:pt>
                <c:pt idx="131">
                  <c:v>36-Other</c:v>
                </c:pt>
                <c:pt idx="132">
                  <c:v>36-Other</c:v>
                </c:pt>
                <c:pt idx="133">
                  <c:v>36-Other</c:v>
                </c:pt>
                <c:pt idx="134">
                  <c:v>36-Other</c:v>
                </c:pt>
              </c:strCache>
            </c:strRef>
          </c:cat>
          <c:val>
            <c:numRef>
              <c:f>Results!$AJ$4:$AJ$138</c:f>
              <c:numCache>
                <c:formatCode>0.00</c:formatCode>
                <c:ptCount val="135"/>
                <c:pt idx="0">
                  <c:v>6.5262729150356833</c:v>
                </c:pt>
                <c:pt idx="1">
                  <c:v>6.5262729150356833</c:v>
                </c:pt>
                <c:pt idx="2">
                  <c:v>6.5262729150356833</c:v>
                </c:pt>
                <c:pt idx="3">
                  <c:v>6.5262729150356833</c:v>
                </c:pt>
                <c:pt idx="4">
                  <c:v>6.5262729150356833</c:v>
                </c:pt>
                <c:pt idx="5">
                  <c:v>6.5262729150356833</c:v>
                </c:pt>
                <c:pt idx="6">
                  <c:v>6.5262729150356833</c:v>
                </c:pt>
                <c:pt idx="7">
                  <c:v>6.5262729150356833</c:v>
                </c:pt>
                <c:pt idx="8">
                  <c:v>6.5262729150356833</c:v>
                </c:pt>
                <c:pt idx="9">
                  <c:v>6.5262729150356833</c:v>
                </c:pt>
                <c:pt idx="10">
                  <c:v>6.5262729150356833</c:v>
                </c:pt>
                <c:pt idx="11">
                  <c:v>6.5262729150356833</c:v>
                </c:pt>
                <c:pt idx="12">
                  <c:v>6.5262729150356833</c:v>
                </c:pt>
                <c:pt idx="13">
                  <c:v>6.5262729150356833</c:v>
                </c:pt>
                <c:pt idx="14">
                  <c:v>6.5262729150356833</c:v>
                </c:pt>
                <c:pt idx="15">
                  <c:v>6.5262729150356833</c:v>
                </c:pt>
                <c:pt idx="16">
                  <c:v>6.5262729150356833</c:v>
                </c:pt>
                <c:pt idx="17">
                  <c:v>6.5262729150356833</c:v>
                </c:pt>
                <c:pt idx="18">
                  <c:v>6.5262729150356833</c:v>
                </c:pt>
                <c:pt idx="19">
                  <c:v>6.5262729150356833</c:v>
                </c:pt>
                <c:pt idx="20">
                  <c:v>6.5262729150356833</c:v>
                </c:pt>
                <c:pt idx="21">
                  <c:v>6.5262729150356833</c:v>
                </c:pt>
                <c:pt idx="22">
                  <c:v>6.5262729150356833</c:v>
                </c:pt>
                <c:pt idx="23">
                  <c:v>6.5262729150356833</c:v>
                </c:pt>
                <c:pt idx="24">
                  <c:v>6.5262729150356833</c:v>
                </c:pt>
                <c:pt idx="25">
                  <c:v>6.5262729150356833</c:v>
                </c:pt>
                <c:pt idx="26">
                  <c:v>6.5262729150356833</c:v>
                </c:pt>
                <c:pt idx="27">
                  <c:v>6.5262729150356833</c:v>
                </c:pt>
                <c:pt idx="28">
                  <c:v>6.5262729150356833</c:v>
                </c:pt>
                <c:pt idx="29">
                  <c:v>6.5262729150356833</c:v>
                </c:pt>
                <c:pt idx="30">
                  <c:v>6.5262729150356833</c:v>
                </c:pt>
                <c:pt idx="31">
                  <c:v>6.5262729150356833</c:v>
                </c:pt>
                <c:pt idx="32">
                  <c:v>6.5262729150356833</c:v>
                </c:pt>
                <c:pt idx="33">
                  <c:v>6.5262729150356833</c:v>
                </c:pt>
                <c:pt idx="34">
                  <c:v>6.5262729150356833</c:v>
                </c:pt>
                <c:pt idx="35">
                  <c:v>6.5262729150356833</c:v>
                </c:pt>
                <c:pt idx="36">
                  <c:v>6.5262729150356833</c:v>
                </c:pt>
                <c:pt idx="37">
                  <c:v>6.5262729150356833</c:v>
                </c:pt>
                <c:pt idx="38">
                  <c:v>6.5262729150356833</c:v>
                </c:pt>
                <c:pt idx="39">
                  <c:v>6.5262729150356833</c:v>
                </c:pt>
                <c:pt idx="40">
                  <c:v>6.5262729150356833</c:v>
                </c:pt>
                <c:pt idx="41">
                  <c:v>6.5262729150356833</c:v>
                </c:pt>
                <c:pt idx="42">
                  <c:v>6.5262729150356833</c:v>
                </c:pt>
                <c:pt idx="43">
                  <c:v>6.5262729150356833</c:v>
                </c:pt>
                <c:pt idx="44">
                  <c:v>6.5262729150356833</c:v>
                </c:pt>
                <c:pt idx="45">
                  <c:v>6.5262729150356833</c:v>
                </c:pt>
                <c:pt idx="46">
                  <c:v>6.5262729150356833</c:v>
                </c:pt>
                <c:pt idx="47">
                  <c:v>6.5262729150356833</c:v>
                </c:pt>
                <c:pt idx="48">
                  <c:v>6.5262729150356833</c:v>
                </c:pt>
                <c:pt idx="49">
                  <c:v>6.5262729150356833</c:v>
                </c:pt>
                <c:pt idx="50">
                  <c:v>6.5262729150356833</c:v>
                </c:pt>
                <c:pt idx="51">
                  <c:v>6.5262729150356833</c:v>
                </c:pt>
                <c:pt idx="52">
                  <c:v>6.5262729150356833</c:v>
                </c:pt>
                <c:pt idx="53">
                  <c:v>6.5262729150356833</c:v>
                </c:pt>
                <c:pt idx="54">
                  <c:v>6.5262729150356833</c:v>
                </c:pt>
                <c:pt idx="55">
                  <c:v>6.5262729150356833</c:v>
                </c:pt>
                <c:pt idx="56">
                  <c:v>6.5262729150356833</c:v>
                </c:pt>
                <c:pt idx="57">
                  <c:v>6.5262729150356833</c:v>
                </c:pt>
                <c:pt idx="58">
                  <c:v>6.5262729150356833</c:v>
                </c:pt>
                <c:pt idx="59">
                  <c:v>6.5262729150356833</c:v>
                </c:pt>
                <c:pt idx="60">
                  <c:v>6.5262729150356833</c:v>
                </c:pt>
                <c:pt idx="61">
                  <c:v>6.5262729150356833</c:v>
                </c:pt>
                <c:pt idx="62">
                  <c:v>6.5262729150356833</c:v>
                </c:pt>
                <c:pt idx="63">
                  <c:v>6.5262729150356833</c:v>
                </c:pt>
                <c:pt idx="64">
                  <c:v>6.5262729150356833</c:v>
                </c:pt>
                <c:pt idx="65">
                  <c:v>6.5262729150356833</c:v>
                </c:pt>
                <c:pt idx="66">
                  <c:v>6.5262729150356833</c:v>
                </c:pt>
                <c:pt idx="67">
                  <c:v>6.5262729150356833</c:v>
                </c:pt>
                <c:pt idx="68">
                  <c:v>6.5262729150356833</c:v>
                </c:pt>
                <c:pt idx="69">
                  <c:v>6.5262729150356833</c:v>
                </c:pt>
                <c:pt idx="70">
                  <c:v>6.5262729150356833</c:v>
                </c:pt>
                <c:pt idx="71">
                  <c:v>6.5262729150356833</c:v>
                </c:pt>
                <c:pt idx="72">
                  <c:v>6.5262729150356833</c:v>
                </c:pt>
                <c:pt idx="73">
                  <c:v>6.5262729150356833</c:v>
                </c:pt>
                <c:pt idx="74">
                  <c:v>6.5262729150356833</c:v>
                </c:pt>
                <c:pt idx="75">
                  <c:v>6.5262729150356833</c:v>
                </c:pt>
                <c:pt idx="76">
                  <c:v>6.5262729150356833</c:v>
                </c:pt>
                <c:pt idx="77">
                  <c:v>6.5262729150356833</c:v>
                </c:pt>
                <c:pt idx="78">
                  <c:v>6.5262729150356833</c:v>
                </c:pt>
                <c:pt idx="79">
                  <c:v>6.5262729150356833</c:v>
                </c:pt>
                <c:pt idx="80">
                  <c:v>6.5262729150356833</c:v>
                </c:pt>
                <c:pt idx="81">
                  <c:v>6.5262729150356833</c:v>
                </c:pt>
                <c:pt idx="82">
                  <c:v>6.5262729150356833</c:v>
                </c:pt>
                <c:pt idx="83">
                  <c:v>6.5262729150356833</c:v>
                </c:pt>
                <c:pt idx="84">
                  <c:v>6.5262729150356833</c:v>
                </c:pt>
                <c:pt idx="85">
                  <c:v>6.5262729150356833</c:v>
                </c:pt>
                <c:pt idx="86">
                  <c:v>6.5262729150356833</c:v>
                </c:pt>
                <c:pt idx="87">
                  <c:v>6.5262729150356833</c:v>
                </c:pt>
                <c:pt idx="88">
                  <c:v>6.5262729150356833</c:v>
                </c:pt>
                <c:pt idx="89">
                  <c:v>6.5262729150356833</c:v>
                </c:pt>
                <c:pt idx="90">
                  <c:v>6.5262729150356833</c:v>
                </c:pt>
                <c:pt idx="91">
                  <c:v>6.5262729150356833</c:v>
                </c:pt>
                <c:pt idx="92">
                  <c:v>6.5262729150356833</c:v>
                </c:pt>
                <c:pt idx="93">
                  <c:v>6.5262729150356833</c:v>
                </c:pt>
                <c:pt idx="94">
                  <c:v>6.5262729150356833</c:v>
                </c:pt>
                <c:pt idx="95">
                  <c:v>6.5262729150356833</c:v>
                </c:pt>
                <c:pt idx="96">
                  <c:v>6.5262729150356833</c:v>
                </c:pt>
                <c:pt idx="97">
                  <c:v>6.5262729150356833</c:v>
                </c:pt>
                <c:pt idx="98">
                  <c:v>6.5262729150356833</c:v>
                </c:pt>
                <c:pt idx="99">
                  <c:v>6.5262729150356833</c:v>
                </c:pt>
                <c:pt idx="100">
                  <c:v>6.5262729150356833</c:v>
                </c:pt>
                <c:pt idx="101">
                  <c:v>6.5262729150356833</c:v>
                </c:pt>
                <c:pt idx="102">
                  <c:v>6.5262729150356833</c:v>
                </c:pt>
                <c:pt idx="103">
                  <c:v>6.5262729150356833</c:v>
                </c:pt>
                <c:pt idx="104">
                  <c:v>6.5262729150356833</c:v>
                </c:pt>
                <c:pt idx="105">
                  <c:v>6.5262729150356833</c:v>
                </c:pt>
                <c:pt idx="106">
                  <c:v>6.5262729150356833</c:v>
                </c:pt>
                <c:pt idx="107">
                  <c:v>6.5262729150356833</c:v>
                </c:pt>
                <c:pt idx="108">
                  <c:v>6.5262729150356833</c:v>
                </c:pt>
                <c:pt idx="109">
                  <c:v>6.5262729150356833</c:v>
                </c:pt>
                <c:pt idx="110">
                  <c:v>6.5262729150356833</c:v>
                </c:pt>
                <c:pt idx="111">
                  <c:v>6.5262729150356833</c:v>
                </c:pt>
                <c:pt idx="112">
                  <c:v>6.5262729150356833</c:v>
                </c:pt>
                <c:pt idx="113">
                  <c:v>6.5262729150356833</c:v>
                </c:pt>
                <c:pt idx="114">
                  <c:v>6.5262729150356833</c:v>
                </c:pt>
                <c:pt idx="115">
                  <c:v>6.5262729150356833</c:v>
                </c:pt>
                <c:pt idx="116">
                  <c:v>6.5262729150356833</c:v>
                </c:pt>
                <c:pt idx="117">
                  <c:v>6.5262729150356833</c:v>
                </c:pt>
                <c:pt idx="118">
                  <c:v>6.5262729150356833</c:v>
                </c:pt>
                <c:pt idx="119">
                  <c:v>6.5262729150356833</c:v>
                </c:pt>
                <c:pt idx="120">
                  <c:v>6.5262729150356833</c:v>
                </c:pt>
                <c:pt idx="121">
                  <c:v>6.5262729150356833</c:v>
                </c:pt>
                <c:pt idx="122">
                  <c:v>6.5262729150356833</c:v>
                </c:pt>
                <c:pt idx="123">
                  <c:v>6.5262729150356833</c:v>
                </c:pt>
                <c:pt idx="124">
                  <c:v>6.5262729150356833</c:v>
                </c:pt>
                <c:pt idx="125">
                  <c:v>6.5262729150356833</c:v>
                </c:pt>
                <c:pt idx="126">
                  <c:v>6.5262729150356833</c:v>
                </c:pt>
                <c:pt idx="127">
                  <c:v>6.5262729150356833</c:v>
                </c:pt>
                <c:pt idx="128">
                  <c:v>6.5262729150356833</c:v>
                </c:pt>
                <c:pt idx="129">
                  <c:v>6.5262729150356833</c:v>
                </c:pt>
                <c:pt idx="130">
                  <c:v>6.5262729150356833</c:v>
                </c:pt>
                <c:pt idx="131">
                  <c:v>6.5262729150356833</c:v>
                </c:pt>
                <c:pt idx="132">
                  <c:v>6.5262729150356833</c:v>
                </c:pt>
                <c:pt idx="133">
                  <c:v>6.5262729150356833</c:v>
                </c:pt>
                <c:pt idx="134">
                  <c:v>6.5262729150356833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6-1947-42AA-B5F0-0965DE019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289208"/>
        <c:axId val="232289600"/>
      </c:lineChart>
      <c:catAx>
        <c:axId val="232289208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</a:t>
                </a:r>
              </a:p>
            </c:rich>
          </c:tx>
          <c:layout>
            <c:manualLayout>
              <c:xMode val="edge"/>
              <c:yMode val="edge"/>
              <c:x val="0.4783574317445195"/>
              <c:y val="0.890701481359332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2289600"/>
        <c:crossesAt val="-30"/>
        <c:auto val="1"/>
        <c:lblAlgn val="ctr"/>
        <c:lblOffset val="100"/>
        <c:tickLblSkip val="9"/>
        <c:tickMarkSkip val="9"/>
        <c:noMultiLvlLbl val="0"/>
      </c:catAx>
      <c:valAx>
        <c:axId val="232289600"/>
        <c:scaling>
          <c:orientation val="minMax"/>
          <c:max val="35"/>
          <c:min val="-3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Sediment Mass Percent Error  </a:t>
                </a:r>
              </a:p>
            </c:rich>
          </c:tx>
          <c:layout>
            <c:manualLayout>
              <c:xMode val="edge"/>
              <c:yMode val="edge"/>
              <c:x val="1.3318575391599183E-2"/>
              <c:y val="0.2903751150870538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2289208"/>
        <c:crosses val="autoZero"/>
        <c:crossBetween val="between"/>
        <c:minorUnit val="5"/>
      </c:valAx>
      <c:spPr>
        <a:solidFill>
          <a:srgbClr val="FFFFFF">
            <a:alpha val="91000"/>
          </a:srgbClr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0765124555160142"/>
          <c:y val="0.95418848167539272"/>
          <c:w val="0.80249110320284711"/>
          <c:h val="3.7958115183246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USGS Sediment Laboratory Quality Assurance Project - Study 2, 2023
Suspended Sediment Concentration Percent Error</a:t>
            </a:r>
            <a:r>
              <a:rPr lang="en-US" baseline="0"/>
              <a:t> (between reported and expected)</a:t>
            </a:r>
            <a:endParaRPr lang="en-US"/>
          </a:p>
        </c:rich>
      </c:tx>
      <c:layout>
        <c:manualLayout>
          <c:xMode val="edge"/>
          <c:yMode val="edge"/>
          <c:x val="0.20421745546931191"/>
          <c:y val="1.95757925547264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142064372918979E-2"/>
          <c:y val="0.18270799347471453"/>
          <c:w val="0.87014428412874589"/>
          <c:h val="0.5807504078303426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diamond"/>
            <c:size val="4"/>
            <c:spPr>
              <a:noFill/>
              <a:ln w="12700">
                <a:solidFill>
                  <a:srgbClr val="0070C0"/>
                </a:solidFill>
                <a:prstDash val="solid"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3DB-4E3F-A64B-E66476BB280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3DB-4E3F-A64B-E66476BB280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3DB-4E3F-A64B-E66476BB280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3DB-4E3F-A64B-E66476BB280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3DB-4E3F-A64B-E66476BB280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B3DB-4E3F-A64B-E66476BB2808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B3DB-4E3F-A64B-E66476BB2808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B3DB-4E3F-A64B-E66476BB280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B3DB-4E3F-A64B-E66476BB2808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B3DB-4E3F-A64B-E66476BB2808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B3DB-4E3F-A64B-E66476BB2808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B3DB-4E3F-A64B-E66476BB2808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B3DB-4E3F-A64B-E66476BB2808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B3DB-4E3F-A64B-E66476BB2808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B3DB-4E3F-A64B-E66476BB2808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B3DB-4E3F-A64B-E66476BB2808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B3DB-4E3F-A64B-E66476BB2808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B3DB-4E3F-A64B-E66476BB2808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B3DB-4E3F-A64B-E66476BB2808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B3DB-4E3F-A64B-E66476BB2808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B3DB-4E3F-A64B-E66476BB2808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B3DB-4E3F-A64B-E66476BB2808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B3DB-4E3F-A64B-E66476BB2808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B3DB-4E3F-A64B-E66476BB2808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B3DB-4E3F-A64B-E66476BB2808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B3DB-4E3F-A64B-E66476BB2808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B3DB-4E3F-A64B-E66476BB2808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B3DB-4E3F-A64B-E66476BB2808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B3DB-4E3F-A64B-E66476BB2808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B3DB-4E3F-A64B-E66476BB2808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B3DB-4E3F-A64B-E66476BB2808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B3DB-4E3F-A64B-E66476BB2808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B3DB-4E3F-A64B-E66476BB2808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B3DB-4E3F-A64B-E66476BB2808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B3DB-4E3F-A64B-E66476BB2808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B3DB-4E3F-A64B-E66476BB2808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B3DB-4E3F-A64B-E66476BB2808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B3DB-4E3F-A64B-E66476BB2808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26-B3DB-4E3F-A64B-E66476BB2808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27-B3DB-4E3F-A64B-E66476BB2808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28-B3DB-4E3F-A64B-E66476BB2808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29-B3DB-4E3F-A64B-E66476BB2808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2A-B3DB-4E3F-A64B-E66476BB2808}"/>
              </c:ext>
            </c:extLst>
          </c:dPt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2B-B3DB-4E3F-A64B-E66476BB2808}"/>
              </c:ext>
            </c:extLst>
          </c:dPt>
          <c:dPt>
            <c:idx val="44"/>
            <c:bubble3D val="0"/>
            <c:extLst>
              <c:ext xmlns:c16="http://schemas.microsoft.com/office/drawing/2014/chart" uri="{C3380CC4-5D6E-409C-BE32-E72D297353CC}">
                <c16:uniqueId val="{0000002C-B3DB-4E3F-A64B-E66476BB2808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2D-B3DB-4E3F-A64B-E66476BB2808}"/>
              </c:ext>
            </c:extLst>
          </c:dPt>
          <c:dPt>
            <c:idx val="46"/>
            <c:bubble3D val="0"/>
            <c:extLst>
              <c:ext xmlns:c16="http://schemas.microsoft.com/office/drawing/2014/chart" uri="{C3380CC4-5D6E-409C-BE32-E72D297353CC}">
                <c16:uniqueId val="{0000002E-B3DB-4E3F-A64B-E66476BB2808}"/>
              </c:ext>
            </c:extLst>
          </c:dPt>
          <c:dPt>
            <c:idx val="47"/>
            <c:bubble3D val="0"/>
            <c:extLst>
              <c:ext xmlns:c16="http://schemas.microsoft.com/office/drawing/2014/chart" uri="{C3380CC4-5D6E-409C-BE32-E72D297353CC}">
                <c16:uniqueId val="{0000002F-B3DB-4E3F-A64B-E66476BB2808}"/>
              </c:ext>
            </c:extLst>
          </c:dPt>
          <c:dPt>
            <c:idx val="48"/>
            <c:bubble3D val="0"/>
            <c:extLst>
              <c:ext xmlns:c16="http://schemas.microsoft.com/office/drawing/2014/chart" uri="{C3380CC4-5D6E-409C-BE32-E72D297353CC}">
                <c16:uniqueId val="{00000030-B3DB-4E3F-A64B-E66476BB2808}"/>
              </c:ext>
            </c:extLst>
          </c:dPt>
          <c:dPt>
            <c:idx val="49"/>
            <c:bubble3D val="0"/>
            <c:extLst>
              <c:ext xmlns:c16="http://schemas.microsoft.com/office/drawing/2014/chart" uri="{C3380CC4-5D6E-409C-BE32-E72D297353CC}">
                <c16:uniqueId val="{00000031-B3DB-4E3F-A64B-E66476BB2808}"/>
              </c:ext>
            </c:extLst>
          </c:dPt>
          <c:dPt>
            <c:idx val="50"/>
            <c:bubble3D val="0"/>
            <c:extLst>
              <c:ext xmlns:c16="http://schemas.microsoft.com/office/drawing/2014/chart" uri="{C3380CC4-5D6E-409C-BE32-E72D297353CC}">
                <c16:uniqueId val="{00000032-B3DB-4E3F-A64B-E66476BB2808}"/>
              </c:ext>
            </c:extLst>
          </c:dPt>
          <c:dPt>
            <c:idx val="51"/>
            <c:bubble3D val="0"/>
            <c:extLst>
              <c:ext xmlns:c16="http://schemas.microsoft.com/office/drawing/2014/chart" uri="{C3380CC4-5D6E-409C-BE32-E72D297353CC}">
                <c16:uniqueId val="{00000033-B3DB-4E3F-A64B-E66476BB2808}"/>
              </c:ext>
            </c:extLst>
          </c:dPt>
          <c:dPt>
            <c:idx val="52"/>
            <c:bubble3D val="0"/>
            <c:extLst>
              <c:ext xmlns:c16="http://schemas.microsoft.com/office/drawing/2014/chart" uri="{C3380CC4-5D6E-409C-BE32-E72D297353CC}">
                <c16:uniqueId val="{00000034-B3DB-4E3F-A64B-E66476BB2808}"/>
              </c:ext>
            </c:extLst>
          </c:dPt>
          <c:dPt>
            <c:idx val="53"/>
            <c:bubble3D val="0"/>
            <c:extLst>
              <c:ext xmlns:c16="http://schemas.microsoft.com/office/drawing/2014/chart" uri="{C3380CC4-5D6E-409C-BE32-E72D297353CC}">
                <c16:uniqueId val="{00000035-B3DB-4E3F-A64B-E66476BB2808}"/>
              </c:ext>
            </c:extLst>
          </c:dPt>
          <c:dPt>
            <c:idx val="54"/>
            <c:bubble3D val="0"/>
            <c:extLst>
              <c:ext xmlns:c16="http://schemas.microsoft.com/office/drawing/2014/chart" uri="{C3380CC4-5D6E-409C-BE32-E72D297353CC}">
                <c16:uniqueId val="{00000036-B3DB-4E3F-A64B-E66476BB2808}"/>
              </c:ext>
            </c:extLst>
          </c:dPt>
          <c:dPt>
            <c:idx val="55"/>
            <c:bubble3D val="0"/>
            <c:extLst>
              <c:ext xmlns:c16="http://schemas.microsoft.com/office/drawing/2014/chart" uri="{C3380CC4-5D6E-409C-BE32-E72D297353CC}">
                <c16:uniqueId val="{00000037-B3DB-4E3F-A64B-E66476BB2808}"/>
              </c:ext>
            </c:extLst>
          </c:dPt>
          <c:dPt>
            <c:idx val="56"/>
            <c:bubble3D val="0"/>
            <c:extLst>
              <c:ext xmlns:c16="http://schemas.microsoft.com/office/drawing/2014/chart" uri="{C3380CC4-5D6E-409C-BE32-E72D297353CC}">
                <c16:uniqueId val="{00000038-B3DB-4E3F-A64B-E66476BB2808}"/>
              </c:ext>
            </c:extLst>
          </c:dPt>
          <c:dPt>
            <c:idx val="57"/>
            <c:bubble3D val="0"/>
            <c:extLst>
              <c:ext xmlns:c16="http://schemas.microsoft.com/office/drawing/2014/chart" uri="{C3380CC4-5D6E-409C-BE32-E72D297353CC}">
                <c16:uniqueId val="{00000039-B3DB-4E3F-A64B-E66476BB2808}"/>
              </c:ext>
            </c:extLst>
          </c:dPt>
          <c:dPt>
            <c:idx val="58"/>
            <c:bubble3D val="0"/>
            <c:extLst>
              <c:ext xmlns:c16="http://schemas.microsoft.com/office/drawing/2014/chart" uri="{C3380CC4-5D6E-409C-BE32-E72D297353CC}">
                <c16:uniqueId val="{0000003A-B3DB-4E3F-A64B-E66476BB2808}"/>
              </c:ext>
            </c:extLst>
          </c:dPt>
          <c:dPt>
            <c:idx val="59"/>
            <c:bubble3D val="0"/>
            <c:extLst>
              <c:ext xmlns:c16="http://schemas.microsoft.com/office/drawing/2014/chart" uri="{C3380CC4-5D6E-409C-BE32-E72D297353CC}">
                <c16:uniqueId val="{0000003B-B3DB-4E3F-A64B-E66476BB2808}"/>
              </c:ext>
            </c:extLst>
          </c:dPt>
          <c:dPt>
            <c:idx val="60"/>
            <c:bubble3D val="0"/>
            <c:extLst>
              <c:ext xmlns:c16="http://schemas.microsoft.com/office/drawing/2014/chart" uri="{C3380CC4-5D6E-409C-BE32-E72D297353CC}">
                <c16:uniqueId val="{0000003C-B3DB-4E3F-A64B-E66476BB2808}"/>
              </c:ext>
            </c:extLst>
          </c:dPt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3D-B3DB-4E3F-A64B-E66476BB2808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3E-B3DB-4E3F-A64B-E66476BB2808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3F-B3DB-4E3F-A64B-E66476BB2808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40-B3DB-4E3F-A64B-E66476BB2808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41-B3DB-4E3F-A64B-E66476BB2808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42-B3DB-4E3F-A64B-E66476BB2808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43-B3DB-4E3F-A64B-E66476BB2808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44-B3DB-4E3F-A64B-E66476BB2808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45-B3DB-4E3F-A64B-E66476BB2808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46-B3DB-4E3F-A64B-E66476BB2808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47-B3DB-4E3F-A64B-E66476BB2808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48-B3DB-4E3F-A64B-E66476BB2808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49-B3DB-4E3F-A64B-E66476BB2808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4A-B3DB-4E3F-A64B-E66476BB2808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4B-B3DB-4E3F-A64B-E66476BB2808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4C-B3DB-4E3F-A64B-E66476BB2808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4D-B3DB-4E3F-A64B-E66476BB2808}"/>
              </c:ext>
            </c:extLst>
          </c:dPt>
          <c:cat>
            <c:strRef>
              <c:f>Results!$B$4:$B$138</c:f>
              <c:strCache>
                <c:ptCount val="135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21-Other</c:v>
                </c:pt>
                <c:pt idx="64">
                  <c:v>21-Other</c:v>
                </c:pt>
                <c:pt idx="65">
                  <c:v>21-Other</c:v>
                </c:pt>
                <c:pt idx="66">
                  <c:v>21-Other</c:v>
                </c:pt>
                <c:pt idx="67">
                  <c:v>21-Other</c:v>
                </c:pt>
                <c:pt idx="68">
                  <c:v>21-Other</c:v>
                </c:pt>
                <c:pt idx="69">
                  <c:v>21-Other</c:v>
                </c:pt>
                <c:pt idx="70">
                  <c:v>21-Other</c:v>
                </c:pt>
                <c:pt idx="71">
                  <c:v>21-Other</c:v>
                </c:pt>
                <c:pt idx="72">
                  <c:v>23-Other</c:v>
                </c:pt>
                <c:pt idx="73">
                  <c:v>23-Other</c:v>
                </c:pt>
                <c:pt idx="74">
                  <c:v>23-Other</c:v>
                </c:pt>
                <c:pt idx="75">
                  <c:v>23-Other</c:v>
                </c:pt>
                <c:pt idx="76">
                  <c:v>23-Other</c:v>
                </c:pt>
                <c:pt idx="77">
                  <c:v>23-Other</c:v>
                </c:pt>
                <c:pt idx="78">
                  <c:v>23-Other</c:v>
                </c:pt>
                <c:pt idx="79">
                  <c:v>23-Other</c:v>
                </c:pt>
                <c:pt idx="80">
                  <c:v>23-Other</c:v>
                </c:pt>
                <c:pt idx="81">
                  <c:v>25-USGS</c:v>
                </c:pt>
                <c:pt idx="82">
                  <c:v>25-USGS</c:v>
                </c:pt>
                <c:pt idx="83">
                  <c:v>25-USGS</c:v>
                </c:pt>
                <c:pt idx="84">
                  <c:v>25-USGS</c:v>
                </c:pt>
                <c:pt idx="85">
                  <c:v>25-USGS</c:v>
                </c:pt>
                <c:pt idx="86">
                  <c:v>25-USGS</c:v>
                </c:pt>
                <c:pt idx="87">
                  <c:v>25-USGS</c:v>
                </c:pt>
                <c:pt idx="88">
                  <c:v>25-USGS</c:v>
                </c:pt>
                <c:pt idx="89">
                  <c:v>25-USGS</c:v>
                </c:pt>
                <c:pt idx="90">
                  <c:v>28-Other</c:v>
                </c:pt>
                <c:pt idx="91">
                  <c:v>28-Other</c:v>
                </c:pt>
                <c:pt idx="92">
                  <c:v>28-Other</c:v>
                </c:pt>
                <c:pt idx="93">
                  <c:v>28-Other</c:v>
                </c:pt>
                <c:pt idx="94">
                  <c:v>28-Other</c:v>
                </c:pt>
                <c:pt idx="95">
                  <c:v>28-Other</c:v>
                </c:pt>
                <c:pt idx="96">
                  <c:v>28-Other</c:v>
                </c:pt>
                <c:pt idx="97">
                  <c:v>28-Other</c:v>
                </c:pt>
                <c:pt idx="98">
                  <c:v>28-Other</c:v>
                </c:pt>
                <c:pt idx="99">
                  <c:v>29-Other</c:v>
                </c:pt>
                <c:pt idx="100">
                  <c:v>29-Other</c:v>
                </c:pt>
                <c:pt idx="101">
                  <c:v>29-Other</c:v>
                </c:pt>
                <c:pt idx="102">
                  <c:v>29-Other</c:v>
                </c:pt>
                <c:pt idx="103">
                  <c:v>29-Other</c:v>
                </c:pt>
                <c:pt idx="104">
                  <c:v>29-Other</c:v>
                </c:pt>
                <c:pt idx="105">
                  <c:v>29-Other</c:v>
                </c:pt>
                <c:pt idx="106">
                  <c:v>29-Other</c:v>
                </c:pt>
                <c:pt idx="107">
                  <c:v>29-Other</c:v>
                </c:pt>
                <c:pt idx="108">
                  <c:v>30-Other</c:v>
                </c:pt>
                <c:pt idx="109">
                  <c:v>30-Other</c:v>
                </c:pt>
                <c:pt idx="110">
                  <c:v>30-Other</c:v>
                </c:pt>
                <c:pt idx="111">
                  <c:v>30-Other</c:v>
                </c:pt>
                <c:pt idx="112">
                  <c:v>30-Other</c:v>
                </c:pt>
                <c:pt idx="113">
                  <c:v>30-Other</c:v>
                </c:pt>
                <c:pt idx="114">
                  <c:v>30-Other</c:v>
                </c:pt>
                <c:pt idx="115">
                  <c:v>30-Other</c:v>
                </c:pt>
                <c:pt idx="116">
                  <c:v>30-Other</c:v>
                </c:pt>
                <c:pt idx="117">
                  <c:v>31-Other</c:v>
                </c:pt>
                <c:pt idx="118">
                  <c:v>31-Other</c:v>
                </c:pt>
                <c:pt idx="119">
                  <c:v>31-Other</c:v>
                </c:pt>
                <c:pt idx="120">
                  <c:v>31-Other</c:v>
                </c:pt>
                <c:pt idx="121">
                  <c:v>31-Other</c:v>
                </c:pt>
                <c:pt idx="122">
                  <c:v>31-Other</c:v>
                </c:pt>
                <c:pt idx="123">
                  <c:v>31-Other</c:v>
                </c:pt>
                <c:pt idx="124">
                  <c:v>31-Other</c:v>
                </c:pt>
                <c:pt idx="125">
                  <c:v>31-Other</c:v>
                </c:pt>
                <c:pt idx="126">
                  <c:v>36-Other</c:v>
                </c:pt>
                <c:pt idx="127">
                  <c:v>36-Other</c:v>
                </c:pt>
                <c:pt idx="128">
                  <c:v>36-Other</c:v>
                </c:pt>
                <c:pt idx="129">
                  <c:v>36-Other</c:v>
                </c:pt>
                <c:pt idx="130">
                  <c:v>36-Other</c:v>
                </c:pt>
                <c:pt idx="131">
                  <c:v>36-Other</c:v>
                </c:pt>
                <c:pt idx="132">
                  <c:v>36-Other</c:v>
                </c:pt>
                <c:pt idx="133">
                  <c:v>36-Other</c:v>
                </c:pt>
                <c:pt idx="134">
                  <c:v>36-Other</c:v>
                </c:pt>
              </c:strCache>
            </c:strRef>
          </c:cat>
          <c:val>
            <c:numRef>
              <c:f>Results!$T$4:$T$138</c:f>
              <c:numCache>
                <c:formatCode>0.00</c:formatCode>
                <c:ptCount val="135"/>
                <c:pt idx="0">
                  <c:v>-12.062634853270554</c:v>
                </c:pt>
                <c:pt idx="1">
                  <c:v>-10.645292323018495</c:v>
                </c:pt>
                <c:pt idx="2">
                  <c:v>-2.2946801035338318</c:v>
                </c:pt>
                <c:pt idx="3">
                  <c:v>-18.467614338456084</c:v>
                </c:pt>
                <c:pt idx="4">
                  <c:v>-1.2715003515523988</c:v>
                </c:pt>
                <c:pt idx="5">
                  <c:v>-6.8558619887229071</c:v>
                </c:pt>
                <c:pt idx="6">
                  <c:v>-4.8142984529020358</c:v>
                </c:pt>
                <c:pt idx="7">
                  <c:v>-5.6001162748490358</c:v>
                </c:pt>
                <c:pt idx="8">
                  <c:v>-5.263162186420943</c:v>
                </c:pt>
                <c:pt idx="9">
                  <c:v>-15.193227199628426</c:v>
                </c:pt>
                <c:pt idx="10">
                  <c:v>-7.0424459355342837</c:v>
                </c:pt>
                <c:pt idx="11">
                  <c:v>-6.5658649693498301</c:v>
                </c:pt>
                <c:pt idx="12">
                  <c:v>-5.4407362249548097</c:v>
                </c:pt>
                <c:pt idx="13">
                  <c:v>-0.38325564575311</c:v>
                </c:pt>
                <c:pt idx="14">
                  <c:v>-0.24991263995388577</c:v>
                </c:pt>
                <c:pt idx="15">
                  <c:v>-1.2716312074431955</c:v>
                </c:pt>
                <c:pt idx="16">
                  <c:v>-7.409274684331943</c:v>
                </c:pt>
                <c:pt idx="17">
                  <c:v>0.35629915616243113</c:v>
                </c:pt>
                <c:pt idx="18">
                  <c:v>-7.9647785182803634</c:v>
                </c:pt>
                <c:pt idx="19">
                  <c:v>-4.0720833015716442</c:v>
                </c:pt>
                <c:pt idx="20">
                  <c:v>-2.1724168852844303</c:v>
                </c:pt>
                <c:pt idx="21">
                  <c:v>-3.3180122230615838</c:v>
                </c:pt>
                <c:pt idx="22">
                  <c:v>-2.9492797156637729</c:v>
                </c:pt>
                <c:pt idx="23">
                  <c:v>-2.0662417736908525</c:v>
                </c:pt>
                <c:pt idx="24">
                  <c:v>-1.39729594326699</c:v>
                </c:pt>
                <c:pt idx="25">
                  <c:v>-1.7471773613709385</c:v>
                </c:pt>
                <c:pt idx="26">
                  <c:v>-1.2865549258642919</c:v>
                </c:pt>
                <c:pt idx="27">
                  <c:v>-12.105551962704217</c:v>
                </c:pt>
                <c:pt idx="28">
                  <c:v>-7.6365379344191648</c:v>
                </c:pt>
                <c:pt idx="29">
                  <c:v>-3.2672368885291432</c:v>
                </c:pt>
                <c:pt idx="30">
                  <c:v>-3.5655998312210619</c:v>
                </c:pt>
                <c:pt idx="31">
                  <c:v>-2.6151496340633291</c:v>
                </c:pt>
                <c:pt idx="32">
                  <c:v>-2.5614802999659227</c:v>
                </c:pt>
                <c:pt idx="33">
                  <c:v>-23.762477520349123</c:v>
                </c:pt>
                <c:pt idx="34">
                  <c:v>-5.156571484199282</c:v>
                </c:pt>
                <c:pt idx="35">
                  <c:v>-3.2496007399916684</c:v>
                </c:pt>
                <c:pt idx="36">
                  <c:v>-9.2389556209566859</c:v>
                </c:pt>
                <c:pt idx="37">
                  <c:v>-2.3482923748794495</c:v>
                </c:pt>
                <c:pt idx="38">
                  <c:v>-2.9748337825761002</c:v>
                </c:pt>
                <c:pt idx="39">
                  <c:v>-2.8989233978715827</c:v>
                </c:pt>
                <c:pt idx="40">
                  <c:v>1.7552401243118501</c:v>
                </c:pt>
                <c:pt idx="41">
                  <c:v>-1.5386718449457635</c:v>
                </c:pt>
                <c:pt idx="42">
                  <c:v>-0.18718898815149768</c:v>
                </c:pt>
                <c:pt idx="43">
                  <c:v>-0.52032664808816731</c:v>
                </c:pt>
                <c:pt idx="44">
                  <c:v>-0.34888918199535646</c:v>
                </c:pt>
                <c:pt idx="45">
                  <c:v>-9.4362501106294481</c:v>
                </c:pt>
                <c:pt idx="46">
                  <c:v>-2.6715983865377435</c:v>
                </c:pt>
                <c:pt idx="47">
                  <c:v>-2.6996388385843919</c:v>
                </c:pt>
                <c:pt idx="48">
                  <c:v>-2.7067869679611487</c:v>
                </c:pt>
                <c:pt idx="49">
                  <c:v>-4.3198841037103719</c:v>
                </c:pt>
                <c:pt idx="50">
                  <c:v>-2.0803389589851835</c:v>
                </c:pt>
                <c:pt idx="51">
                  <c:v>-0.62745119842175412</c:v>
                </c:pt>
                <c:pt idx="52">
                  <c:v>-0.47029204432851529</c:v>
                </c:pt>
                <c:pt idx="53">
                  <c:v>-0.60585598448888778</c:v>
                </c:pt>
                <c:pt idx="54">
                  <c:v>-2.2659867069298172</c:v>
                </c:pt>
                <c:pt idx="55">
                  <c:v>-6.4056036361372151</c:v>
                </c:pt>
                <c:pt idx="56">
                  <c:v>-2.9996189281029677</c:v>
                </c:pt>
                <c:pt idx="57">
                  <c:v>-3.0346577099971959</c:v>
                </c:pt>
                <c:pt idx="58">
                  <c:v>-2.5683594051763214</c:v>
                </c:pt>
                <c:pt idx="59">
                  <c:v>-2.0480380593051986</c:v>
                </c:pt>
                <c:pt idx="60">
                  <c:v>-1.2650835479874327</c:v>
                </c:pt>
                <c:pt idx="61">
                  <c:v>-1.092512007616993</c:v>
                </c:pt>
                <c:pt idx="62">
                  <c:v>-1.1377309298720777</c:v>
                </c:pt>
                <c:pt idx="63">
                  <c:v>-3.8988713223144797</c:v>
                </c:pt>
                <c:pt idx="64">
                  <c:v>-8.3806565808867841</c:v>
                </c:pt>
                <c:pt idx="65">
                  <c:v>-6.1363398299655971</c:v>
                </c:pt>
                <c:pt idx="66">
                  <c:v>-1.8955696506782798</c:v>
                </c:pt>
                <c:pt idx="67">
                  <c:v>-3.4262739096929264</c:v>
                </c:pt>
                <c:pt idx="68">
                  <c:v>-3.0141757396418232</c:v>
                </c:pt>
                <c:pt idx="69">
                  <c:v>-1.4302685136883277</c:v>
                </c:pt>
                <c:pt idx="70">
                  <c:v>-1.0900811508835757</c:v>
                </c:pt>
                <c:pt idx="71">
                  <c:v>-1.194867506724272</c:v>
                </c:pt>
                <c:pt idx="72">
                  <c:v>-12.314624921937117</c:v>
                </c:pt>
                <c:pt idx="73">
                  <c:v>-5.3325447962565331</c:v>
                </c:pt>
                <c:pt idx="74">
                  <c:v>-2.9509239927117146</c:v>
                </c:pt>
                <c:pt idx="75">
                  <c:v>-1.9012308473586184</c:v>
                </c:pt>
                <c:pt idx="76">
                  <c:v>-2.0859280357424144</c:v>
                </c:pt>
                <c:pt idx="77">
                  <c:v>-1.2584116480488972</c:v>
                </c:pt>
                <c:pt idx="78">
                  <c:v>-0.90049733172894408</c:v>
                </c:pt>
                <c:pt idx="79">
                  <c:v>-1.8773082612488938</c:v>
                </c:pt>
                <c:pt idx="80">
                  <c:v>-0.23439126881569244</c:v>
                </c:pt>
                <c:pt idx="81">
                  <c:v>5.0972611887880444</c:v>
                </c:pt>
                <c:pt idx="82">
                  <c:v>-2.8325223686782213</c:v>
                </c:pt>
                <c:pt idx="83">
                  <c:v>-1.1715145854912907</c:v>
                </c:pt>
                <c:pt idx="84">
                  <c:v>-2.9511156547416699</c:v>
                </c:pt>
                <c:pt idx="85">
                  <c:v>-2.9397992341510739</c:v>
                </c:pt>
                <c:pt idx="86">
                  <c:v>-2.4794239768100326</c:v>
                </c:pt>
                <c:pt idx="87">
                  <c:v>-1.5931546155603575</c:v>
                </c:pt>
                <c:pt idx="88">
                  <c:v>-1.2970065297054525</c:v>
                </c:pt>
                <c:pt idx="89">
                  <c:v>-1.5242528242944089</c:v>
                </c:pt>
                <c:pt idx="90">
                  <c:v>-8.5406618736654583</c:v>
                </c:pt>
                <c:pt idx="91">
                  <c:v>-13.099021772905727</c:v>
                </c:pt>
                <c:pt idx="92">
                  <c:v>-10.923580711209228</c:v>
                </c:pt>
                <c:pt idx="93">
                  <c:v>-16.973482460677911</c:v>
                </c:pt>
                <c:pt idx="94">
                  <c:v>-13.26630386130503</c:v>
                </c:pt>
                <c:pt idx="95">
                  <c:v>-3.1009313569720565</c:v>
                </c:pt>
                <c:pt idx="96">
                  <c:v>-2.4508876627122635</c:v>
                </c:pt>
                <c:pt idx="97">
                  <c:v>-1.6223780388097508</c:v>
                </c:pt>
                <c:pt idx="98">
                  <c:v>-1.6678464799961581</c:v>
                </c:pt>
                <c:pt idx="99">
                  <c:v>-15.693114529197146</c:v>
                </c:pt>
                <c:pt idx="100">
                  <c:v>-10.281423972666682</c:v>
                </c:pt>
                <c:pt idx="101">
                  <c:v>-2.2987396839014873</c:v>
                </c:pt>
                <c:pt idx="102">
                  <c:v>-1.2798951151665687</c:v>
                </c:pt>
                <c:pt idx="103">
                  <c:v>-1.8119097760798786</c:v>
                </c:pt>
                <c:pt idx="104">
                  <c:v>-0.99730868879800294</c:v>
                </c:pt>
                <c:pt idx="105">
                  <c:v>-1.7823130317239964</c:v>
                </c:pt>
                <c:pt idx="106">
                  <c:v>-0.60636401178171317</c:v>
                </c:pt>
                <c:pt idx="107">
                  <c:v>-1.4135097039808655</c:v>
                </c:pt>
                <c:pt idx="108">
                  <c:v>-11.560846746056432</c:v>
                </c:pt>
                <c:pt idx="109">
                  <c:v>-16.868637348960092</c:v>
                </c:pt>
                <c:pt idx="110">
                  <c:v>-3.2068310546515959</c:v>
                </c:pt>
                <c:pt idx="111">
                  <c:v>0.42054128027551846</c:v>
                </c:pt>
                <c:pt idx="112">
                  <c:v>-1.9602104536136224</c:v>
                </c:pt>
                <c:pt idx="113">
                  <c:v>-2.9917470580239058</c:v>
                </c:pt>
                <c:pt idx="114">
                  <c:v>-1.4171726425989346</c:v>
                </c:pt>
                <c:pt idx="115">
                  <c:v>-1.356917944952029</c:v>
                </c:pt>
                <c:pt idx="116">
                  <c:v>-1.4798486379898688</c:v>
                </c:pt>
                <c:pt idx="117">
                  <c:v>-7.2213217727568839</c:v>
                </c:pt>
                <c:pt idx="118">
                  <c:v>-0.70427655215895579</c:v>
                </c:pt>
                <c:pt idx="119">
                  <c:v>1.1655432432846493</c:v>
                </c:pt>
                <c:pt idx="120">
                  <c:v>-3.6440430237690338</c:v>
                </c:pt>
                <c:pt idx="121">
                  <c:v>-3.0406365668028923</c:v>
                </c:pt>
                <c:pt idx="122">
                  <c:v>-3.0946529101597027</c:v>
                </c:pt>
                <c:pt idx="123">
                  <c:v>-1.1254763529053979</c:v>
                </c:pt>
                <c:pt idx="124">
                  <c:v>-0.53093973517522475</c:v>
                </c:pt>
                <c:pt idx="125">
                  <c:v>-1.0170030338108953</c:v>
                </c:pt>
                <c:pt idx="126">
                  <c:v>18.256256960555255</c:v>
                </c:pt>
                <c:pt idx="127">
                  <c:v>-10.110573775901047</c:v>
                </c:pt>
                <c:pt idx="128">
                  <c:v>-7.2792914267768243</c:v>
                </c:pt>
                <c:pt idx="129">
                  <c:v>-3.8500483009884694</c:v>
                </c:pt>
                <c:pt idx="130">
                  <c:v>-3.3511863732138756</c:v>
                </c:pt>
                <c:pt idx="131">
                  <c:v>-1.6646511405947066</c:v>
                </c:pt>
                <c:pt idx="132">
                  <c:v>-0.85515440869408188</c:v>
                </c:pt>
                <c:pt idx="133">
                  <c:v>-0.7885074795584307</c:v>
                </c:pt>
                <c:pt idx="134">
                  <c:v>-0.57558360301000844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E-B3DB-4E3F-A64B-E66476BB2808}"/>
            </c:ext>
          </c:extLst>
        </c:ser>
        <c:ser>
          <c:idx val="1"/>
          <c:order val="1"/>
          <c:tx>
            <c:v>Median (-2.56%)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Results!$B$4:$B$138</c:f>
              <c:strCache>
                <c:ptCount val="135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21-Other</c:v>
                </c:pt>
                <c:pt idx="64">
                  <c:v>21-Other</c:v>
                </c:pt>
                <c:pt idx="65">
                  <c:v>21-Other</c:v>
                </c:pt>
                <c:pt idx="66">
                  <c:v>21-Other</c:v>
                </c:pt>
                <c:pt idx="67">
                  <c:v>21-Other</c:v>
                </c:pt>
                <c:pt idx="68">
                  <c:v>21-Other</c:v>
                </c:pt>
                <c:pt idx="69">
                  <c:v>21-Other</c:v>
                </c:pt>
                <c:pt idx="70">
                  <c:v>21-Other</c:v>
                </c:pt>
                <c:pt idx="71">
                  <c:v>21-Other</c:v>
                </c:pt>
                <c:pt idx="72">
                  <c:v>23-Other</c:v>
                </c:pt>
                <c:pt idx="73">
                  <c:v>23-Other</c:v>
                </c:pt>
                <c:pt idx="74">
                  <c:v>23-Other</c:v>
                </c:pt>
                <c:pt idx="75">
                  <c:v>23-Other</c:v>
                </c:pt>
                <c:pt idx="76">
                  <c:v>23-Other</c:v>
                </c:pt>
                <c:pt idx="77">
                  <c:v>23-Other</c:v>
                </c:pt>
                <c:pt idx="78">
                  <c:v>23-Other</c:v>
                </c:pt>
                <c:pt idx="79">
                  <c:v>23-Other</c:v>
                </c:pt>
                <c:pt idx="80">
                  <c:v>23-Other</c:v>
                </c:pt>
                <c:pt idx="81">
                  <c:v>25-USGS</c:v>
                </c:pt>
                <c:pt idx="82">
                  <c:v>25-USGS</c:v>
                </c:pt>
                <c:pt idx="83">
                  <c:v>25-USGS</c:v>
                </c:pt>
                <c:pt idx="84">
                  <c:v>25-USGS</c:v>
                </c:pt>
                <c:pt idx="85">
                  <c:v>25-USGS</c:v>
                </c:pt>
                <c:pt idx="86">
                  <c:v>25-USGS</c:v>
                </c:pt>
                <c:pt idx="87">
                  <c:v>25-USGS</c:v>
                </c:pt>
                <c:pt idx="88">
                  <c:v>25-USGS</c:v>
                </c:pt>
                <c:pt idx="89">
                  <c:v>25-USGS</c:v>
                </c:pt>
                <c:pt idx="90">
                  <c:v>28-Other</c:v>
                </c:pt>
                <c:pt idx="91">
                  <c:v>28-Other</c:v>
                </c:pt>
                <c:pt idx="92">
                  <c:v>28-Other</c:v>
                </c:pt>
                <c:pt idx="93">
                  <c:v>28-Other</c:v>
                </c:pt>
                <c:pt idx="94">
                  <c:v>28-Other</c:v>
                </c:pt>
                <c:pt idx="95">
                  <c:v>28-Other</c:v>
                </c:pt>
                <c:pt idx="96">
                  <c:v>28-Other</c:v>
                </c:pt>
                <c:pt idx="97">
                  <c:v>28-Other</c:v>
                </c:pt>
                <c:pt idx="98">
                  <c:v>28-Other</c:v>
                </c:pt>
                <c:pt idx="99">
                  <c:v>29-Other</c:v>
                </c:pt>
                <c:pt idx="100">
                  <c:v>29-Other</c:v>
                </c:pt>
                <c:pt idx="101">
                  <c:v>29-Other</c:v>
                </c:pt>
                <c:pt idx="102">
                  <c:v>29-Other</c:v>
                </c:pt>
                <c:pt idx="103">
                  <c:v>29-Other</c:v>
                </c:pt>
                <c:pt idx="104">
                  <c:v>29-Other</c:v>
                </c:pt>
                <c:pt idx="105">
                  <c:v>29-Other</c:v>
                </c:pt>
                <c:pt idx="106">
                  <c:v>29-Other</c:v>
                </c:pt>
                <c:pt idx="107">
                  <c:v>29-Other</c:v>
                </c:pt>
                <c:pt idx="108">
                  <c:v>30-Other</c:v>
                </c:pt>
                <c:pt idx="109">
                  <c:v>30-Other</c:v>
                </c:pt>
                <c:pt idx="110">
                  <c:v>30-Other</c:v>
                </c:pt>
                <c:pt idx="111">
                  <c:v>30-Other</c:v>
                </c:pt>
                <c:pt idx="112">
                  <c:v>30-Other</c:v>
                </c:pt>
                <c:pt idx="113">
                  <c:v>30-Other</c:v>
                </c:pt>
                <c:pt idx="114">
                  <c:v>30-Other</c:v>
                </c:pt>
                <c:pt idx="115">
                  <c:v>30-Other</c:v>
                </c:pt>
                <c:pt idx="116">
                  <c:v>30-Other</c:v>
                </c:pt>
                <c:pt idx="117">
                  <c:v>31-Other</c:v>
                </c:pt>
                <c:pt idx="118">
                  <c:v>31-Other</c:v>
                </c:pt>
                <c:pt idx="119">
                  <c:v>31-Other</c:v>
                </c:pt>
                <c:pt idx="120">
                  <c:v>31-Other</c:v>
                </c:pt>
                <c:pt idx="121">
                  <c:v>31-Other</c:v>
                </c:pt>
                <c:pt idx="122">
                  <c:v>31-Other</c:v>
                </c:pt>
                <c:pt idx="123">
                  <c:v>31-Other</c:v>
                </c:pt>
                <c:pt idx="124">
                  <c:v>31-Other</c:v>
                </c:pt>
                <c:pt idx="125">
                  <c:v>31-Other</c:v>
                </c:pt>
                <c:pt idx="126">
                  <c:v>36-Other</c:v>
                </c:pt>
                <c:pt idx="127">
                  <c:v>36-Other</c:v>
                </c:pt>
                <c:pt idx="128">
                  <c:v>36-Other</c:v>
                </c:pt>
                <c:pt idx="129">
                  <c:v>36-Other</c:v>
                </c:pt>
                <c:pt idx="130">
                  <c:v>36-Other</c:v>
                </c:pt>
                <c:pt idx="131">
                  <c:v>36-Other</c:v>
                </c:pt>
                <c:pt idx="132">
                  <c:v>36-Other</c:v>
                </c:pt>
                <c:pt idx="133">
                  <c:v>36-Other</c:v>
                </c:pt>
                <c:pt idx="134">
                  <c:v>36-Other</c:v>
                </c:pt>
              </c:strCache>
            </c:strRef>
          </c:cat>
          <c:val>
            <c:numRef>
              <c:f>Results!$AK$4:$AK$138</c:f>
              <c:numCache>
                <c:formatCode>0.00</c:formatCode>
                <c:ptCount val="135"/>
                <c:pt idx="0">
                  <c:v>-2.5614802999659227</c:v>
                </c:pt>
                <c:pt idx="1">
                  <c:v>-2.5614802999659227</c:v>
                </c:pt>
                <c:pt idx="2">
                  <c:v>-2.5614802999659227</c:v>
                </c:pt>
                <c:pt idx="3">
                  <c:v>-2.5614802999659227</c:v>
                </c:pt>
                <c:pt idx="4">
                  <c:v>-2.5614802999659227</c:v>
                </c:pt>
                <c:pt idx="5">
                  <c:v>-2.5614802999659227</c:v>
                </c:pt>
                <c:pt idx="6">
                  <c:v>-2.5614802999659227</c:v>
                </c:pt>
                <c:pt idx="7">
                  <c:v>-2.5614802999659227</c:v>
                </c:pt>
                <c:pt idx="8">
                  <c:v>-2.5614802999659227</c:v>
                </c:pt>
                <c:pt idx="9">
                  <c:v>-2.5614802999659227</c:v>
                </c:pt>
                <c:pt idx="10">
                  <c:v>-2.5614802999659227</c:v>
                </c:pt>
                <c:pt idx="11">
                  <c:v>-2.5614802999659227</c:v>
                </c:pt>
                <c:pt idx="12">
                  <c:v>-2.5614802999659227</c:v>
                </c:pt>
                <c:pt idx="13">
                  <c:v>-2.5614802999659227</c:v>
                </c:pt>
                <c:pt idx="14">
                  <c:v>-2.5614802999659227</c:v>
                </c:pt>
                <c:pt idx="15">
                  <c:v>-2.5614802999659227</c:v>
                </c:pt>
                <c:pt idx="16">
                  <c:v>-2.5614802999659227</c:v>
                </c:pt>
                <c:pt idx="17">
                  <c:v>-2.5614802999659227</c:v>
                </c:pt>
                <c:pt idx="18">
                  <c:v>-2.5614802999659227</c:v>
                </c:pt>
                <c:pt idx="19">
                  <c:v>-2.5614802999659227</c:v>
                </c:pt>
                <c:pt idx="20">
                  <c:v>-2.5614802999659227</c:v>
                </c:pt>
                <c:pt idx="21">
                  <c:v>-2.5614802999659227</c:v>
                </c:pt>
                <c:pt idx="22">
                  <c:v>-2.5614802999659227</c:v>
                </c:pt>
                <c:pt idx="23">
                  <c:v>-2.5614802999659227</c:v>
                </c:pt>
                <c:pt idx="24">
                  <c:v>-2.5614802999659227</c:v>
                </c:pt>
                <c:pt idx="25">
                  <c:v>-2.5614802999659227</c:v>
                </c:pt>
                <c:pt idx="26">
                  <c:v>-2.5614802999659227</c:v>
                </c:pt>
                <c:pt idx="27">
                  <c:v>-2.5614802999659227</c:v>
                </c:pt>
                <c:pt idx="28">
                  <c:v>-2.5614802999659227</c:v>
                </c:pt>
                <c:pt idx="29">
                  <c:v>-2.5614802999659227</c:v>
                </c:pt>
                <c:pt idx="30">
                  <c:v>-2.5614802999659227</c:v>
                </c:pt>
                <c:pt idx="31">
                  <c:v>-2.5614802999659227</c:v>
                </c:pt>
                <c:pt idx="32">
                  <c:v>-2.5614802999659227</c:v>
                </c:pt>
                <c:pt idx="33">
                  <c:v>-2.5614802999659227</c:v>
                </c:pt>
                <c:pt idx="34">
                  <c:v>-2.5614802999659227</c:v>
                </c:pt>
                <c:pt idx="35">
                  <c:v>-2.5614802999659227</c:v>
                </c:pt>
                <c:pt idx="36">
                  <c:v>-2.5614802999659227</c:v>
                </c:pt>
                <c:pt idx="37">
                  <c:v>-2.5614802999659227</c:v>
                </c:pt>
                <c:pt idx="38">
                  <c:v>-2.5614802999659227</c:v>
                </c:pt>
                <c:pt idx="39">
                  <c:v>-2.5614802999659227</c:v>
                </c:pt>
                <c:pt idx="40">
                  <c:v>-2.5614802999659227</c:v>
                </c:pt>
                <c:pt idx="41">
                  <c:v>-2.5614802999659227</c:v>
                </c:pt>
                <c:pt idx="42">
                  <c:v>-2.5614802999659227</c:v>
                </c:pt>
                <c:pt idx="43">
                  <c:v>-2.5614802999659227</c:v>
                </c:pt>
                <c:pt idx="44">
                  <c:v>-2.5614802999659227</c:v>
                </c:pt>
                <c:pt idx="45">
                  <c:v>-2.5614802999659227</c:v>
                </c:pt>
                <c:pt idx="46">
                  <c:v>-2.5614802999659227</c:v>
                </c:pt>
                <c:pt idx="47">
                  <c:v>-2.5614802999659227</c:v>
                </c:pt>
                <c:pt idx="48">
                  <c:v>-2.5614802999659227</c:v>
                </c:pt>
                <c:pt idx="49">
                  <c:v>-2.5614802999659227</c:v>
                </c:pt>
                <c:pt idx="50">
                  <c:v>-2.5614802999659227</c:v>
                </c:pt>
                <c:pt idx="51">
                  <c:v>-2.5614802999659227</c:v>
                </c:pt>
                <c:pt idx="52">
                  <c:v>-2.5614802999659227</c:v>
                </c:pt>
                <c:pt idx="53">
                  <c:v>-2.5614802999659227</c:v>
                </c:pt>
                <c:pt idx="54">
                  <c:v>-2.5614802999659227</c:v>
                </c:pt>
                <c:pt idx="55">
                  <c:v>-2.5614802999659227</c:v>
                </c:pt>
                <c:pt idx="56">
                  <c:v>-2.5614802999659227</c:v>
                </c:pt>
                <c:pt idx="57">
                  <c:v>-2.5614802999659227</c:v>
                </c:pt>
                <c:pt idx="58">
                  <c:v>-2.5614802999659227</c:v>
                </c:pt>
                <c:pt idx="59">
                  <c:v>-2.5614802999659227</c:v>
                </c:pt>
                <c:pt idx="60">
                  <c:v>-2.5614802999659227</c:v>
                </c:pt>
                <c:pt idx="61">
                  <c:v>-2.5614802999659227</c:v>
                </c:pt>
                <c:pt idx="62">
                  <c:v>-2.5614802999659227</c:v>
                </c:pt>
                <c:pt idx="63">
                  <c:v>-2.5614802999659227</c:v>
                </c:pt>
                <c:pt idx="64">
                  <c:v>-2.5614802999659227</c:v>
                </c:pt>
                <c:pt idx="65">
                  <c:v>-2.5614802999659227</c:v>
                </c:pt>
                <c:pt idx="66">
                  <c:v>-2.5614802999659227</c:v>
                </c:pt>
                <c:pt idx="67">
                  <c:v>-2.5614802999659227</c:v>
                </c:pt>
                <c:pt idx="68">
                  <c:v>-2.5614802999659227</c:v>
                </c:pt>
                <c:pt idx="69">
                  <c:v>-2.5614802999659227</c:v>
                </c:pt>
                <c:pt idx="70">
                  <c:v>-2.5614802999659227</c:v>
                </c:pt>
                <c:pt idx="71">
                  <c:v>-2.5614802999659227</c:v>
                </c:pt>
                <c:pt idx="72">
                  <c:v>-2.5614802999659227</c:v>
                </c:pt>
                <c:pt idx="73">
                  <c:v>-2.5614802999659227</c:v>
                </c:pt>
                <c:pt idx="74">
                  <c:v>-2.5614802999659227</c:v>
                </c:pt>
                <c:pt idx="75">
                  <c:v>-2.5614802999659227</c:v>
                </c:pt>
                <c:pt idx="76">
                  <c:v>-2.5614802999659227</c:v>
                </c:pt>
                <c:pt idx="77">
                  <c:v>-2.5614802999659227</c:v>
                </c:pt>
                <c:pt idx="78">
                  <c:v>-2.5614802999659227</c:v>
                </c:pt>
                <c:pt idx="79">
                  <c:v>-2.5614802999659227</c:v>
                </c:pt>
                <c:pt idx="80">
                  <c:v>-2.5614802999659227</c:v>
                </c:pt>
                <c:pt idx="81">
                  <c:v>-2.5614802999659227</c:v>
                </c:pt>
                <c:pt idx="82">
                  <c:v>-2.5614802999659227</c:v>
                </c:pt>
                <c:pt idx="83">
                  <c:v>-2.5614802999659227</c:v>
                </c:pt>
                <c:pt idx="84">
                  <c:v>-2.5614802999659227</c:v>
                </c:pt>
                <c:pt idx="85">
                  <c:v>-2.5614802999659227</c:v>
                </c:pt>
                <c:pt idx="86">
                  <c:v>-2.5614802999659227</c:v>
                </c:pt>
                <c:pt idx="87">
                  <c:v>-2.5614802999659227</c:v>
                </c:pt>
                <c:pt idx="88">
                  <c:v>-2.5614802999659227</c:v>
                </c:pt>
                <c:pt idx="89">
                  <c:v>-2.5614802999659227</c:v>
                </c:pt>
                <c:pt idx="90">
                  <c:v>-2.5614802999659227</c:v>
                </c:pt>
                <c:pt idx="91">
                  <c:v>-2.5614802999659227</c:v>
                </c:pt>
                <c:pt idx="92">
                  <c:v>-2.5614802999659227</c:v>
                </c:pt>
                <c:pt idx="93">
                  <c:v>-2.5614802999659227</c:v>
                </c:pt>
                <c:pt idx="94">
                  <c:v>-2.5614802999659227</c:v>
                </c:pt>
                <c:pt idx="95">
                  <c:v>-2.5614802999659227</c:v>
                </c:pt>
                <c:pt idx="96">
                  <c:v>-2.5614802999659227</c:v>
                </c:pt>
                <c:pt idx="97">
                  <c:v>-2.5614802999659227</c:v>
                </c:pt>
                <c:pt idx="98">
                  <c:v>-2.5614802999659227</c:v>
                </c:pt>
                <c:pt idx="99">
                  <c:v>-2.5614802999659227</c:v>
                </c:pt>
                <c:pt idx="100">
                  <c:v>-2.5614802999659227</c:v>
                </c:pt>
                <c:pt idx="101">
                  <c:v>-2.5614802999659227</c:v>
                </c:pt>
                <c:pt idx="102">
                  <c:v>-2.5614802999659227</c:v>
                </c:pt>
                <c:pt idx="103">
                  <c:v>-2.5614802999659227</c:v>
                </c:pt>
                <c:pt idx="104">
                  <c:v>-2.5614802999659227</c:v>
                </c:pt>
                <c:pt idx="105">
                  <c:v>-2.5614802999659227</c:v>
                </c:pt>
                <c:pt idx="106">
                  <c:v>-2.5614802999659227</c:v>
                </c:pt>
                <c:pt idx="107">
                  <c:v>-2.5614802999659227</c:v>
                </c:pt>
                <c:pt idx="108">
                  <c:v>-2.5614802999659227</c:v>
                </c:pt>
                <c:pt idx="109">
                  <c:v>-2.5614802999659227</c:v>
                </c:pt>
                <c:pt idx="110">
                  <c:v>-2.5614802999659227</c:v>
                </c:pt>
                <c:pt idx="111">
                  <c:v>-2.5614802999659227</c:v>
                </c:pt>
                <c:pt idx="112">
                  <c:v>-2.5614802999659227</c:v>
                </c:pt>
                <c:pt idx="113">
                  <c:v>-2.5614802999659227</c:v>
                </c:pt>
                <c:pt idx="114">
                  <c:v>-2.5614802999659227</c:v>
                </c:pt>
                <c:pt idx="115">
                  <c:v>-2.5614802999659227</c:v>
                </c:pt>
                <c:pt idx="116">
                  <c:v>-2.5614802999659227</c:v>
                </c:pt>
                <c:pt idx="117">
                  <c:v>-2.5614802999659227</c:v>
                </c:pt>
                <c:pt idx="118">
                  <c:v>-2.5614802999659227</c:v>
                </c:pt>
                <c:pt idx="119">
                  <c:v>-2.5614802999659227</c:v>
                </c:pt>
                <c:pt idx="120">
                  <c:v>-2.5614802999659227</c:v>
                </c:pt>
                <c:pt idx="121">
                  <c:v>-2.5614802999659227</c:v>
                </c:pt>
                <c:pt idx="122">
                  <c:v>-2.5614802999659227</c:v>
                </c:pt>
                <c:pt idx="123">
                  <c:v>-2.5614802999659227</c:v>
                </c:pt>
                <c:pt idx="124">
                  <c:v>-2.5614802999659227</c:v>
                </c:pt>
                <c:pt idx="125">
                  <c:v>-2.5614802999659227</c:v>
                </c:pt>
                <c:pt idx="126">
                  <c:v>-2.5614802999659227</c:v>
                </c:pt>
                <c:pt idx="127">
                  <c:v>-2.5614802999659227</c:v>
                </c:pt>
                <c:pt idx="128">
                  <c:v>-2.5614802999659227</c:v>
                </c:pt>
                <c:pt idx="129">
                  <c:v>-2.5614802999659227</c:v>
                </c:pt>
                <c:pt idx="130">
                  <c:v>-2.5614802999659227</c:v>
                </c:pt>
                <c:pt idx="131">
                  <c:v>-2.5614802999659227</c:v>
                </c:pt>
                <c:pt idx="132">
                  <c:v>-2.5614802999659227</c:v>
                </c:pt>
                <c:pt idx="133">
                  <c:v>-2.5614802999659227</c:v>
                </c:pt>
                <c:pt idx="134">
                  <c:v>-2.5614802999659227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F-B3DB-4E3F-A64B-E66476BB2808}"/>
            </c:ext>
          </c:extLst>
        </c:ser>
        <c:ser>
          <c:idx val="2"/>
          <c:order val="2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Results!$B$4:$B$138</c:f>
              <c:strCache>
                <c:ptCount val="135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21-Other</c:v>
                </c:pt>
                <c:pt idx="64">
                  <c:v>21-Other</c:v>
                </c:pt>
                <c:pt idx="65">
                  <c:v>21-Other</c:v>
                </c:pt>
                <c:pt idx="66">
                  <c:v>21-Other</c:v>
                </c:pt>
                <c:pt idx="67">
                  <c:v>21-Other</c:v>
                </c:pt>
                <c:pt idx="68">
                  <c:v>21-Other</c:v>
                </c:pt>
                <c:pt idx="69">
                  <c:v>21-Other</c:v>
                </c:pt>
                <c:pt idx="70">
                  <c:v>21-Other</c:v>
                </c:pt>
                <c:pt idx="71">
                  <c:v>21-Other</c:v>
                </c:pt>
                <c:pt idx="72">
                  <c:v>23-Other</c:v>
                </c:pt>
                <c:pt idx="73">
                  <c:v>23-Other</c:v>
                </c:pt>
                <c:pt idx="74">
                  <c:v>23-Other</c:v>
                </c:pt>
                <c:pt idx="75">
                  <c:v>23-Other</c:v>
                </c:pt>
                <c:pt idx="76">
                  <c:v>23-Other</c:v>
                </c:pt>
                <c:pt idx="77">
                  <c:v>23-Other</c:v>
                </c:pt>
                <c:pt idx="78">
                  <c:v>23-Other</c:v>
                </c:pt>
                <c:pt idx="79">
                  <c:v>23-Other</c:v>
                </c:pt>
                <c:pt idx="80">
                  <c:v>23-Other</c:v>
                </c:pt>
                <c:pt idx="81">
                  <c:v>25-USGS</c:v>
                </c:pt>
                <c:pt idx="82">
                  <c:v>25-USGS</c:v>
                </c:pt>
                <c:pt idx="83">
                  <c:v>25-USGS</c:v>
                </c:pt>
                <c:pt idx="84">
                  <c:v>25-USGS</c:v>
                </c:pt>
                <c:pt idx="85">
                  <c:v>25-USGS</c:v>
                </c:pt>
                <c:pt idx="86">
                  <c:v>25-USGS</c:v>
                </c:pt>
                <c:pt idx="87">
                  <c:v>25-USGS</c:v>
                </c:pt>
                <c:pt idx="88">
                  <c:v>25-USGS</c:v>
                </c:pt>
                <c:pt idx="89">
                  <c:v>25-USGS</c:v>
                </c:pt>
                <c:pt idx="90">
                  <c:v>28-Other</c:v>
                </c:pt>
                <c:pt idx="91">
                  <c:v>28-Other</c:v>
                </c:pt>
                <c:pt idx="92">
                  <c:v>28-Other</c:v>
                </c:pt>
                <c:pt idx="93">
                  <c:v>28-Other</c:v>
                </c:pt>
                <c:pt idx="94">
                  <c:v>28-Other</c:v>
                </c:pt>
                <c:pt idx="95">
                  <c:v>28-Other</c:v>
                </c:pt>
                <c:pt idx="96">
                  <c:v>28-Other</c:v>
                </c:pt>
                <c:pt idx="97">
                  <c:v>28-Other</c:v>
                </c:pt>
                <c:pt idx="98">
                  <c:v>28-Other</c:v>
                </c:pt>
                <c:pt idx="99">
                  <c:v>29-Other</c:v>
                </c:pt>
                <c:pt idx="100">
                  <c:v>29-Other</c:v>
                </c:pt>
                <c:pt idx="101">
                  <c:v>29-Other</c:v>
                </c:pt>
                <c:pt idx="102">
                  <c:v>29-Other</c:v>
                </c:pt>
                <c:pt idx="103">
                  <c:v>29-Other</c:v>
                </c:pt>
                <c:pt idx="104">
                  <c:v>29-Other</c:v>
                </c:pt>
                <c:pt idx="105">
                  <c:v>29-Other</c:v>
                </c:pt>
                <c:pt idx="106">
                  <c:v>29-Other</c:v>
                </c:pt>
                <c:pt idx="107">
                  <c:v>29-Other</c:v>
                </c:pt>
                <c:pt idx="108">
                  <c:v>30-Other</c:v>
                </c:pt>
                <c:pt idx="109">
                  <c:v>30-Other</c:v>
                </c:pt>
                <c:pt idx="110">
                  <c:v>30-Other</c:v>
                </c:pt>
                <c:pt idx="111">
                  <c:v>30-Other</c:v>
                </c:pt>
                <c:pt idx="112">
                  <c:v>30-Other</c:v>
                </c:pt>
                <c:pt idx="113">
                  <c:v>30-Other</c:v>
                </c:pt>
                <c:pt idx="114">
                  <c:v>30-Other</c:v>
                </c:pt>
                <c:pt idx="115">
                  <c:v>30-Other</c:v>
                </c:pt>
                <c:pt idx="116">
                  <c:v>30-Other</c:v>
                </c:pt>
                <c:pt idx="117">
                  <c:v>31-Other</c:v>
                </c:pt>
                <c:pt idx="118">
                  <c:v>31-Other</c:v>
                </c:pt>
                <c:pt idx="119">
                  <c:v>31-Other</c:v>
                </c:pt>
                <c:pt idx="120">
                  <c:v>31-Other</c:v>
                </c:pt>
                <c:pt idx="121">
                  <c:v>31-Other</c:v>
                </c:pt>
                <c:pt idx="122">
                  <c:v>31-Other</c:v>
                </c:pt>
                <c:pt idx="123">
                  <c:v>31-Other</c:v>
                </c:pt>
                <c:pt idx="124">
                  <c:v>31-Other</c:v>
                </c:pt>
                <c:pt idx="125">
                  <c:v>31-Other</c:v>
                </c:pt>
                <c:pt idx="126">
                  <c:v>36-Other</c:v>
                </c:pt>
                <c:pt idx="127">
                  <c:v>36-Other</c:v>
                </c:pt>
                <c:pt idx="128">
                  <c:v>36-Other</c:v>
                </c:pt>
                <c:pt idx="129">
                  <c:v>36-Other</c:v>
                </c:pt>
                <c:pt idx="130">
                  <c:v>36-Other</c:v>
                </c:pt>
                <c:pt idx="131">
                  <c:v>36-Other</c:v>
                </c:pt>
                <c:pt idx="132">
                  <c:v>36-Other</c:v>
                </c:pt>
                <c:pt idx="133">
                  <c:v>36-Other</c:v>
                </c:pt>
                <c:pt idx="134">
                  <c:v>36-Other</c:v>
                </c:pt>
              </c:strCache>
            </c:strRef>
          </c:cat>
          <c:val>
            <c:numRef>
              <c:f>Results!$AL$4:$AL$138</c:f>
              <c:numCache>
                <c:formatCode>0.00</c:formatCode>
                <c:ptCount val="135"/>
                <c:pt idx="0">
                  <c:v>-7.5614802999659227</c:v>
                </c:pt>
                <c:pt idx="1">
                  <c:v>-7.5614802999659227</c:v>
                </c:pt>
                <c:pt idx="2">
                  <c:v>-7.5614802999659227</c:v>
                </c:pt>
                <c:pt idx="3">
                  <c:v>-7.5614802999659227</c:v>
                </c:pt>
                <c:pt idx="4">
                  <c:v>-7.5614802999659227</c:v>
                </c:pt>
                <c:pt idx="5">
                  <c:v>-7.5614802999659227</c:v>
                </c:pt>
                <c:pt idx="6">
                  <c:v>-7.5614802999659227</c:v>
                </c:pt>
                <c:pt idx="7">
                  <c:v>-7.5614802999659227</c:v>
                </c:pt>
                <c:pt idx="8">
                  <c:v>-7.5614802999659227</c:v>
                </c:pt>
                <c:pt idx="9">
                  <c:v>-7.5614802999659227</c:v>
                </c:pt>
                <c:pt idx="10">
                  <c:v>-7.5614802999659227</c:v>
                </c:pt>
                <c:pt idx="11">
                  <c:v>-7.5614802999659227</c:v>
                </c:pt>
                <c:pt idx="12">
                  <c:v>-7.5614802999659227</c:v>
                </c:pt>
                <c:pt idx="13">
                  <c:v>-7.5614802999659227</c:v>
                </c:pt>
                <c:pt idx="14">
                  <c:v>-7.5614802999659227</c:v>
                </c:pt>
                <c:pt idx="15">
                  <c:v>-7.5614802999659227</c:v>
                </c:pt>
                <c:pt idx="16">
                  <c:v>-7.5614802999659227</c:v>
                </c:pt>
                <c:pt idx="17">
                  <c:v>-7.5614802999659227</c:v>
                </c:pt>
                <c:pt idx="18">
                  <c:v>-7.5614802999659227</c:v>
                </c:pt>
                <c:pt idx="19">
                  <c:v>-7.5614802999659227</c:v>
                </c:pt>
                <c:pt idx="20">
                  <c:v>-7.5614802999659227</c:v>
                </c:pt>
                <c:pt idx="21">
                  <c:v>-7.5614802999659227</c:v>
                </c:pt>
                <c:pt idx="22">
                  <c:v>-7.5614802999659227</c:v>
                </c:pt>
                <c:pt idx="23">
                  <c:v>-7.5614802999659227</c:v>
                </c:pt>
                <c:pt idx="24">
                  <c:v>-7.5614802999659227</c:v>
                </c:pt>
                <c:pt idx="25">
                  <c:v>-7.5614802999659227</c:v>
                </c:pt>
                <c:pt idx="26">
                  <c:v>-7.5614802999659227</c:v>
                </c:pt>
                <c:pt idx="27">
                  <c:v>-7.5614802999659227</c:v>
                </c:pt>
                <c:pt idx="28">
                  <c:v>-7.5614802999659227</c:v>
                </c:pt>
                <c:pt idx="29">
                  <c:v>-7.5614802999659227</c:v>
                </c:pt>
                <c:pt idx="30">
                  <c:v>-7.5614802999659227</c:v>
                </c:pt>
                <c:pt idx="31">
                  <c:v>-7.5614802999659227</c:v>
                </c:pt>
                <c:pt idx="32">
                  <c:v>-7.5614802999659227</c:v>
                </c:pt>
                <c:pt idx="33">
                  <c:v>-7.5614802999659227</c:v>
                </c:pt>
                <c:pt idx="34">
                  <c:v>-7.5614802999659227</c:v>
                </c:pt>
                <c:pt idx="35">
                  <c:v>-7.5614802999659227</c:v>
                </c:pt>
                <c:pt idx="36">
                  <c:v>-7.5614802999659227</c:v>
                </c:pt>
                <c:pt idx="37">
                  <c:v>-7.5614802999659227</c:v>
                </c:pt>
                <c:pt idx="38">
                  <c:v>-7.5614802999659227</c:v>
                </c:pt>
                <c:pt idx="39">
                  <c:v>-7.5614802999659227</c:v>
                </c:pt>
                <c:pt idx="40">
                  <c:v>-7.5614802999659227</c:v>
                </c:pt>
                <c:pt idx="41">
                  <c:v>-7.5614802999659227</c:v>
                </c:pt>
                <c:pt idx="42">
                  <c:v>-7.5614802999659227</c:v>
                </c:pt>
                <c:pt idx="43">
                  <c:v>-7.5614802999659227</c:v>
                </c:pt>
                <c:pt idx="44">
                  <c:v>-7.5614802999659227</c:v>
                </c:pt>
                <c:pt idx="45">
                  <c:v>-7.5614802999659227</c:v>
                </c:pt>
                <c:pt idx="46">
                  <c:v>-7.5614802999659227</c:v>
                </c:pt>
                <c:pt idx="47">
                  <c:v>-7.5614802999659227</c:v>
                </c:pt>
                <c:pt idx="48">
                  <c:v>-7.5614802999659227</c:v>
                </c:pt>
                <c:pt idx="49">
                  <c:v>-7.5614802999659227</c:v>
                </c:pt>
                <c:pt idx="50">
                  <c:v>-7.5614802999659227</c:v>
                </c:pt>
                <c:pt idx="51">
                  <c:v>-7.5614802999659227</c:v>
                </c:pt>
                <c:pt idx="52">
                  <c:v>-7.5614802999659227</c:v>
                </c:pt>
                <c:pt idx="53">
                  <c:v>-7.5614802999659227</c:v>
                </c:pt>
                <c:pt idx="54">
                  <c:v>-7.5614802999659227</c:v>
                </c:pt>
                <c:pt idx="55">
                  <c:v>-7.5614802999659227</c:v>
                </c:pt>
                <c:pt idx="56">
                  <c:v>-7.5614802999659227</c:v>
                </c:pt>
                <c:pt idx="57">
                  <c:v>-7.5614802999659227</c:v>
                </c:pt>
                <c:pt idx="58">
                  <c:v>-7.5614802999659227</c:v>
                </c:pt>
                <c:pt idx="59">
                  <c:v>-7.5614802999659227</c:v>
                </c:pt>
                <c:pt idx="60">
                  <c:v>-7.5614802999659227</c:v>
                </c:pt>
                <c:pt idx="61">
                  <c:v>-7.5614802999659227</c:v>
                </c:pt>
                <c:pt idx="62">
                  <c:v>-7.5614802999659227</c:v>
                </c:pt>
                <c:pt idx="63">
                  <c:v>-7.5614802999659227</c:v>
                </c:pt>
                <c:pt idx="64">
                  <c:v>-7.5614802999659227</c:v>
                </c:pt>
                <c:pt idx="65">
                  <c:v>-7.5614802999659227</c:v>
                </c:pt>
                <c:pt idx="66">
                  <c:v>-7.5614802999659227</c:v>
                </c:pt>
                <c:pt idx="67">
                  <c:v>-7.5614802999659227</c:v>
                </c:pt>
                <c:pt idx="68">
                  <c:v>-7.5614802999659227</c:v>
                </c:pt>
                <c:pt idx="69">
                  <c:v>-7.5614802999659227</c:v>
                </c:pt>
                <c:pt idx="70">
                  <c:v>-7.5614802999659227</c:v>
                </c:pt>
                <c:pt idx="71">
                  <c:v>-7.5614802999659227</c:v>
                </c:pt>
                <c:pt idx="72">
                  <c:v>-7.5614802999659227</c:v>
                </c:pt>
                <c:pt idx="73">
                  <c:v>-7.5614802999659227</c:v>
                </c:pt>
                <c:pt idx="74">
                  <c:v>-7.5614802999659227</c:v>
                </c:pt>
                <c:pt idx="75">
                  <c:v>-7.5614802999659227</c:v>
                </c:pt>
                <c:pt idx="76">
                  <c:v>-7.5614802999659227</c:v>
                </c:pt>
                <c:pt idx="77">
                  <c:v>-7.5614802999659227</c:v>
                </c:pt>
                <c:pt idx="78">
                  <c:v>-7.5614802999659227</c:v>
                </c:pt>
                <c:pt idx="79">
                  <c:v>-7.5614802999659227</c:v>
                </c:pt>
                <c:pt idx="80">
                  <c:v>-7.5614802999659227</c:v>
                </c:pt>
                <c:pt idx="81">
                  <c:v>-7.5614802999659227</c:v>
                </c:pt>
                <c:pt idx="82">
                  <c:v>-7.5614802999659227</c:v>
                </c:pt>
                <c:pt idx="83">
                  <c:v>-7.5614802999659227</c:v>
                </c:pt>
                <c:pt idx="84">
                  <c:v>-7.5614802999659227</c:v>
                </c:pt>
                <c:pt idx="85">
                  <c:v>-7.5614802999659227</c:v>
                </c:pt>
                <c:pt idx="86">
                  <c:v>-7.5614802999659227</c:v>
                </c:pt>
                <c:pt idx="87">
                  <c:v>-7.5614802999659227</c:v>
                </c:pt>
                <c:pt idx="88">
                  <c:v>-7.5614802999659227</c:v>
                </c:pt>
                <c:pt idx="89">
                  <c:v>-7.5614802999659227</c:v>
                </c:pt>
                <c:pt idx="90">
                  <c:v>-7.5614802999659227</c:v>
                </c:pt>
                <c:pt idx="91">
                  <c:v>-7.5614802999659227</c:v>
                </c:pt>
                <c:pt idx="92">
                  <c:v>-7.5614802999659227</c:v>
                </c:pt>
                <c:pt idx="93">
                  <c:v>-7.5614802999659227</c:v>
                </c:pt>
                <c:pt idx="94">
                  <c:v>-7.5614802999659227</c:v>
                </c:pt>
                <c:pt idx="95">
                  <c:v>-7.5614802999659227</c:v>
                </c:pt>
                <c:pt idx="96">
                  <c:v>-7.5614802999659227</c:v>
                </c:pt>
                <c:pt idx="97">
                  <c:v>-7.5614802999659227</c:v>
                </c:pt>
                <c:pt idx="98">
                  <c:v>-7.5614802999659227</c:v>
                </c:pt>
                <c:pt idx="99">
                  <c:v>-7.5614802999659227</c:v>
                </c:pt>
                <c:pt idx="100">
                  <c:v>-7.5614802999659227</c:v>
                </c:pt>
                <c:pt idx="101">
                  <c:v>-7.5614802999659227</c:v>
                </c:pt>
                <c:pt idx="102">
                  <c:v>-7.5614802999659227</c:v>
                </c:pt>
                <c:pt idx="103">
                  <c:v>-7.5614802999659227</c:v>
                </c:pt>
                <c:pt idx="104">
                  <c:v>-7.5614802999659227</c:v>
                </c:pt>
                <c:pt idx="105">
                  <c:v>-7.5614802999659227</c:v>
                </c:pt>
                <c:pt idx="106">
                  <c:v>-7.5614802999659227</c:v>
                </c:pt>
                <c:pt idx="107">
                  <c:v>-7.5614802999659227</c:v>
                </c:pt>
                <c:pt idx="108">
                  <c:v>-7.5614802999659227</c:v>
                </c:pt>
                <c:pt idx="109">
                  <c:v>-7.5614802999659227</c:v>
                </c:pt>
                <c:pt idx="110">
                  <c:v>-7.5614802999659227</c:v>
                </c:pt>
                <c:pt idx="111">
                  <c:v>-7.5614802999659227</c:v>
                </c:pt>
                <c:pt idx="112">
                  <c:v>-7.5614802999659227</c:v>
                </c:pt>
                <c:pt idx="113">
                  <c:v>-7.5614802999659227</c:v>
                </c:pt>
                <c:pt idx="114">
                  <c:v>-7.5614802999659227</c:v>
                </c:pt>
                <c:pt idx="115">
                  <c:v>-7.5614802999659227</c:v>
                </c:pt>
                <c:pt idx="116">
                  <c:v>-7.5614802999659227</c:v>
                </c:pt>
                <c:pt idx="117">
                  <c:v>-7.5614802999659227</c:v>
                </c:pt>
                <c:pt idx="118">
                  <c:v>-7.5614802999659227</c:v>
                </c:pt>
                <c:pt idx="119">
                  <c:v>-7.5614802999659227</c:v>
                </c:pt>
                <c:pt idx="120">
                  <c:v>-7.5614802999659227</c:v>
                </c:pt>
                <c:pt idx="121">
                  <c:v>-7.5614802999659227</c:v>
                </c:pt>
                <c:pt idx="122">
                  <c:v>-7.5614802999659227</c:v>
                </c:pt>
                <c:pt idx="123">
                  <c:v>-7.5614802999659227</c:v>
                </c:pt>
                <c:pt idx="124">
                  <c:v>-7.5614802999659227</c:v>
                </c:pt>
                <c:pt idx="125">
                  <c:v>-7.5614802999659227</c:v>
                </c:pt>
                <c:pt idx="126">
                  <c:v>-7.5614802999659227</c:v>
                </c:pt>
                <c:pt idx="127">
                  <c:v>-7.5614802999659227</c:v>
                </c:pt>
                <c:pt idx="128">
                  <c:v>-7.5614802999659227</c:v>
                </c:pt>
                <c:pt idx="129">
                  <c:v>-7.5614802999659227</c:v>
                </c:pt>
                <c:pt idx="130">
                  <c:v>-7.5614802999659227</c:v>
                </c:pt>
                <c:pt idx="131">
                  <c:v>-7.5614802999659227</c:v>
                </c:pt>
                <c:pt idx="132">
                  <c:v>-7.5614802999659227</c:v>
                </c:pt>
                <c:pt idx="133">
                  <c:v>-7.5614802999659227</c:v>
                </c:pt>
                <c:pt idx="134">
                  <c:v>-7.5614802999659227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0-B3DB-4E3F-A64B-E66476BB2808}"/>
            </c:ext>
          </c:extLst>
        </c:ser>
        <c:ser>
          <c:idx val="3"/>
          <c:order val="3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Results!$B$4:$B$138</c:f>
              <c:strCache>
                <c:ptCount val="135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21-Other</c:v>
                </c:pt>
                <c:pt idx="64">
                  <c:v>21-Other</c:v>
                </c:pt>
                <c:pt idx="65">
                  <c:v>21-Other</c:v>
                </c:pt>
                <c:pt idx="66">
                  <c:v>21-Other</c:v>
                </c:pt>
                <c:pt idx="67">
                  <c:v>21-Other</c:v>
                </c:pt>
                <c:pt idx="68">
                  <c:v>21-Other</c:v>
                </c:pt>
                <c:pt idx="69">
                  <c:v>21-Other</c:v>
                </c:pt>
                <c:pt idx="70">
                  <c:v>21-Other</c:v>
                </c:pt>
                <c:pt idx="71">
                  <c:v>21-Other</c:v>
                </c:pt>
                <c:pt idx="72">
                  <c:v>23-Other</c:v>
                </c:pt>
                <c:pt idx="73">
                  <c:v>23-Other</c:v>
                </c:pt>
                <c:pt idx="74">
                  <c:v>23-Other</c:v>
                </c:pt>
                <c:pt idx="75">
                  <c:v>23-Other</c:v>
                </c:pt>
                <c:pt idx="76">
                  <c:v>23-Other</c:v>
                </c:pt>
                <c:pt idx="77">
                  <c:v>23-Other</c:v>
                </c:pt>
                <c:pt idx="78">
                  <c:v>23-Other</c:v>
                </c:pt>
                <c:pt idx="79">
                  <c:v>23-Other</c:v>
                </c:pt>
                <c:pt idx="80">
                  <c:v>23-Other</c:v>
                </c:pt>
                <c:pt idx="81">
                  <c:v>25-USGS</c:v>
                </c:pt>
                <c:pt idx="82">
                  <c:v>25-USGS</c:v>
                </c:pt>
                <c:pt idx="83">
                  <c:v>25-USGS</c:v>
                </c:pt>
                <c:pt idx="84">
                  <c:v>25-USGS</c:v>
                </c:pt>
                <c:pt idx="85">
                  <c:v>25-USGS</c:v>
                </c:pt>
                <c:pt idx="86">
                  <c:v>25-USGS</c:v>
                </c:pt>
                <c:pt idx="87">
                  <c:v>25-USGS</c:v>
                </c:pt>
                <c:pt idx="88">
                  <c:v>25-USGS</c:v>
                </c:pt>
                <c:pt idx="89">
                  <c:v>25-USGS</c:v>
                </c:pt>
                <c:pt idx="90">
                  <c:v>28-Other</c:v>
                </c:pt>
                <c:pt idx="91">
                  <c:v>28-Other</c:v>
                </c:pt>
                <c:pt idx="92">
                  <c:v>28-Other</c:v>
                </c:pt>
                <c:pt idx="93">
                  <c:v>28-Other</c:v>
                </c:pt>
                <c:pt idx="94">
                  <c:v>28-Other</c:v>
                </c:pt>
                <c:pt idx="95">
                  <c:v>28-Other</c:v>
                </c:pt>
                <c:pt idx="96">
                  <c:v>28-Other</c:v>
                </c:pt>
                <c:pt idx="97">
                  <c:v>28-Other</c:v>
                </c:pt>
                <c:pt idx="98">
                  <c:v>28-Other</c:v>
                </c:pt>
                <c:pt idx="99">
                  <c:v>29-Other</c:v>
                </c:pt>
                <c:pt idx="100">
                  <c:v>29-Other</c:v>
                </c:pt>
                <c:pt idx="101">
                  <c:v>29-Other</c:v>
                </c:pt>
                <c:pt idx="102">
                  <c:v>29-Other</c:v>
                </c:pt>
                <c:pt idx="103">
                  <c:v>29-Other</c:v>
                </c:pt>
                <c:pt idx="104">
                  <c:v>29-Other</c:v>
                </c:pt>
                <c:pt idx="105">
                  <c:v>29-Other</c:v>
                </c:pt>
                <c:pt idx="106">
                  <c:v>29-Other</c:v>
                </c:pt>
                <c:pt idx="107">
                  <c:v>29-Other</c:v>
                </c:pt>
                <c:pt idx="108">
                  <c:v>30-Other</c:v>
                </c:pt>
                <c:pt idx="109">
                  <c:v>30-Other</c:v>
                </c:pt>
                <c:pt idx="110">
                  <c:v>30-Other</c:v>
                </c:pt>
                <c:pt idx="111">
                  <c:v>30-Other</c:v>
                </c:pt>
                <c:pt idx="112">
                  <c:v>30-Other</c:v>
                </c:pt>
                <c:pt idx="113">
                  <c:v>30-Other</c:v>
                </c:pt>
                <c:pt idx="114">
                  <c:v>30-Other</c:v>
                </c:pt>
                <c:pt idx="115">
                  <c:v>30-Other</c:v>
                </c:pt>
                <c:pt idx="116">
                  <c:v>30-Other</c:v>
                </c:pt>
                <c:pt idx="117">
                  <c:v>31-Other</c:v>
                </c:pt>
                <c:pt idx="118">
                  <c:v>31-Other</c:v>
                </c:pt>
                <c:pt idx="119">
                  <c:v>31-Other</c:v>
                </c:pt>
                <c:pt idx="120">
                  <c:v>31-Other</c:v>
                </c:pt>
                <c:pt idx="121">
                  <c:v>31-Other</c:v>
                </c:pt>
                <c:pt idx="122">
                  <c:v>31-Other</c:v>
                </c:pt>
                <c:pt idx="123">
                  <c:v>31-Other</c:v>
                </c:pt>
                <c:pt idx="124">
                  <c:v>31-Other</c:v>
                </c:pt>
                <c:pt idx="125">
                  <c:v>31-Other</c:v>
                </c:pt>
                <c:pt idx="126">
                  <c:v>36-Other</c:v>
                </c:pt>
                <c:pt idx="127">
                  <c:v>36-Other</c:v>
                </c:pt>
                <c:pt idx="128">
                  <c:v>36-Other</c:v>
                </c:pt>
                <c:pt idx="129">
                  <c:v>36-Other</c:v>
                </c:pt>
                <c:pt idx="130">
                  <c:v>36-Other</c:v>
                </c:pt>
                <c:pt idx="131">
                  <c:v>36-Other</c:v>
                </c:pt>
                <c:pt idx="132">
                  <c:v>36-Other</c:v>
                </c:pt>
                <c:pt idx="133">
                  <c:v>36-Other</c:v>
                </c:pt>
                <c:pt idx="134">
                  <c:v>36-Other</c:v>
                </c:pt>
              </c:strCache>
            </c:strRef>
          </c:cat>
          <c:val>
            <c:numRef>
              <c:f>Results!$AM$4:$AM$138</c:f>
              <c:numCache>
                <c:formatCode>0.00</c:formatCode>
                <c:ptCount val="135"/>
                <c:pt idx="0">
                  <c:v>2.4385197000340773</c:v>
                </c:pt>
                <c:pt idx="1">
                  <c:v>2.4385197000340773</c:v>
                </c:pt>
                <c:pt idx="2">
                  <c:v>2.4385197000340773</c:v>
                </c:pt>
                <c:pt idx="3">
                  <c:v>2.4385197000340773</c:v>
                </c:pt>
                <c:pt idx="4">
                  <c:v>2.4385197000340773</c:v>
                </c:pt>
                <c:pt idx="5">
                  <c:v>2.4385197000340773</c:v>
                </c:pt>
                <c:pt idx="6">
                  <c:v>2.4385197000340773</c:v>
                </c:pt>
                <c:pt idx="7">
                  <c:v>2.4385197000340773</c:v>
                </c:pt>
                <c:pt idx="8">
                  <c:v>2.4385197000340773</c:v>
                </c:pt>
                <c:pt idx="9">
                  <c:v>2.4385197000340773</c:v>
                </c:pt>
                <c:pt idx="10">
                  <c:v>2.4385197000340773</c:v>
                </c:pt>
                <c:pt idx="11">
                  <c:v>2.4385197000340773</c:v>
                </c:pt>
                <c:pt idx="12">
                  <c:v>2.4385197000340773</c:v>
                </c:pt>
                <c:pt idx="13">
                  <c:v>2.4385197000340773</c:v>
                </c:pt>
                <c:pt idx="14">
                  <c:v>2.4385197000340773</c:v>
                </c:pt>
                <c:pt idx="15">
                  <c:v>2.4385197000340773</c:v>
                </c:pt>
                <c:pt idx="16">
                  <c:v>2.4385197000340773</c:v>
                </c:pt>
                <c:pt idx="17">
                  <c:v>2.4385197000340773</c:v>
                </c:pt>
                <c:pt idx="18">
                  <c:v>2.4385197000340773</c:v>
                </c:pt>
                <c:pt idx="19">
                  <c:v>2.4385197000340773</c:v>
                </c:pt>
                <c:pt idx="20">
                  <c:v>2.4385197000340773</c:v>
                </c:pt>
                <c:pt idx="21">
                  <c:v>2.4385197000340773</c:v>
                </c:pt>
                <c:pt idx="22">
                  <c:v>2.4385197000340773</c:v>
                </c:pt>
                <c:pt idx="23">
                  <c:v>2.4385197000340773</c:v>
                </c:pt>
                <c:pt idx="24">
                  <c:v>2.4385197000340773</c:v>
                </c:pt>
                <c:pt idx="25">
                  <c:v>2.4385197000340773</c:v>
                </c:pt>
                <c:pt idx="26">
                  <c:v>2.4385197000340773</c:v>
                </c:pt>
                <c:pt idx="27">
                  <c:v>2.4385197000340773</c:v>
                </c:pt>
                <c:pt idx="28">
                  <c:v>2.4385197000340773</c:v>
                </c:pt>
                <c:pt idx="29">
                  <c:v>2.4385197000340773</c:v>
                </c:pt>
                <c:pt idx="30">
                  <c:v>2.4385197000340773</c:v>
                </c:pt>
                <c:pt idx="31">
                  <c:v>2.4385197000340773</c:v>
                </c:pt>
                <c:pt idx="32">
                  <c:v>2.4385197000340773</c:v>
                </c:pt>
                <c:pt idx="33">
                  <c:v>2.4385197000340773</c:v>
                </c:pt>
                <c:pt idx="34">
                  <c:v>2.4385197000340773</c:v>
                </c:pt>
                <c:pt idx="35">
                  <c:v>2.4385197000340773</c:v>
                </c:pt>
                <c:pt idx="36">
                  <c:v>2.4385197000340773</c:v>
                </c:pt>
                <c:pt idx="37">
                  <c:v>2.4385197000340773</c:v>
                </c:pt>
                <c:pt idx="38">
                  <c:v>2.4385197000340773</c:v>
                </c:pt>
                <c:pt idx="39">
                  <c:v>2.4385197000340773</c:v>
                </c:pt>
                <c:pt idx="40">
                  <c:v>2.4385197000340773</c:v>
                </c:pt>
                <c:pt idx="41">
                  <c:v>2.4385197000340773</c:v>
                </c:pt>
                <c:pt idx="42">
                  <c:v>2.4385197000340773</c:v>
                </c:pt>
                <c:pt idx="43">
                  <c:v>2.4385197000340773</c:v>
                </c:pt>
                <c:pt idx="44">
                  <c:v>2.4385197000340773</c:v>
                </c:pt>
                <c:pt idx="45">
                  <c:v>2.4385197000340773</c:v>
                </c:pt>
                <c:pt idx="46">
                  <c:v>2.4385197000340773</c:v>
                </c:pt>
                <c:pt idx="47">
                  <c:v>2.4385197000340773</c:v>
                </c:pt>
                <c:pt idx="48">
                  <c:v>2.4385197000340773</c:v>
                </c:pt>
                <c:pt idx="49">
                  <c:v>2.4385197000340773</c:v>
                </c:pt>
                <c:pt idx="50">
                  <c:v>2.4385197000340773</c:v>
                </c:pt>
                <c:pt idx="51">
                  <c:v>2.4385197000340773</c:v>
                </c:pt>
                <c:pt idx="52">
                  <c:v>2.4385197000340773</c:v>
                </c:pt>
                <c:pt idx="53">
                  <c:v>2.4385197000340773</c:v>
                </c:pt>
                <c:pt idx="54">
                  <c:v>2.4385197000340773</c:v>
                </c:pt>
                <c:pt idx="55">
                  <c:v>2.4385197000340773</c:v>
                </c:pt>
                <c:pt idx="56">
                  <c:v>2.4385197000340773</c:v>
                </c:pt>
                <c:pt idx="57">
                  <c:v>2.4385197000340773</c:v>
                </c:pt>
                <c:pt idx="58">
                  <c:v>2.4385197000340773</c:v>
                </c:pt>
                <c:pt idx="59">
                  <c:v>2.4385197000340773</c:v>
                </c:pt>
                <c:pt idx="60">
                  <c:v>2.4385197000340773</c:v>
                </c:pt>
                <c:pt idx="61">
                  <c:v>2.4385197000340773</c:v>
                </c:pt>
                <c:pt idx="62">
                  <c:v>2.4385197000340773</c:v>
                </c:pt>
                <c:pt idx="63">
                  <c:v>2.4385197000340773</c:v>
                </c:pt>
                <c:pt idx="64">
                  <c:v>2.4385197000340773</c:v>
                </c:pt>
                <c:pt idx="65">
                  <c:v>2.4385197000340773</c:v>
                </c:pt>
                <c:pt idx="66">
                  <c:v>2.4385197000340773</c:v>
                </c:pt>
                <c:pt idx="67">
                  <c:v>2.4385197000340773</c:v>
                </c:pt>
                <c:pt idx="68">
                  <c:v>2.4385197000340773</c:v>
                </c:pt>
                <c:pt idx="69">
                  <c:v>2.4385197000340773</c:v>
                </c:pt>
                <c:pt idx="70">
                  <c:v>2.4385197000340773</c:v>
                </c:pt>
                <c:pt idx="71">
                  <c:v>2.4385197000340773</c:v>
                </c:pt>
                <c:pt idx="72">
                  <c:v>2.4385197000340773</c:v>
                </c:pt>
                <c:pt idx="73">
                  <c:v>2.4385197000340773</c:v>
                </c:pt>
                <c:pt idx="74">
                  <c:v>2.4385197000340773</c:v>
                </c:pt>
                <c:pt idx="75">
                  <c:v>2.4385197000340773</c:v>
                </c:pt>
                <c:pt idx="76">
                  <c:v>2.4385197000340773</c:v>
                </c:pt>
                <c:pt idx="77">
                  <c:v>2.4385197000340773</c:v>
                </c:pt>
                <c:pt idx="78">
                  <c:v>2.4385197000340773</c:v>
                </c:pt>
                <c:pt idx="79">
                  <c:v>2.4385197000340773</c:v>
                </c:pt>
                <c:pt idx="80">
                  <c:v>2.4385197000340773</c:v>
                </c:pt>
                <c:pt idx="81">
                  <c:v>2.4385197000340773</c:v>
                </c:pt>
                <c:pt idx="82">
                  <c:v>2.4385197000340773</c:v>
                </c:pt>
                <c:pt idx="83">
                  <c:v>2.4385197000340773</c:v>
                </c:pt>
                <c:pt idx="84">
                  <c:v>2.4385197000340773</c:v>
                </c:pt>
                <c:pt idx="85">
                  <c:v>2.4385197000340773</c:v>
                </c:pt>
                <c:pt idx="86">
                  <c:v>2.4385197000340773</c:v>
                </c:pt>
                <c:pt idx="87">
                  <c:v>2.4385197000340773</c:v>
                </c:pt>
                <c:pt idx="88">
                  <c:v>2.4385197000340773</c:v>
                </c:pt>
                <c:pt idx="89">
                  <c:v>2.4385197000340773</c:v>
                </c:pt>
                <c:pt idx="90">
                  <c:v>2.4385197000340773</c:v>
                </c:pt>
                <c:pt idx="91">
                  <c:v>2.4385197000340773</c:v>
                </c:pt>
                <c:pt idx="92">
                  <c:v>2.4385197000340773</c:v>
                </c:pt>
                <c:pt idx="93">
                  <c:v>2.4385197000340773</c:v>
                </c:pt>
                <c:pt idx="94">
                  <c:v>2.4385197000340773</c:v>
                </c:pt>
                <c:pt idx="95">
                  <c:v>2.4385197000340773</c:v>
                </c:pt>
                <c:pt idx="96">
                  <c:v>2.4385197000340773</c:v>
                </c:pt>
                <c:pt idx="97">
                  <c:v>2.4385197000340773</c:v>
                </c:pt>
                <c:pt idx="98">
                  <c:v>2.4385197000340773</c:v>
                </c:pt>
                <c:pt idx="99">
                  <c:v>2.4385197000340773</c:v>
                </c:pt>
                <c:pt idx="100">
                  <c:v>2.4385197000340773</c:v>
                </c:pt>
                <c:pt idx="101">
                  <c:v>2.4385197000340773</c:v>
                </c:pt>
                <c:pt idx="102">
                  <c:v>2.4385197000340773</c:v>
                </c:pt>
                <c:pt idx="103">
                  <c:v>2.4385197000340773</c:v>
                </c:pt>
                <c:pt idx="104">
                  <c:v>2.4385197000340773</c:v>
                </c:pt>
                <c:pt idx="105">
                  <c:v>2.4385197000340773</c:v>
                </c:pt>
                <c:pt idx="106">
                  <c:v>2.4385197000340773</c:v>
                </c:pt>
                <c:pt idx="107">
                  <c:v>2.4385197000340773</c:v>
                </c:pt>
                <c:pt idx="108">
                  <c:v>2.4385197000340773</c:v>
                </c:pt>
                <c:pt idx="109">
                  <c:v>2.4385197000340773</c:v>
                </c:pt>
                <c:pt idx="110">
                  <c:v>2.4385197000340773</c:v>
                </c:pt>
                <c:pt idx="111">
                  <c:v>2.4385197000340773</c:v>
                </c:pt>
                <c:pt idx="112">
                  <c:v>2.4385197000340773</c:v>
                </c:pt>
                <c:pt idx="113">
                  <c:v>2.4385197000340773</c:v>
                </c:pt>
                <c:pt idx="114">
                  <c:v>2.4385197000340773</c:v>
                </c:pt>
                <c:pt idx="115">
                  <c:v>2.4385197000340773</c:v>
                </c:pt>
                <c:pt idx="116">
                  <c:v>2.4385197000340773</c:v>
                </c:pt>
                <c:pt idx="117">
                  <c:v>2.4385197000340773</c:v>
                </c:pt>
                <c:pt idx="118">
                  <c:v>2.4385197000340773</c:v>
                </c:pt>
                <c:pt idx="119">
                  <c:v>2.4385197000340773</c:v>
                </c:pt>
                <c:pt idx="120">
                  <c:v>2.4385197000340773</c:v>
                </c:pt>
                <c:pt idx="121">
                  <c:v>2.4385197000340773</c:v>
                </c:pt>
                <c:pt idx="122">
                  <c:v>2.4385197000340773</c:v>
                </c:pt>
                <c:pt idx="123">
                  <c:v>2.4385197000340773</c:v>
                </c:pt>
                <c:pt idx="124">
                  <c:v>2.4385197000340773</c:v>
                </c:pt>
                <c:pt idx="125">
                  <c:v>2.4385197000340773</c:v>
                </c:pt>
                <c:pt idx="126">
                  <c:v>2.4385197000340773</c:v>
                </c:pt>
                <c:pt idx="127">
                  <c:v>2.4385197000340773</c:v>
                </c:pt>
                <c:pt idx="128">
                  <c:v>2.4385197000340773</c:v>
                </c:pt>
                <c:pt idx="129">
                  <c:v>2.4385197000340773</c:v>
                </c:pt>
                <c:pt idx="130">
                  <c:v>2.4385197000340773</c:v>
                </c:pt>
                <c:pt idx="131">
                  <c:v>2.4385197000340773</c:v>
                </c:pt>
                <c:pt idx="132">
                  <c:v>2.4385197000340773</c:v>
                </c:pt>
                <c:pt idx="133">
                  <c:v>2.4385197000340773</c:v>
                </c:pt>
                <c:pt idx="134">
                  <c:v>2.4385197000340773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1-B3DB-4E3F-A64B-E66476BB2808}"/>
            </c:ext>
          </c:extLst>
        </c:ser>
        <c:ser>
          <c:idx val="4"/>
          <c:order val="4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Results!$B$4:$B$138</c:f>
              <c:strCache>
                <c:ptCount val="135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21-Other</c:v>
                </c:pt>
                <c:pt idx="64">
                  <c:v>21-Other</c:v>
                </c:pt>
                <c:pt idx="65">
                  <c:v>21-Other</c:v>
                </c:pt>
                <c:pt idx="66">
                  <c:v>21-Other</c:v>
                </c:pt>
                <c:pt idx="67">
                  <c:v>21-Other</c:v>
                </c:pt>
                <c:pt idx="68">
                  <c:v>21-Other</c:v>
                </c:pt>
                <c:pt idx="69">
                  <c:v>21-Other</c:v>
                </c:pt>
                <c:pt idx="70">
                  <c:v>21-Other</c:v>
                </c:pt>
                <c:pt idx="71">
                  <c:v>21-Other</c:v>
                </c:pt>
                <c:pt idx="72">
                  <c:v>23-Other</c:v>
                </c:pt>
                <c:pt idx="73">
                  <c:v>23-Other</c:v>
                </c:pt>
                <c:pt idx="74">
                  <c:v>23-Other</c:v>
                </c:pt>
                <c:pt idx="75">
                  <c:v>23-Other</c:v>
                </c:pt>
                <c:pt idx="76">
                  <c:v>23-Other</c:v>
                </c:pt>
                <c:pt idx="77">
                  <c:v>23-Other</c:v>
                </c:pt>
                <c:pt idx="78">
                  <c:v>23-Other</c:v>
                </c:pt>
                <c:pt idx="79">
                  <c:v>23-Other</c:v>
                </c:pt>
                <c:pt idx="80">
                  <c:v>23-Other</c:v>
                </c:pt>
                <c:pt idx="81">
                  <c:v>25-USGS</c:v>
                </c:pt>
                <c:pt idx="82">
                  <c:v>25-USGS</c:v>
                </c:pt>
                <c:pt idx="83">
                  <c:v>25-USGS</c:v>
                </c:pt>
                <c:pt idx="84">
                  <c:v>25-USGS</c:v>
                </c:pt>
                <c:pt idx="85">
                  <c:v>25-USGS</c:v>
                </c:pt>
                <c:pt idx="86">
                  <c:v>25-USGS</c:v>
                </c:pt>
                <c:pt idx="87">
                  <c:v>25-USGS</c:v>
                </c:pt>
                <c:pt idx="88">
                  <c:v>25-USGS</c:v>
                </c:pt>
                <c:pt idx="89">
                  <c:v>25-USGS</c:v>
                </c:pt>
                <c:pt idx="90">
                  <c:v>28-Other</c:v>
                </c:pt>
                <c:pt idx="91">
                  <c:v>28-Other</c:v>
                </c:pt>
                <c:pt idx="92">
                  <c:v>28-Other</c:v>
                </c:pt>
                <c:pt idx="93">
                  <c:v>28-Other</c:v>
                </c:pt>
                <c:pt idx="94">
                  <c:v>28-Other</c:v>
                </c:pt>
                <c:pt idx="95">
                  <c:v>28-Other</c:v>
                </c:pt>
                <c:pt idx="96">
                  <c:v>28-Other</c:v>
                </c:pt>
                <c:pt idx="97">
                  <c:v>28-Other</c:v>
                </c:pt>
                <c:pt idx="98">
                  <c:v>28-Other</c:v>
                </c:pt>
                <c:pt idx="99">
                  <c:v>29-Other</c:v>
                </c:pt>
                <c:pt idx="100">
                  <c:v>29-Other</c:v>
                </c:pt>
                <c:pt idx="101">
                  <c:v>29-Other</c:v>
                </c:pt>
                <c:pt idx="102">
                  <c:v>29-Other</c:v>
                </c:pt>
                <c:pt idx="103">
                  <c:v>29-Other</c:v>
                </c:pt>
                <c:pt idx="104">
                  <c:v>29-Other</c:v>
                </c:pt>
                <c:pt idx="105">
                  <c:v>29-Other</c:v>
                </c:pt>
                <c:pt idx="106">
                  <c:v>29-Other</c:v>
                </c:pt>
                <c:pt idx="107">
                  <c:v>29-Other</c:v>
                </c:pt>
                <c:pt idx="108">
                  <c:v>30-Other</c:v>
                </c:pt>
                <c:pt idx="109">
                  <c:v>30-Other</c:v>
                </c:pt>
                <c:pt idx="110">
                  <c:v>30-Other</c:v>
                </c:pt>
                <c:pt idx="111">
                  <c:v>30-Other</c:v>
                </c:pt>
                <c:pt idx="112">
                  <c:v>30-Other</c:v>
                </c:pt>
                <c:pt idx="113">
                  <c:v>30-Other</c:v>
                </c:pt>
                <c:pt idx="114">
                  <c:v>30-Other</c:v>
                </c:pt>
                <c:pt idx="115">
                  <c:v>30-Other</c:v>
                </c:pt>
                <c:pt idx="116">
                  <c:v>30-Other</c:v>
                </c:pt>
                <c:pt idx="117">
                  <c:v>31-Other</c:v>
                </c:pt>
                <c:pt idx="118">
                  <c:v>31-Other</c:v>
                </c:pt>
                <c:pt idx="119">
                  <c:v>31-Other</c:v>
                </c:pt>
                <c:pt idx="120">
                  <c:v>31-Other</c:v>
                </c:pt>
                <c:pt idx="121">
                  <c:v>31-Other</c:v>
                </c:pt>
                <c:pt idx="122">
                  <c:v>31-Other</c:v>
                </c:pt>
                <c:pt idx="123">
                  <c:v>31-Other</c:v>
                </c:pt>
                <c:pt idx="124">
                  <c:v>31-Other</c:v>
                </c:pt>
                <c:pt idx="125">
                  <c:v>31-Other</c:v>
                </c:pt>
                <c:pt idx="126">
                  <c:v>36-Other</c:v>
                </c:pt>
                <c:pt idx="127">
                  <c:v>36-Other</c:v>
                </c:pt>
                <c:pt idx="128">
                  <c:v>36-Other</c:v>
                </c:pt>
                <c:pt idx="129">
                  <c:v>36-Other</c:v>
                </c:pt>
                <c:pt idx="130">
                  <c:v>36-Other</c:v>
                </c:pt>
                <c:pt idx="131">
                  <c:v>36-Other</c:v>
                </c:pt>
                <c:pt idx="132">
                  <c:v>36-Other</c:v>
                </c:pt>
                <c:pt idx="133">
                  <c:v>36-Other</c:v>
                </c:pt>
                <c:pt idx="134">
                  <c:v>36-Other</c:v>
                </c:pt>
              </c:strCache>
            </c:strRef>
          </c:cat>
          <c:val>
            <c:numRef>
              <c:f>Results!$AN$4:$AN$138</c:f>
              <c:numCache>
                <c:formatCode>0.00</c:formatCode>
                <c:ptCount val="135"/>
                <c:pt idx="0">
                  <c:v>-11.310413600199944</c:v>
                </c:pt>
                <c:pt idx="1">
                  <c:v>-11.310413600199944</c:v>
                </c:pt>
                <c:pt idx="2">
                  <c:v>-11.310413600199944</c:v>
                </c:pt>
                <c:pt idx="3">
                  <c:v>-11.310413600199944</c:v>
                </c:pt>
                <c:pt idx="4">
                  <c:v>-11.310413600199944</c:v>
                </c:pt>
                <c:pt idx="5">
                  <c:v>-11.310413600199944</c:v>
                </c:pt>
                <c:pt idx="6">
                  <c:v>-11.310413600199944</c:v>
                </c:pt>
                <c:pt idx="7">
                  <c:v>-11.310413600199944</c:v>
                </c:pt>
                <c:pt idx="8">
                  <c:v>-11.310413600199944</c:v>
                </c:pt>
                <c:pt idx="9">
                  <c:v>-11.310413600199944</c:v>
                </c:pt>
                <c:pt idx="10">
                  <c:v>-11.310413600199944</c:v>
                </c:pt>
                <c:pt idx="11">
                  <c:v>-11.310413600199944</c:v>
                </c:pt>
                <c:pt idx="12">
                  <c:v>-11.310413600199944</c:v>
                </c:pt>
                <c:pt idx="13">
                  <c:v>-11.310413600199944</c:v>
                </c:pt>
                <c:pt idx="14">
                  <c:v>-11.310413600199944</c:v>
                </c:pt>
                <c:pt idx="15">
                  <c:v>-11.310413600199944</c:v>
                </c:pt>
                <c:pt idx="16">
                  <c:v>-11.310413600199944</c:v>
                </c:pt>
                <c:pt idx="17">
                  <c:v>-11.310413600199944</c:v>
                </c:pt>
                <c:pt idx="18">
                  <c:v>-11.310413600199944</c:v>
                </c:pt>
                <c:pt idx="19">
                  <c:v>-11.310413600199944</c:v>
                </c:pt>
                <c:pt idx="20">
                  <c:v>-11.310413600199944</c:v>
                </c:pt>
                <c:pt idx="21">
                  <c:v>-11.310413600199944</c:v>
                </c:pt>
                <c:pt idx="22">
                  <c:v>-11.310413600199944</c:v>
                </c:pt>
                <c:pt idx="23">
                  <c:v>-11.310413600199944</c:v>
                </c:pt>
                <c:pt idx="24">
                  <c:v>-11.310413600199944</c:v>
                </c:pt>
                <c:pt idx="25">
                  <c:v>-11.310413600199944</c:v>
                </c:pt>
                <c:pt idx="26">
                  <c:v>-11.310413600199944</c:v>
                </c:pt>
                <c:pt idx="27">
                  <c:v>-11.310413600199944</c:v>
                </c:pt>
                <c:pt idx="28">
                  <c:v>-11.310413600199944</c:v>
                </c:pt>
                <c:pt idx="29">
                  <c:v>-11.310413600199944</c:v>
                </c:pt>
                <c:pt idx="30">
                  <c:v>-11.310413600199944</c:v>
                </c:pt>
                <c:pt idx="31">
                  <c:v>-11.310413600199944</c:v>
                </c:pt>
                <c:pt idx="32">
                  <c:v>-11.310413600199944</c:v>
                </c:pt>
                <c:pt idx="33">
                  <c:v>-11.310413600199944</c:v>
                </c:pt>
                <c:pt idx="34">
                  <c:v>-11.310413600199944</c:v>
                </c:pt>
                <c:pt idx="35">
                  <c:v>-11.310413600199944</c:v>
                </c:pt>
                <c:pt idx="36">
                  <c:v>-11.310413600199944</c:v>
                </c:pt>
                <c:pt idx="37">
                  <c:v>-11.310413600199944</c:v>
                </c:pt>
                <c:pt idx="38">
                  <c:v>-11.310413600199944</c:v>
                </c:pt>
                <c:pt idx="39">
                  <c:v>-11.310413600199944</c:v>
                </c:pt>
                <c:pt idx="40">
                  <c:v>-11.310413600199944</c:v>
                </c:pt>
                <c:pt idx="41">
                  <c:v>-11.310413600199944</c:v>
                </c:pt>
                <c:pt idx="42">
                  <c:v>-11.310413600199944</c:v>
                </c:pt>
                <c:pt idx="43">
                  <c:v>-11.310413600199944</c:v>
                </c:pt>
                <c:pt idx="44">
                  <c:v>-11.310413600199944</c:v>
                </c:pt>
                <c:pt idx="45">
                  <c:v>-11.310413600199944</c:v>
                </c:pt>
                <c:pt idx="46">
                  <c:v>-11.310413600199944</c:v>
                </c:pt>
                <c:pt idx="47">
                  <c:v>-11.310413600199944</c:v>
                </c:pt>
                <c:pt idx="48">
                  <c:v>-11.310413600199944</c:v>
                </c:pt>
                <c:pt idx="49">
                  <c:v>-11.310413600199944</c:v>
                </c:pt>
                <c:pt idx="50">
                  <c:v>-11.310413600199944</c:v>
                </c:pt>
                <c:pt idx="51">
                  <c:v>-11.310413600199944</c:v>
                </c:pt>
                <c:pt idx="52">
                  <c:v>-11.310413600199944</c:v>
                </c:pt>
                <c:pt idx="53">
                  <c:v>-11.310413600199944</c:v>
                </c:pt>
                <c:pt idx="54">
                  <c:v>-11.310413600199944</c:v>
                </c:pt>
                <c:pt idx="55">
                  <c:v>-11.310413600199944</c:v>
                </c:pt>
                <c:pt idx="56">
                  <c:v>-11.310413600199944</c:v>
                </c:pt>
                <c:pt idx="57">
                  <c:v>-11.310413600199944</c:v>
                </c:pt>
                <c:pt idx="58">
                  <c:v>-11.310413600199944</c:v>
                </c:pt>
                <c:pt idx="59">
                  <c:v>-11.310413600199944</c:v>
                </c:pt>
                <c:pt idx="60">
                  <c:v>-11.310413600199944</c:v>
                </c:pt>
                <c:pt idx="61">
                  <c:v>-11.310413600199944</c:v>
                </c:pt>
                <c:pt idx="62">
                  <c:v>-11.310413600199944</c:v>
                </c:pt>
                <c:pt idx="63">
                  <c:v>-11.310413600199944</c:v>
                </c:pt>
                <c:pt idx="64">
                  <c:v>-11.310413600199944</c:v>
                </c:pt>
                <c:pt idx="65">
                  <c:v>-11.310413600199944</c:v>
                </c:pt>
                <c:pt idx="66">
                  <c:v>-11.310413600199944</c:v>
                </c:pt>
                <c:pt idx="67">
                  <c:v>-11.310413600199944</c:v>
                </c:pt>
                <c:pt idx="68">
                  <c:v>-11.310413600199944</c:v>
                </c:pt>
                <c:pt idx="69">
                  <c:v>-11.310413600199944</c:v>
                </c:pt>
                <c:pt idx="70">
                  <c:v>-11.310413600199944</c:v>
                </c:pt>
                <c:pt idx="71">
                  <c:v>-11.310413600199944</c:v>
                </c:pt>
                <c:pt idx="72">
                  <c:v>-11.310413600199944</c:v>
                </c:pt>
                <c:pt idx="73">
                  <c:v>-11.310413600199944</c:v>
                </c:pt>
                <c:pt idx="74">
                  <c:v>-11.310413600199944</c:v>
                </c:pt>
                <c:pt idx="75">
                  <c:v>-11.310413600199944</c:v>
                </c:pt>
                <c:pt idx="76">
                  <c:v>-11.310413600199944</c:v>
                </c:pt>
                <c:pt idx="77">
                  <c:v>-11.310413600199944</c:v>
                </c:pt>
                <c:pt idx="78">
                  <c:v>-11.310413600199944</c:v>
                </c:pt>
                <c:pt idx="79">
                  <c:v>-11.310413600199944</c:v>
                </c:pt>
                <c:pt idx="80">
                  <c:v>-11.310413600199944</c:v>
                </c:pt>
                <c:pt idx="81">
                  <c:v>-11.310413600199944</c:v>
                </c:pt>
                <c:pt idx="82">
                  <c:v>-11.310413600199944</c:v>
                </c:pt>
                <c:pt idx="83">
                  <c:v>-11.310413600199944</c:v>
                </c:pt>
                <c:pt idx="84">
                  <c:v>-11.310413600199944</c:v>
                </c:pt>
                <c:pt idx="85">
                  <c:v>-11.310413600199944</c:v>
                </c:pt>
                <c:pt idx="86">
                  <c:v>-11.310413600199944</c:v>
                </c:pt>
                <c:pt idx="87">
                  <c:v>-11.310413600199944</c:v>
                </c:pt>
                <c:pt idx="88">
                  <c:v>-11.310413600199944</c:v>
                </c:pt>
                <c:pt idx="89">
                  <c:v>-11.310413600199944</c:v>
                </c:pt>
                <c:pt idx="90">
                  <c:v>-11.310413600199944</c:v>
                </c:pt>
                <c:pt idx="91">
                  <c:v>-11.310413600199944</c:v>
                </c:pt>
                <c:pt idx="92">
                  <c:v>-11.310413600199944</c:v>
                </c:pt>
                <c:pt idx="93">
                  <c:v>-11.310413600199944</c:v>
                </c:pt>
                <c:pt idx="94">
                  <c:v>-11.310413600199944</c:v>
                </c:pt>
                <c:pt idx="95">
                  <c:v>-11.310413600199944</c:v>
                </c:pt>
                <c:pt idx="96">
                  <c:v>-11.310413600199944</c:v>
                </c:pt>
                <c:pt idx="97">
                  <c:v>-11.310413600199944</c:v>
                </c:pt>
                <c:pt idx="98">
                  <c:v>-11.310413600199944</c:v>
                </c:pt>
                <c:pt idx="99">
                  <c:v>-11.310413600199944</c:v>
                </c:pt>
                <c:pt idx="100">
                  <c:v>-11.310413600199944</c:v>
                </c:pt>
                <c:pt idx="101">
                  <c:v>-11.310413600199944</c:v>
                </c:pt>
                <c:pt idx="102">
                  <c:v>-11.310413600199944</c:v>
                </c:pt>
                <c:pt idx="103">
                  <c:v>-11.310413600199944</c:v>
                </c:pt>
                <c:pt idx="104">
                  <c:v>-11.310413600199944</c:v>
                </c:pt>
                <c:pt idx="105">
                  <c:v>-11.310413600199944</c:v>
                </c:pt>
                <c:pt idx="106">
                  <c:v>-11.310413600199944</c:v>
                </c:pt>
                <c:pt idx="107">
                  <c:v>-11.310413600199944</c:v>
                </c:pt>
                <c:pt idx="108">
                  <c:v>-11.310413600199944</c:v>
                </c:pt>
                <c:pt idx="109">
                  <c:v>-11.310413600199944</c:v>
                </c:pt>
                <c:pt idx="110">
                  <c:v>-11.310413600199944</c:v>
                </c:pt>
                <c:pt idx="111">
                  <c:v>-11.310413600199944</c:v>
                </c:pt>
                <c:pt idx="112">
                  <c:v>-11.310413600199944</c:v>
                </c:pt>
                <c:pt idx="113">
                  <c:v>-11.310413600199944</c:v>
                </c:pt>
                <c:pt idx="114">
                  <c:v>-11.310413600199944</c:v>
                </c:pt>
                <c:pt idx="115">
                  <c:v>-11.310413600199944</c:v>
                </c:pt>
                <c:pt idx="116">
                  <c:v>-11.310413600199944</c:v>
                </c:pt>
                <c:pt idx="117">
                  <c:v>-11.310413600199944</c:v>
                </c:pt>
                <c:pt idx="118">
                  <c:v>-11.310413600199944</c:v>
                </c:pt>
                <c:pt idx="119">
                  <c:v>-11.310413600199944</c:v>
                </c:pt>
                <c:pt idx="120">
                  <c:v>-11.310413600199944</c:v>
                </c:pt>
                <c:pt idx="121">
                  <c:v>-11.310413600199944</c:v>
                </c:pt>
                <c:pt idx="122">
                  <c:v>-11.310413600199944</c:v>
                </c:pt>
                <c:pt idx="123">
                  <c:v>-11.310413600199944</c:v>
                </c:pt>
                <c:pt idx="124">
                  <c:v>-11.310413600199944</c:v>
                </c:pt>
                <c:pt idx="125">
                  <c:v>-11.310413600199944</c:v>
                </c:pt>
                <c:pt idx="126">
                  <c:v>-11.310413600199944</c:v>
                </c:pt>
                <c:pt idx="127">
                  <c:v>-11.310413600199944</c:v>
                </c:pt>
                <c:pt idx="128">
                  <c:v>-11.310413600199944</c:v>
                </c:pt>
                <c:pt idx="129">
                  <c:v>-11.310413600199944</c:v>
                </c:pt>
                <c:pt idx="130">
                  <c:v>-11.310413600199944</c:v>
                </c:pt>
                <c:pt idx="131">
                  <c:v>-11.310413600199944</c:v>
                </c:pt>
                <c:pt idx="132">
                  <c:v>-11.310413600199944</c:v>
                </c:pt>
                <c:pt idx="133">
                  <c:v>-11.310413600199944</c:v>
                </c:pt>
                <c:pt idx="134">
                  <c:v>-11.310413600199944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2-B3DB-4E3F-A64B-E66476BB2808}"/>
            </c:ext>
          </c:extLst>
        </c:ser>
        <c:ser>
          <c:idx val="5"/>
          <c:order val="5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Results!$B$4:$B$138</c:f>
              <c:strCache>
                <c:ptCount val="135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21-Other</c:v>
                </c:pt>
                <c:pt idx="64">
                  <c:v>21-Other</c:v>
                </c:pt>
                <c:pt idx="65">
                  <c:v>21-Other</c:v>
                </c:pt>
                <c:pt idx="66">
                  <c:v>21-Other</c:v>
                </c:pt>
                <c:pt idx="67">
                  <c:v>21-Other</c:v>
                </c:pt>
                <c:pt idx="68">
                  <c:v>21-Other</c:v>
                </c:pt>
                <c:pt idx="69">
                  <c:v>21-Other</c:v>
                </c:pt>
                <c:pt idx="70">
                  <c:v>21-Other</c:v>
                </c:pt>
                <c:pt idx="71">
                  <c:v>21-Other</c:v>
                </c:pt>
                <c:pt idx="72">
                  <c:v>23-Other</c:v>
                </c:pt>
                <c:pt idx="73">
                  <c:v>23-Other</c:v>
                </c:pt>
                <c:pt idx="74">
                  <c:v>23-Other</c:v>
                </c:pt>
                <c:pt idx="75">
                  <c:v>23-Other</c:v>
                </c:pt>
                <c:pt idx="76">
                  <c:v>23-Other</c:v>
                </c:pt>
                <c:pt idx="77">
                  <c:v>23-Other</c:v>
                </c:pt>
                <c:pt idx="78">
                  <c:v>23-Other</c:v>
                </c:pt>
                <c:pt idx="79">
                  <c:v>23-Other</c:v>
                </c:pt>
                <c:pt idx="80">
                  <c:v>23-Other</c:v>
                </c:pt>
                <c:pt idx="81">
                  <c:v>25-USGS</c:v>
                </c:pt>
                <c:pt idx="82">
                  <c:v>25-USGS</c:v>
                </c:pt>
                <c:pt idx="83">
                  <c:v>25-USGS</c:v>
                </c:pt>
                <c:pt idx="84">
                  <c:v>25-USGS</c:v>
                </c:pt>
                <c:pt idx="85">
                  <c:v>25-USGS</c:v>
                </c:pt>
                <c:pt idx="86">
                  <c:v>25-USGS</c:v>
                </c:pt>
                <c:pt idx="87">
                  <c:v>25-USGS</c:v>
                </c:pt>
                <c:pt idx="88">
                  <c:v>25-USGS</c:v>
                </c:pt>
                <c:pt idx="89">
                  <c:v>25-USGS</c:v>
                </c:pt>
                <c:pt idx="90">
                  <c:v>28-Other</c:v>
                </c:pt>
                <c:pt idx="91">
                  <c:v>28-Other</c:v>
                </c:pt>
                <c:pt idx="92">
                  <c:v>28-Other</c:v>
                </c:pt>
                <c:pt idx="93">
                  <c:v>28-Other</c:v>
                </c:pt>
                <c:pt idx="94">
                  <c:v>28-Other</c:v>
                </c:pt>
                <c:pt idx="95">
                  <c:v>28-Other</c:v>
                </c:pt>
                <c:pt idx="96">
                  <c:v>28-Other</c:v>
                </c:pt>
                <c:pt idx="97">
                  <c:v>28-Other</c:v>
                </c:pt>
                <c:pt idx="98">
                  <c:v>28-Other</c:v>
                </c:pt>
                <c:pt idx="99">
                  <c:v>29-Other</c:v>
                </c:pt>
                <c:pt idx="100">
                  <c:v>29-Other</c:v>
                </c:pt>
                <c:pt idx="101">
                  <c:v>29-Other</c:v>
                </c:pt>
                <c:pt idx="102">
                  <c:v>29-Other</c:v>
                </c:pt>
                <c:pt idx="103">
                  <c:v>29-Other</c:v>
                </c:pt>
                <c:pt idx="104">
                  <c:v>29-Other</c:v>
                </c:pt>
                <c:pt idx="105">
                  <c:v>29-Other</c:v>
                </c:pt>
                <c:pt idx="106">
                  <c:v>29-Other</c:v>
                </c:pt>
                <c:pt idx="107">
                  <c:v>29-Other</c:v>
                </c:pt>
                <c:pt idx="108">
                  <c:v>30-Other</c:v>
                </c:pt>
                <c:pt idx="109">
                  <c:v>30-Other</c:v>
                </c:pt>
                <c:pt idx="110">
                  <c:v>30-Other</c:v>
                </c:pt>
                <c:pt idx="111">
                  <c:v>30-Other</c:v>
                </c:pt>
                <c:pt idx="112">
                  <c:v>30-Other</c:v>
                </c:pt>
                <c:pt idx="113">
                  <c:v>30-Other</c:v>
                </c:pt>
                <c:pt idx="114">
                  <c:v>30-Other</c:v>
                </c:pt>
                <c:pt idx="115">
                  <c:v>30-Other</c:v>
                </c:pt>
                <c:pt idx="116">
                  <c:v>30-Other</c:v>
                </c:pt>
                <c:pt idx="117">
                  <c:v>31-Other</c:v>
                </c:pt>
                <c:pt idx="118">
                  <c:v>31-Other</c:v>
                </c:pt>
                <c:pt idx="119">
                  <c:v>31-Other</c:v>
                </c:pt>
                <c:pt idx="120">
                  <c:v>31-Other</c:v>
                </c:pt>
                <c:pt idx="121">
                  <c:v>31-Other</c:v>
                </c:pt>
                <c:pt idx="122">
                  <c:v>31-Other</c:v>
                </c:pt>
                <c:pt idx="123">
                  <c:v>31-Other</c:v>
                </c:pt>
                <c:pt idx="124">
                  <c:v>31-Other</c:v>
                </c:pt>
                <c:pt idx="125">
                  <c:v>31-Other</c:v>
                </c:pt>
                <c:pt idx="126">
                  <c:v>36-Other</c:v>
                </c:pt>
                <c:pt idx="127">
                  <c:v>36-Other</c:v>
                </c:pt>
                <c:pt idx="128">
                  <c:v>36-Other</c:v>
                </c:pt>
                <c:pt idx="129">
                  <c:v>36-Other</c:v>
                </c:pt>
                <c:pt idx="130">
                  <c:v>36-Other</c:v>
                </c:pt>
                <c:pt idx="131">
                  <c:v>36-Other</c:v>
                </c:pt>
                <c:pt idx="132">
                  <c:v>36-Other</c:v>
                </c:pt>
                <c:pt idx="133">
                  <c:v>36-Other</c:v>
                </c:pt>
                <c:pt idx="134">
                  <c:v>36-Other</c:v>
                </c:pt>
              </c:strCache>
            </c:strRef>
          </c:cat>
          <c:val>
            <c:numRef>
              <c:f>Results!$AO$4:$AO$138</c:f>
              <c:numCache>
                <c:formatCode>0.00</c:formatCode>
                <c:ptCount val="135"/>
                <c:pt idx="0">
                  <c:v>6.1874530002680972</c:v>
                </c:pt>
                <c:pt idx="1">
                  <c:v>6.1874530002680972</c:v>
                </c:pt>
                <c:pt idx="2">
                  <c:v>6.1874530002680972</c:v>
                </c:pt>
                <c:pt idx="3">
                  <c:v>6.1874530002680972</c:v>
                </c:pt>
                <c:pt idx="4">
                  <c:v>6.1874530002680972</c:v>
                </c:pt>
                <c:pt idx="5">
                  <c:v>6.1874530002680972</c:v>
                </c:pt>
                <c:pt idx="6">
                  <c:v>6.1874530002680972</c:v>
                </c:pt>
                <c:pt idx="7">
                  <c:v>6.1874530002680972</c:v>
                </c:pt>
                <c:pt idx="8">
                  <c:v>6.1874530002680972</c:v>
                </c:pt>
                <c:pt idx="9">
                  <c:v>6.1874530002680972</c:v>
                </c:pt>
                <c:pt idx="10">
                  <c:v>6.1874530002680972</c:v>
                </c:pt>
                <c:pt idx="11">
                  <c:v>6.1874530002680972</c:v>
                </c:pt>
                <c:pt idx="12">
                  <c:v>6.1874530002680972</c:v>
                </c:pt>
                <c:pt idx="13">
                  <c:v>6.1874530002680972</c:v>
                </c:pt>
                <c:pt idx="14">
                  <c:v>6.1874530002680972</c:v>
                </c:pt>
                <c:pt idx="15">
                  <c:v>6.1874530002680972</c:v>
                </c:pt>
                <c:pt idx="16">
                  <c:v>6.1874530002680972</c:v>
                </c:pt>
                <c:pt idx="17">
                  <c:v>6.1874530002680972</c:v>
                </c:pt>
                <c:pt idx="18">
                  <c:v>6.1874530002680972</c:v>
                </c:pt>
                <c:pt idx="19">
                  <c:v>6.1874530002680972</c:v>
                </c:pt>
                <c:pt idx="20">
                  <c:v>6.1874530002680972</c:v>
                </c:pt>
                <c:pt idx="21">
                  <c:v>6.1874530002680972</c:v>
                </c:pt>
                <c:pt idx="22">
                  <c:v>6.1874530002680972</c:v>
                </c:pt>
                <c:pt idx="23">
                  <c:v>6.1874530002680972</c:v>
                </c:pt>
                <c:pt idx="24">
                  <c:v>6.1874530002680972</c:v>
                </c:pt>
                <c:pt idx="25">
                  <c:v>6.1874530002680972</c:v>
                </c:pt>
                <c:pt idx="26">
                  <c:v>6.1874530002680972</c:v>
                </c:pt>
                <c:pt idx="27">
                  <c:v>6.1874530002680972</c:v>
                </c:pt>
                <c:pt idx="28">
                  <c:v>6.1874530002680972</c:v>
                </c:pt>
                <c:pt idx="29">
                  <c:v>6.1874530002680972</c:v>
                </c:pt>
                <c:pt idx="30">
                  <c:v>6.1874530002680972</c:v>
                </c:pt>
                <c:pt idx="31">
                  <c:v>6.1874530002680972</c:v>
                </c:pt>
                <c:pt idx="32">
                  <c:v>6.1874530002680972</c:v>
                </c:pt>
                <c:pt idx="33">
                  <c:v>6.1874530002680972</c:v>
                </c:pt>
                <c:pt idx="34">
                  <c:v>6.1874530002680972</c:v>
                </c:pt>
                <c:pt idx="35">
                  <c:v>6.1874530002680972</c:v>
                </c:pt>
                <c:pt idx="36">
                  <c:v>6.1874530002680972</c:v>
                </c:pt>
                <c:pt idx="37">
                  <c:v>6.1874530002680972</c:v>
                </c:pt>
                <c:pt idx="38">
                  <c:v>6.1874530002680972</c:v>
                </c:pt>
                <c:pt idx="39">
                  <c:v>6.1874530002680972</c:v>
                </c:pt>
                <c:pt idx="40">
                  <c:v>6.1874530002680972</c:v>
                </c:pt>
                <c:pt idx="41">
                  <c:v>6.1874530002680972</c:v>
                </c:pt>
                <c:pt idx="42">
                  <c:v>6.1874530002680972</c:v>
                </c:pt>
                <c:pt idx="43">
                  <c:v>6.1874530002680972</c:v>
                </c:pt>
                <c:pt idx="44">
                  <c:v>6.1874530002680972</c:v>
                </c:pt>
                <c:pt idx="45">
                  <c:v>6.1874530002680972</c:v>
                </c:pt>
                <c:pt idx="46">
                  <c:v>6.1874530002680972</c:v>
                </c:pt>
                <c:pt idx="47">
                  <c:v>6.1874530002680972</c:v>
                </c:pt>
                <c:pt idx="48">
                  <c:v>6.1874530002680972</c:v>
                </c:pt>
                <c:pt idx="49">
                  <c:v>6.1874530002680972</c:v>
                </c:pt>
                <c:pt idx="50">
                  <c:v>6.1874530002680972</c:v>
                </c:pt>
                <c:pt idx="51">
                  <c:v>6.1874530002680972</c:v>
                </c:pt>
                <c:pt idx="52">
                  <c:v>6.1874530002680972</c:v>
                </c:pt>
                <c:pt idx="53">
                  <c:v>6.1874530002680972</c:v>
                </c:pt>
                <c:pt idx="54">
                  <c:v>6.1874530002680972</c:v>
                </c:pt>
                <c:pt idx="55">
                  <c:v>6.1874530002680972</c:v>
                </c:pt>
                <c:pt idx="56">
                  <c:v>6.1874530002680972</c:v>
                </c:pt>
                <c:pt idx="57">
                  <c:v>6.1874530002680972</c:v>
                </c:pt>
                <c:pt idx="58">
                  <c:v>6.1874530002680972</c:v>
                </c:pt>
                <c:pt idx="59">
                  <c:v>6.1874530002680972</c:v>
                </c:pt>
                <c:pt idx="60">
                  <c:v>6.1874530002680972</c:v>
                </c:pt>
                <c:pt idx="61">
                  <c:v>6.1874530002680972</c:v>
                </c:pt>
                <c:pt idx="62">
                  <c:v>6.1874530002680972</c:v>
                </c:pt>
                <c:pt idx="63">
                  <c:v>6.1874530002680972</c:v>
                </c:pt>
                <c:pt idx="64">
                  <c:v>6.1874530002680972</c:v>
                </c:pt>
                <c:pt idx="65">
                  <c:v>6.1874530002680972</c:v>
                </c:pt>
                <c:pt idx="66">
                  <c:v>6.1874530002680972</c:v>
                </c:pt>
                <c:pt idx="67">
                  <c:v>6.1874530002680972</c:v>
                </c:pt>
                <c:pt idx="68">
                  <c:v>6.1874530002680972</c:v>
                </c:pt>
                <c:pt idx="69">
                  <c:v>6.1874530002680972</c:v>
                </c:pt>
                <c:pt idx="70">
                  <c:v>6.1874530002680972</c:v>
                </c:pt>
                <c:pt idx="71">
                  <c:v>6.1874530002680972</c:v>
                </c:pt>
                <c:pt idx="72">
                  <c:v>6.1874530002680972</c:v>
                </c:pt>
                <c:pt idx="73">
                  <c:v>6.1874530002680972</c:v>
                </c:pt>
                <c:pt idx="74">
                  <c:v>6.1874530002680972</c:v>
                </c:pt>
                <c:pt idx="75">
                  <c:v>6.1874530002680972</c:v>
                </c:pt>
                <c:pt idx="76">
                  <c:v>6.1874530002680972</c:v>
                </c:pt>
                <c:pt idx="77">
                  <c:v>6.1874530002680972</c:v>
                </c:pt>
                <c:pt idx="78">
                  <c:v>6.1874530002680972</c:v>
                </c:pt>
                <c:pt idx="79">
                  <c:v>6.1874530002680972</c:v>
                </c:pt>
                <c:pt idx="80">
                  <c:v>6.1874530002680972</c:v>
                </c:pt>
                <c:pt idx="81">
                  <c:v>6.1874530002680972</c:v>
                </c:pt>
                <c:pt idx="82">
                  <c:v>6.1874530002680972</c:v>
                </c:pt>
                <c:pt idx="83">
                  <c:v>6.1874530002680972</c:v>
                </c:pt>
                <c:pt idx="84">
                  <c:v>6.1874530002680972</c:v>
                </c:pt>
                <c:pt idx="85">
                  <c:v>6.1874530002680972</c:v>
                </c:pt>
                <c:pt idx="86">
                  <c:v>6.1874530002680972</c:v>
                </c:pt>
                <c:pt idx="87">
                  <c:v>6.1874530002680972</c:v>
                </c:pt>
                <c:pt idx="88">
                  <c:v>6.1874530002680972</c:v>
                </c:pt>
                <c:pt idx="89">
                  <c:v>6.1874530002680972</c:v>
                </c:pt>
                <c:pt idx="90">
                  <c:v>6.1874530002680972</c:v>
                </c:pt>
                <c:pt idx="91">
                  <c:v>6.1874530002680972</c:v>
                </c:pt>
                <c:pt idx="92">
                  <c:v>6.1874530002680972</c:v>
                </c:pt>
                <c:pt idx="93">
                  <c:v>6.1874530002680972</c:v>
                </c:pt>
                <c:pt idx="94">
                  <c:v>6.1874530002680972</c:v>
                </c:pt>
                <c:pt idx="95">
                  <c:v>6.1874530002680972</c:v>
                </c:pt>
                <c:pt idx="96">
                  <c:v>6.1874530002680972</c:v>
                </c:pt>
                <c:pt idx="97">
                  <c:v>6.1874530002680972</c:v>
                </c:pt>
                <c:pt idx="98">
                  <c:v>6.1874530002680972</c:v>
                </c:pt>
                <c:pt idx="99">
                  <c:v>6.1874530002680972</c:v>
                </c:pt>
                <c:pt idx="100">
                  <c:v>6.1874530002680972</c:v>
                </c:pt>
                <c:pt idx="101">
                  <c:v>6.1874530002680972</c:v>
                </c:pt>
                <c:pt idx="102">
                  <c:v>6.1874530002680972</c:v>
                </c:pt>
                <c:pt idx="103">
                  <c:v>6.1874530002680972</c:v>
                </c:pt>
                <c:pt idx="104">
                  <c:v>6.1874530002680972</c:v>
                </c:pt>
                <c:pt idx="105">
                  <c:v>6.1874530002680972</c:v>
                </c:pt>
                <c:pt idx="106">
                  <c:v>6.1874530002680972</c:v>
                </c:pt>
                <c:pt idx="107">
                  <c:v>6.1874530002680972</c:v>
                </c:pt>
                <c:pt idx="108">
                  <c:v>6.1874530002680972</c:v>
                </c:pt>
                <c:pt idx="109">
                  <c:v>6.1874530002680972</c:v>
                </c:pt>
                <c:pt idx="110">
                  <c:v>6.1874530002680972</c:v>
                </c:pt>
                <c:pt idx="111">
                  <c:v>6.1874530002680972</c:v>
                </c:pt>
                <c:pt idx="112">
                  <c:v>6.1874530002680972</c:v>
                </c:pt>
                <c:pt idx="113">
                  <c:v>6.1874530002680972</c:v>
                </c:pt>
                <c:pt idx="114">
                  <c:v>6.1874530002680972</c:v>
                </c:pt>
                <c:pt idx="115">
                  <c:v>6.1874530002680972</c:v>
                </c:pt>
                <c:pt idx="116">
                  <c:v>6.1874530002680972</c:v>
                </c:pt>
                <c:pt idx="117">
                  <c:v>6.1874530002680972</c:v>
                </c:pt>
                <c:pt idx="118">
                  <c:v>6.1874530002680972</c:v>
                </c:pt>
                <c:pt idx="119">
                  <c:v>6.1874530002680972</c:v>
                </c:pt>
                <c:pt idx="120">
                  <c:v>6.1874530002680972</c:v>
                </c:pt>
                <c:pt idx="121">
                  <c:v>6.1874530002680972</c:v>
                </c:pt>
                <c:pt idx="122">
                  <c:v>6.1874530002680972</c:v>
                </c:pt>
                <c:pt idx="123">
                  <c:v>6.1874530002680972</c:v>
                </c:pt>
                <c:pt idx="124">
                  <c:v>6.1874530002680972</c:v>
                </c:pt>
                <c:pt idx="125">
                  <c:v>6.1874530002680972</c:v>
                </c:pt>
                <c:pt idx="126">
                  <c:v>6.1874530002680972</c:v>
                </c:pt>
                <c:pt idx="127">
                  <c:v>6.1874530002680972</c:v>
                </c:pt>
                <c:pt idx="128">
                  <c:v>6.1874530002680972</c:v>
                </c:pt>
                <c:pt idx="129">
                  <c:v>6.1874530002680972</c:v>
                </c:pt>
                <c:pt idx="130">
                  <c:v>6.1874530002680972</c:v>
                </c:pt>
                <c:pt idx="131">
                  <c:v>6.1874530002680972</c:v>
                </c:pt>
                <c:pt idx="132">
                  <c:v>6.1874530002680972</c:v>
                </c:pt>
                <c:pt idx="133">
                  <c:v>6.1874530002680972</c:v>
                </c:pt>
                <c:pt idx="134">
                  <c:v>6.1874530002680972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3-B3DB-4E3F-A64B-E66476BB28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312384"/>
        <c:axId val="232290384"/>
      </c:lineChart>
      <c:catAx>
        <c:axId val="227312384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</a:t>
                </a:r>
              </a:p>
            </c:rich>
          </c:tx>
          <c:layout>
            <c:manualLayout>
              <c:xMode val="edge"/>
              <c:yMode val="edge"/>
              <c:x val="0.4783574317445195"/>
              <c:y val="0.890701481359332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2290384"/>
        <c:crossesAt val="-30"/>
        <c:auto val="1"/>
        <c:lblAlgn val="ctr"/>
        <c:lblOffset val="100"/>
        <c:tickLblSkip val="9"/>
        <c:tickMarkSkip val="9"/>
        <c:noMultiLvlLbl val="0"/>
      </c:catAx>
      <c:valAx>
        <c:axId val="232290384"/>
        <c:scaling>
          <c:orientation val="minMax"/>
          <c:max val="35"/>
          <c:min val="-3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Sediment Concentration Percent Error  </a:t>
                </a:r>
              </a:p>
            </c:rich>
          </c:tx>
          <c:layout>
            <c:manualLayout>
              <c:xMode val="edge"/>
              <c:yMode val="edge"/>
              <c:x val="1.3318575391599183E-2"/>
              <c:y val="0.243066777974742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7312384"/>
        <c:crosses val="autoZero"/>
        <c:crossBetween val="between"/>
        <c:majorUnit val="10"/>
        <c:minorUnit val="5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0765124555160142"/>
          <c:y val="0.95418848167539272"/>
          <c:w val="0.80249110320284711"/>
          <c:h val="3.7958115183246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USGS Sediment Laboratory Quality Assurance Project - Study 2, 2023</a:t>
            </a:r>
          </a:p>
          <a:p>
            <a:pPr>
              <a:defRPr b="1"/>
            </a:pPr>
            <a:r>
              <a:rPr lang="en-US" b="1"/>
              <a:t>Suspended</a:t>
            </a:r>
            <a:r>
              <a:rPr lang="en-US" b="1" baseline="0"/>
              <a:t> Sediment Concentration</a:t>
            </a:r>
            <a:r>
              <a:rPr lang="en-US" b="1"/>
              <a:t> vs Percent</a:t>
            </a:r>
            <a:r>
              <a:rPr lang="en-US" b="1" baseline="0"/>
              <a:t> Error (between reported and expected)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487167063053203E-2"/>
          <c:y val="0.10969777735122863"/>
          <c:w val="0.91332450556482303"/>
          <c:h val="0.8003992308723662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4"/>
            <c:spPr>
              <a:noFill/>
              <a:ln w="15875">
                <a:solidFill>
                  <a:srgbClr val="7030A0"/>
                </a:solidFill>
              </a:ln>
              <a:effectLst/>
            </c:spPr>
          </c:marker>
          <c:xVal>
            <c:numRef>
              <c:f>Results!$J$4:$J$138</c:f>
              <c:numCache>
                <c:formatCode>0.0</c:formatCode>
                <c:ptCount val="135"/>
                <c:pt idx="0">
                  <c:v>57.995824545007743</c:v>
                </c:pt>
                <c:pt idx="1">
                  <c:v>95.126493287042209</c:v>
                </c:pt>
                <c:pt idx="2">
                  <c:v>147.38194414857878</c:v>
                </c:pt>
                <c:pt idx="3">
                  <c:v>707.69424360429514</c:v>
                </c:pt>
                <c:pt idx="4">
                  <c:v>1120.2439051927704</c:v>
                </c:pt>
                <c:pt idx="5">
                  <c:v>1680.1916185112188</c:v>
                </c:pt>
                <c:pt idx="6">
                  <c:v>5036.4707325584241</c:v>
                </c:pt>
                <c:pt idx="7">
                  <c:v>6484.1181561425819</c:v>
                </c:pt>
                <c:pt idx="8">
                  <c:v>7820.611465393491</c:v>
                </c:pt>
                <c:pt idx="9">
                  <c:v>58.95755533310534</c:v>
                </c:pt>
                <c:pt idx="10">
                  <c:v>94.666862618795165</c:v>
                </c:pt>
                <c:pt idx="11">
                  <c:v>147.69762673430907</c:v>
                </c:pt>
                <c:pt idx="12">
                  <c:v>709.60789372926706</c:v>
                </c:pt>
                <c:pt idx="13">
                  <c:v>1125.3128249339431</c:v>
                </c:pt>
                <c:pt idx="14">
                  <c:v>1685.2115566901323</c:v>
                </c:pt>
                <c:pt idx="15">
                  <c:v>5038.065614606805</c:v>
                </c:pt>
                <c:pt idx="16">
                  <c:v>6487.690834606201</c:v>
                </c:pt>
                <c:pt idx="17">
                  <c:v>7837.0765623405769</c:v>
                </c:pt>
                <c:pt idx="18">
                  <c:v>57.586649053185631</c:v>
                </c:pt>
                <c:pt idx="19">
                  <c:v>95.90534556194244</c:v>
                </c:pt>
                <c:pt idx="20">
                  <c:v>148.2199553371043</c:v>
                </c:pt>
                <c:pt idx="21">
                  <c:v>709.54271397762034</c:v>
                </c:pt>
                <c:pt idx="22">
                  <c:v>1123.124070389742</c:v>
                </c:pt>
                <c:pt idx="23">
                  <c:v>1680.7279020134804</c:v>
                </c:pt>
                <c:pt idx="24">
                  <c:v>5037.3872070913376</c:v>
                </c:pt>
                <c:pt idx="25">
                  <c:v>6487.3454307194625</c:v>
                </c:pt>
                <c:pt idx="26">
                  <c:v>7815.551361018639</c:v>
                </c:pt>
                <c:pt idx="27">
                  <c:v>61.437327619472015</c:v>
                </c:pt>
                <c:pt idx="28">
                  <c:v>95.275770344681703</c:v>
                </c:pt>
                <c:pt idx="29">
                  <c:v>147.82995481604581</c:v>
                </c:pt>
                <c:pt idx="30">
                  <c:v>706.17953635644301</c:v>
                </c:pt>
                <c:pt idx="31">
                  <c:v>1120.2974547893443</c:v>
                </c:pt>
                <c:pt idx="32">
                  <c:v>1683.1125976141307</c:v>
                </c:pt>
                <c:pt idx="33">
                  <c:v>5035.5781184057969</c:v>
                </c:pt>
                <c:pt idx="34">
                  <c:v>6488.5887154266638</c:v>
                </c:pt>
                <c:pt idx="35">
                  <c:v>7817.0220049170975</c:v>
                </c:pt>
                <c:pt idx="36">
                  <c:v>58.034810375278333</c:v>
                </c:pt>
                <c:pt idx="37">
                  <c:v>94.391590522773726</c:v>
                </c:pt>
                <c:pt idx="38">
                  <c:v>149.11698236701193</c:v>
                </c:pt>
                <c:pt idx="39">
                  <c:v>710.53383149088268</c:v>
                </c:pt>
                <c:pt idx="40">
                  <c:v>1121.7849799238725</c:v>
                </c:pt>
                <c:pt idx="41">
                  <c:v>1688.0820431170268</c:v>
                </c:pt>
                <c:pt idx="42">
                  <c:v>5040.0644456379732</c:v>
                </c:pt>
                <c:pt idx="43">
                  <c:v>6485.7068611152654</c:v>
                </c:pt>
                <c:pt idx="44">
                  <c:v>7851.7689725404616</c:v>
                </c:pt>
                <c:pt idx="45">
                  <c:v>58.522311702798206</c:v>
                </c:pt>
                <c:pt idx="46">
                  <c:v>95.552786707982307</c:v>
                </c:pt>
                <c:pt idx="47">
                  <c:v>145.9398488402631</c:v>
                </c:pt>
                <c:pt idx="48">
                  <c:v>709.19643672655934</c:v>
                </c:pt>
                <c:pt idx="49">
                  <c:v>1121.4451298983113</c:v>
                </c:pt>
                <c:pt idx="50">
                  <c:v>1678.9273803872657</c:v>
                </c:pt>
                <c:pt idx="51">
                  <c:v>5039.6211633855792</c:v>
                </c:pt>
                <c:pt idx="52">
                  <c:v>6485.500794270316</c:v>
                </c:pt>
                <c:pt idx="53">
                  <c:v>7818.3680507246827</c:v>
                </c:pt>
                <c:pt idx="54">
                  <c:v>57.298373527418292</c:v>
                </c:pt>
                <c:pt idx="55">
                  <c:v>96.159603028060559</c:v>
                </c:pt>
                <c:pt idx="56">
                  <c:v>147.42210125340424</c:v>
                </c:pt>
                <c:pt idx="57">
                  <c:v>710.56315971055608</c:v>
                </c:pt>
                <c:pt idx="58">
                  <c:v>1124.8912502231108</c:v>
                </c:pt>
                <c:pt idx="59">
                  <c:v>1680.4155500188692</c:v>
                </c:pt>
                <c:pt idx="60">
                  <c:v>5038.7443254868849</c:v>
                </c:pt>
                <c:pt idx="61">
                  <c:v>6491.9250608148996</c:v>
                </c:pt>
                <c:pt idx="62">
                  <c:v>7837.165860014763</c:v>
                </c:pt>
                <c:pt idx="63">
                  <c:v>58.271948280460812</c:v>
                </c:pt>
                <c:pt idx="64">
                  <c:v>97.141058513013988</c:v>
                </c:pt>
                <c:pt idx="65">
                  <c:v>148.08712951125167</c:v>
                </c:pt>
                <c:pt idx="66">
                  <c:v>706.3901166669292</c:v>
                </c:pt>
                <c:pt idx="67">
                  <c:v>1120.3875461822927</c:v>
                </c:pt>
                <c:pt idx="68">
                  <c:v>1677.5647497023101</c:v>
                </c:pt>
                <c:pt idx="69">
                  <c:v>5033.9997128723744</c:v>
                </c:pt>
                <c:pt idx="70">
                  <c:v>6484.6883655665815</c:v>
                </c:pt>
                <c:pt idx="71">
                  <c:v>7813.3592913560351</c:v>
                </c:pt>
                <c:pt idx="72">
                  <c:v>58.034810375278326</c:v>
                </c:pt>
                <c:pt idx="73">
                  <c:v>95.393036706763525</c:v>
                </c:pt>
                <c:pt idx="74">
                  <c:v>148.31118519088463</c:v>
                </c:pt>
                <c:pt idx="75">
                  <c:v>706.81080404817556</c:v>
                </c:pt>
                <c:pt idx="76">
                  <c:v>1121.3989125616952</c:v>
                </c:pt>
                <c:pt idx="77">
                  <c:v>1682.5308461112284</c:v>
                </c:pt>
                <c:pt idx="78">
                  <c:v>5040.5297421486621</c:v>
                </c:pt>
                <c:pt idx="79">
                  <c:v>6494.1861418084327</c:v>
                </c:pt>
                <c:pt idx="80">
                  <c:v>7822.710046308488</c:v>
                </c:pt>
                <c:pt idx="81">
                  <c:v>57.375424742688637</c:v>
                </c:pt>
                <c:pt idx="82">
                  <c:v>96.534357262932303</c:v>
                </c:pt>
                <c:pt idx="83">
                  <c:v>147.73068654006326</c:v>
                </c:pt>
                <c:pt idx="84">
                  <c:v>707.89067245322315</c:v>
                </c:pt>
                <c:pt idx="85">
                  <c:v>1123.014367783506</c:v>
                </c:pt>
                <c:pt idx="86">
                  <c:v>1681.6963833458235</c:v>
                </c:pt>
                <c:pt idx="87">
                  <c:v>5040.2997683983158</c:v>
                </c:pt>
                <c:pt idx="88">
                  <c:v>6473.967784901196</c:v>
                </c:pt>
                <c:pt idx="89">
                  <c:v>7809.0293504238143</c:v>
                </c:pt>
                <c:pt idx="90">
                  <c:v>57.074543802072064</c:v>
                </c:pt>
                <c:pt idx="91">
                  <c:v>96.086375209486533</c:v>
                </c:pt>
                <c:pt idx="92">
                  <c:v>147.73831396763421</c:v>
                </c:pt>
                <c:pt idx="93">
                  <c:v>708.20747084992217</c:v>
                </c:pt>
                <c:pt idx="94">
                  <c:v>1120.4411241116768</c:v>
                </c:pt>
                <c:pt idx="95">
                  <c:v>1685.6715166348774</c:v>
                </c:pt>
                <c:pt idx="96">
                  <c:v>5031.9781312081595</c:v>
                </c:pt>
                <c:pt idx="97">
                  <c:v>6480.6709827923387</c:v>
                </c:pt>
                <c:pt idx="98">
                  <c:v>7822.9345383299396</c:v>
                </c:pt>
                <c:pt idx="99">
                  <c:v>58.693901125237204</c:v>
                </c:pt>
                <c:pt idx="100">
                  <c:v>98.440037627317082</c:v>
                </c:pt>
                <c:pt idx="101">
                  <c:v>148.24476115395083</c:v>
                </c:pt>
                <c:pt idx="102">
                  <c:v>708.7765970429972</c:v>
                </c:pt>
                <c:pt idx="103">
                  <c:v>1121.2021717597345</c:v>
                </c:pt>
                <c:pt idx="104">
                  <c:v>1679.7361546188956</c:v>
                </c:pt>
                <c:pt idx="105">
                  <c:v>5038.2951917798155</c:v>
                </c:pt>
                <c:pt idx="106">
                  <c:v>6510.2467936347739</c:v>
                </c:pt>
                <c:pt idx="107">
                  <c:v>7815.8751537492753</c:v>
                </c:pt>
                <c:pt idx="108">
                  <c:v>56.254771727904981</c:v>
                </c:pt>
                <c:pt idx="109">
                  <c:v>95.616977354184556</c:v>
                </c:pt>
                <c:pt idx="110">
                  <c:v>146.42033176667292</c:v>
                </c:pt>
                <c:pt idx="111">
                  <c:v>708.45918914588799</c:v>
                </c:pt>
                <c:pt idx="112">
                  <c:v>1120.3340161473625</c:v>
                </c:pt>
                <c:pt idx="113">
                  <c:v>1682.0546645154373</c:v>
                </c:pt>
                <c:pt idx="114">
                  <c:v>5038.5044335671409</c:v>
                </c:pt>
                <c:pt idx="115">
                  <c:v>6486.0342830797063</c:v>
                </c:pt>
                <c:pt idx="116">
                  <c:v>7812.4119968833138</c:v>
                </c:pt>
                <c:pt idx="117">
                  <c:v>57.771894387972793</c:v>
                </c:pt>
                <c:pt idx="118">
                  <c:v>95.371680382332755</c:v>
                </c:pt>
                <c:pt idx="119">
                  <c:v>147.48104464896832</c:v>
                </c:pt>
                <c:pt idx="120">
                  <c:v>706.44309014326404</c:v>
                </c:pt>
                <c:pt idx="121">
                  <c:v>1120.0568584056664</c:v>
                </c:pt>
                <c:pt idx="122">
                  <c:v>1688.6581072589365</c:v>
                </c:pt>
                <c:pt idx="123">
                  <c:v>5037.5969625683874</c:v>
                </c:pt>
                <c:pt idx="124">
                  <c:v>6486.1374811656015</c:v>
                </c:pt>
                <c:pt idx="125">
                  <c:v>7811.3415808586642</c:v>
                </c:pt>
                <c:pt idx="126">
                  <c:v>56.741183701071655</c:v>
                </c:pt>
                <c:pt idx="127">
                  <c:v>97.119320555408393</c:v>
                </c:pt>
                <c:pt idx="128">
                  <c:v>147.53985609586519</c:v>
                </c:pt>
                <c:pt idx="129">
                  <c:v>707.85266968261715</c:v>
                </c:pt>
                <c:pt idx="130">
                  <c:v>1120.862180660813</c:v>
                </c:pt>
                <c:pt idx="131">
                  <c:v>1680.5757229404865</c:v>
                </c:pt>
                <c:pt idx="132">
                  <c:v>5034.4523411489372</c:v>
                </c:pt>
                <c:pt idx="133">
                  <c:v>6483.2206799779051</c:v>
                </c:pt>
                <c:pt idx="134">
                  <c:v>7827.9564336830463</c:v>
                </c:pt>
              </c:numCache>
            </c:numRef>
          </c:xVal>
          <c:yVal>
            <c:numRef>
              <c:f>Results!$T$4:$T$138</c:f>
              <c:numCache>
                <c:formatCode>0.00</c:formatCode>
                <c:ptCount val="135"/>
                <c:pt idx="0">
                  <c:v>-12.062634853270554</c:v>
                </c:pt>
                <c:pt idx="1">
                  <c:v>-10.645292323018495</c:v>
                </c:pt>
                <c:pt idx="2">
                  <c:v>-2.2946801035338318</c:v>
                </c:pt>
                <c:pt idx="3">
                  <c:v>-18.467614338456084</c:v>
                </c:pt>
                <c:pt idx="4">
                  <c:v>-1.2715003515523988</c:v>
                </c:pt>
                <c:pt idx="5">
                  <c:v>-6.8558619887229071</c:v>
                </c:pt>
                <c:pt idx="6">
                  <c:v>-4.8142984529020358</c:v>
                </c:pt>
                <c:pt idx="7">
                  <c:v>-5.6001162748490358</c:v>
                </c:pt>
                <c:pt idx="8">
                  <c:v>-5.263162186420943</c:v>
                </c:pt>
                <c:pt idx="9">
                  <c:v>-15.193227199628426</c:v>
                </c:pt>
                <c:pt idx="10">
                  <c:v>-7.0424459355342837</c:v>
                </c:pt>
                <c:pt idx="11">
                  <c:v>-6.5658649693498301</c:v>
                </c:pt>
                <c:pt idx="12">
                  <c:v>-5.4407362249548097</c:v>
                </c:pt>
                <c:pt idx="13">
                  <c:v>-0.38325564575311</c:v>
                </c:pt>
                <c:pt idx="14">
                  <c:v>-0.24991263995388577</c:v>
                </c:pt>
                <c:pt idx="15">
                  <c:v>-1.2716312074431955</c:v>
                </c:pt>
                <c:pt idx="16">
                  <c:v>-7.409274684331943</c:v>
                </c:pt>
                <c:pt idx="17">
                  <c:v>0.35629915616243113</c:v>
                </c:pt>
                <c:pt idx="18">
                  <c:v>-7.9647785182803634</c:v>
                </c:pt>
                <c:pt idx="19">
                  <c:v>-4.0720833015716442</c:v>
                </c:pt>
                <c:pt idx="20">
                  <c:v>-2.1724168852844303</c:v>
                </c:pt>
                <c:pt idx="21">
                  <c:v>-3.3180122230615838</c:v>
                </c:pt>
                <c:pt idx="22">
                  <c:v>-2.9492797156637729</c:v>
                </c:pt>
                <c:pt idx="23">
                  <c:v>-2.0662417736908525</c:v>
                </c:pt>
                <c:pt idx="24">
                  <c:v>-1.39729594326699</c:v>
                </c:pt>
                <c:pt idx="25">
                  <c:v>-1.7471773613709385</c:v>
                </c:pt>
                <c:pt idx="26">
                  <c:v>-1.2865549258642919</c:v>
                </c:pt>
                <c:pt idx="27">
                  <c:v>-12.105551962704217</c:v>
                </c:pt>
                <c:pt idx="28">
                  <c:v>-7.6365379344191648</c:v>
                </c:pt>
                <c:pt idx="29">
                  <c:v>-3.2672368885291432</c:v>
                </c:pt>
                <c:pt idx="30">
                  <c:v>-3.5655998312210619</c:v>
                </c:pt>
                <c:pt idx="31">
                  <c:v>-2.6151496340633291</c:v>
                </c:pt>
                <c:pt idx="32">
                  <c:v>-2.5614802999659227</c:v>
                </c:pt>
                <c:pt idx="33">
                  <c:v>-23.762477520349123</c:v>
                </c:pt>
                <c:pt idx="34">
                  <c:v>-5.156571484199282</c:v>
                </c:pt>
                <c:pt idx="35">
                  <c:v>-3.2496007399916684</c:v>
                </c:pt>
                <c:pt idx="36">
                  <c:v>-9.2389556209566859</c:v>
                </c:pt>
                <c:pt idx="37">
                  <c:v>-2.3482923748794495</c:v>
                </c:pt>
                <c:pt idx="38">
                  <c:v>-2.9748337825761002</c:v>
                </c:pt>
                <c:pt idx="39">
                  <c:v>-2.8989233978715827</c:v>
                </c:pt>
                <c:pt idx="40">
                  <c:v>1.7552401243118501</c:v>
                </c:pt>
                <c:pt idx="41">
                  <c:v>-1.5386718449457635</c:v>
                </c:pt>
                <c:pt idx="42">
                  <c:v>-0.18718898815149768</c:v>
                </c:pt>
                <c:pt idx="43">
                  <c:v>-0.52032664808816731</c:v>
                </c:pt>
                <c:pt idx="44">
                  <c:v>-0.34888918199535646</c:v>
                </c:pt>
                <c:pt idx="45">
                  <c:v>-9.4362501106294481</c:v>
                </c:pt>
                <c:pt idx="46">
                  <c:v>-2.6715983865377435</c:v>
                </c:pt>
                <c:pt idx="47">
                  <c:v>-2.6996388385843919</c:v>
                </c:pt>
                <c:pt idx="48">
                  <c:v>-2.7067869679611487</c:v>
                </c:pt>
                <c:pt idx="49">
                  <c:v>-4.3198841037103719</c:v>
                </c:pt>
                <c:pt idx="50">
                  <c:v>-2.0803389589851835</c:v>
                </c:pt>
                <c:pt idx="51">
                  <c:v>-0.62745119842175412</c:v>
                </c:pt>
                <c:pt idx="52">
                  <c:v>-0.47029204432851529</c:v>
                </c:pt>
                <c:pt idx="53">
                  <c:v>-0.60585598448888778</c:v>
                </c:pt>
                <c:pt idx="54">
                  <c:v>-2.2659867069298172</c:v>
                </c:pt>
                <c:pt idx="55">
                  <c:v>-6.4056036361372151</c:v>
                </c:pt>
                <c:pt idx="56">
                  <c:v>-2.9996189281029677</c:v>
                </c:pt>
                <c:pt idx="57">
                  <c:v>-3.0346577099971959</c:v>
                </c:pt>
                <c:pt idx="58">
                  <c:v>-2.5683594051763214</c:v>
                </c:pt>
                <c:pt idx="59">
                  <c:v>-2.0480380593051986</c:v>
                </c:pt>
                <c:pt idx="60">
                  <c:v>-1.2650835479874327</c:v>
                </c:pt>
                <c:pt idx="61">
                  <c:v>-1.092512007616993</c:v>
                </c:pt>
                <c:pt idx="62">
                  <c:v>-1.1377309298720777</c:v>
                </c:pt>
                <c:pt idx="63">
                  <c:v>-3.8988713223144797</c:v>
                </c:pt>
                <c:pt idx="64">
                  <c:v>-8.3806565808867841</c:v>
                </c:pt>
                <c:pt idx="65">
                  <c:v>-6.1363398299655971</c:v>
                </c:pt>
                <c:pt idx="66">
                  <c:v>-1.8955696506782798</c:v>
                </c:pt>
                <c:pt idx="67">
                  <c:v>-3.4262739096929264</c:v>
                </c:pt>
                <c:pt idx="68">
                  <c:v>-3.0141757396418232</c:v>
                </c:pt>
                <c:pt idx="69">
                  <c:v>-1.4302685136883277</c:v>
                </c:pt>
                <c:pt idx="70">
                  <c:v>-1.0900811508835757</c:v>
                </c:pt>
                <c:pt idx="71">
                  <c:v>-1.194867506724272</c:v>
                </c:pt>
                <c:pt idx="72">
                  <c:v>-12.314624921937117</c:v>
                </c:pt>
                <c:pt idx="73">
                  <c:v>-5.3325447962565331</c:v>
                </c:pt>
                <c:pt idx="74">
                  <c:v>-2.9509239927117146</c:v>
                </c:pt>
                <c:pt idx="75">
                  <c:v>-1.9012308473586184</c:v>
                </c:pt>
                <c:pt idx="76">
                  <c:v>-2.0859280357424144</c:v>
                </c:pt>
                <c:pt idx="77">
                  <c:v>-1.2584116480488972</c:v>
                </c:pt>
                <c:pt idx="78">
                  <c:v>-0.90049733172894408</c:v>
                </c:pt>
                <c:pt idx="79">
                  <c:v>-1.8773082612488938</c:v>
                </c:pt>
                <c:pt idx="80">
                  <c:v>-0.23439126881569244</c:v>
                </c:pt>
                <c:pt idx="81">
                  <c:v>5.0972611887880444</c:v>
                </c:pt>
                <c:pt idx="82">
                  <c:v>-2.8325223686782213</c:v>
                </c:pt>
                <c:pt idx="83">
                  <c:v>-1.1715145854912907</c:v>
                </c:pt>
                <c:pt idx="84">
                  <c:v>-2.9511156547416699</c:v>
                </c:pt>
                <c:pt idx="85">
                  <c:v>-2.9397992341510739</c:v>
                </c:pt>
                <c:pt idx="86">
                  <c:v>-2.4794239768100326</c:v>
                </c:pt>
                <c:pt idx="87">
                  <c:v>-1.5931546155603575</c:v>
                </c:pt>
                <c:pt idx="88">
                  <c:v>-1.2970065297054525</c:v>
                </c:pt>
                <c:pt idx="89">
                  <c:v>-1.5242528242944089</c:v>
                </c:pt>
                <c:pt idx="90">
                  <c:v>-8.5406618736654583</c:v>
                </c:pt>
                <c:pt idx="91">
                  <c:v>-13.099021772905727</c:v>
                </c:pt>
                <c:pt idx="92">
                  <c:v>-10.923580711209228</c:v>
                </c:pt>
                <c:pt idx="93">
                  <c:v>-16.973482460677911</c:v>
                </c:pt>
                <c:pt idx="94">
                  <c:v>-13.26630386130503</c:v>
                </c:pt>
                <c:pt idx="95">
                  <c:v>-3.1009313569720565</c:v>
                </c:pt>
                <c:pt idx="96">
                  <c:v>-2.4508876627122635</c:v>
                </c:pt>
                <c:pt idx="97">
                  <c:v>-1.6223780388097508</c:v>
                </c:pt>
                <c:pt idx="98">
                  <c:v>-1.6678464799961581</c:v>
                </c:pt>
                <c:pt idx="99">
                  <c:v>-15.693114529197146</c:v>
                </c:pt>
                <c:pt idx="100">
                  <c:v>-10.281423972666682</c:v>
                </c:pt>
                <c:pt idx="101">
                  <c:v>-2.2987396839014873</c:v>
                </c:pt>
                <c:pt idx="102">
                  <c:v>-1.2798951151665687</c:v>
                </c:pt>
                <c:pt idx="103">
                  <c:v>-1.8119097760798786</c:v>
                </c:pt>
                <c:pt idx="104">
                  <c:v>-0.99730868879800294</c:v>
                </c:pt>
                <c:pt idx="105">
                  <c:v>-1.7823130317239964</c:v>
                </c:pt>
                <c:pt idx="106">
                  <c:v>-0.60636401178171317</c:v>
                </c:pt>
                <c:pt idx="107">
                  <c:v>-1.4135097039808655</c:v>
                </c:pt>
                <c:pt idx="108">
                  <c:v>-11.560846746056432</c:v>
                </c:pt>
                <c:pt idx="109">
                  <c:v>-16.868637348960092</c:v>
                </c:pt>
                <c:pt idx="110">
                  <c:v>-3.2068310546515959</c:v>
                </c:pt>
                <c:pt idx="111">
                  <c:v>0.42054128027551846</c:v>
                </c:pt>
                <c:pt idx="112">
                  <c:v>-1.9602104536136224</c:v>
                </c:pt>
                <c:pt idx="113">
                  <c:v>-2.9917470580239058</c:v>
                </c:pt>
                <c:pt idx="114">
                  <c:v>-1.4171726425989346</c:v>
                </c:pt>
                <c:pt idx="115">
                  <c:v>-1.356917944952029</c:v>
                </c:pt>
                <c:pt idx="116">
                  <c:v>-1.4798486379898688</c:v>
                </c:pt>
                <c:pt idx="117">
                  <c:v>-7.2213217727568839</c:v>
                </c:pt>
                <c:pt idx="118">
                  <c:v>-0.70427655215895579</c:v>
                </c:pt>
                <c:pt idx="119">
                  <c:v>1.1655432432846493</c:v>
                </c:pt>
                <c:pt idx="120">
                  <c:v>-3.6440430237690338</c:v>
                </c:pt>
                <c:pt idx="121">
                  <c:v>-3.0406365668028923</c:v>
                </c:pt>
                <c:pt idx="122">
                  <c:v>-3.0946529101597027</c:v>
                </c:pt>
                <c:pt idx="123">
                  <c:v>-1.1254763529053979</c:v>
                </c:pt>
                <c:pt idx="124">
                  <c:v>-0.53093973517522475</c:v>
                </c:pt>
                <c:pt idx="125">
                  <c:v>-1.0170030338108953</c:v>
                </c:pt>
                <c:pt idx="126">
                  <c:v>18.256256960555255</c:v>
                </c:pt>
                <c:pt idx="127">
                  <c:v>-10.110573775901047</c:v>
                </c:pt>
                <c:pt idx="128">
                  <c:v>-7.2792914267768243</c:v>
                </c:pt>
                <c:pt idx="129">
                  <c:v>-3.8500483009884694</c:v>
                </c:pt>
                <c:pt idx="130">
                  <c:v>-3.3511863732138756</c:v>
                </c:pt>
                <c:pt idx="131">
                  <c:v>-1.6646511405947066</c:v>
                </c:pt>
                <c:pt idx="132">
                  <c:v>-0.85515440869408188</c:v>
                </c:pt>
                <c:pt idx="133">
                  <c:v>-0.7885074795584307</c:v>
                </c:pt>
                <c:pt idx="134">
                  <c:v>-0.57558360301000844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94A-4F2F-B1D5-869A9880D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1546040"/>
        <c:axId val="233004424"/>
      </c:scatterChart>
      <c:valAx>
        <c:axId val="231546040"/>
        <c:scaling>
          <c:logBase val="10"/>
          <c:orientation val="minMax"/>
          <c:min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chemeClr val="tx1"/>
                    </a:solidFill>
                  </a:rPr>
                  <a:t>Suspended Sediment Concentration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3004424"/>
        <c:crossesAt val="-30"/>
        <c:crossBetween val="midCat"/>
      </c:valAx>
      <c:valAx>
        <c:axId val="233004424"/>
        <c:scaling>
          <c:orientation val="minMax"/>
          <c:max val="30"/>
          <c:min val="-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chemeClr val="tx1"/>
                    </a:solidFill>
                  </a:rPr>
                  <a:t>Percent Error</a:t>
                </a:r>
              </a:p>
            </c:rich>
          </c:tx>
          <c:layout>
            <c:manualLayout>
              <c:xMode val="edge"/>
              <c:yMode val="edge"/>
              <c:x val="1.0275688991304155E-2"/>
              <c:y val="0.427370893642963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1546040"/>
        <c:crosses val="autoZero"/>
        <c:crossBetween val="midCat"/>
        <c:min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USGS Sediment Laboratory Quality Assurance Project - Study 2, 2023</a:t>
            </a:r>
          </a:p>
          <a:p>
            <a:pPr>
              <a:defRPr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Particle Size Distribution Results for Sample 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976704671477799E-2"/>
          <c:y val="9.6148827961200625E-2"/>
          <c:w val="0.90196065753284205"/>
          <c:h val="0.76940561394905149"/>
        </c:manualLayout>
      </c:layout>
      <c:lineChart>
        <c:grouping val="standard"/>
        <c:varyColors val="0"/>
        <c:ser>
          <c:idx val="0"/>
          <c:order val="0"/>
          <c:tx>
            <c:v>2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('PSD for Samples 7, 8, 9'!$B$4,'PSD for Samples 7, 8, 9'!$B$7,'PSD for Samples 7, 8, 9'!$B$10,'PSD for Samples 7, 8, 9'!$B$13,'PSD for Samples 7, 8, 9'!$B$16,'PSD for Samples 7, 8, 9'!$B$19)</c:f>
              <c:strCache>
                <c:ptCount val="6"/>
                <c:pt idx="0">
                  <c:v>11-USGS</c:v>
                </c:pt>
                <c:pt idx="1">
                  <c:v>12-USGS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18-USGS</c:v>
                </c:pt>
              </c:strCache>
            </c:strRef>
          </c:cat>
          <c:val>
            <c:numRef>
              <c:f>('PSD for Samples 7, 8, 9'!$D$4,'PSD for Samples 7, 8, 9'!$D$7,'PSD for Samples 7, 8, 9'!$D$10,'PSD for Samples 7, 8, 9'!$D$13,'PSD for Samples 7, 8, 9'!$D$16,'PSD for Samples 7, 8, 9'!$D$19)</c:f>
              <c:numCache>
                <c:formatCode>0.0</c:formatCode>
                <c:ptCount val="6"/>
                <c:pt idx="0">
                  <c:v>11.3</c:v>
                </c:pt>
                <c:pt idx="1">
                  <c:v>16</c:v>
                </c:pt>
                <c:pt idx="2">
                  <c:v>9.9</c:v>
                </c:pt>
                <c:pt idx="3">
                  <c:v>6.1</c:v>
                </c:pt>
                <c:pt idx="4">
                  <c:v>11.16</c:v>
                </c:pt>
                <c:pt idx="5">
                  <c:v>2.2155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65-4AEF-AA45-EAD681A9CB1F}"/>
            </c:ext>
          </c:extLst>
        </c:ser>
        <c:ser>
          <c:idx val="1"/>
          <c:order val="1"/>
          <c:tx>
            <c:v>4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('PSD for Samples 7, 8, 9'!$B$4,'PSD for Samples 7, 8, 9'!$B$7,'PSD for Samples 7, 8, 9'!$B$10,'PSD for Samples 7, 8, 9'!$B$13,'PSD for Samples 7, 8, 9'!$B$16,'PSD for Samples 7, 8, 9'!$B$19)</c:f>
              <c:strCache>
                <c:ptCount val="6"/>
                <c:pt idx="0">
                  <c:v>11-USGS</c:v>
                </c:pt>
                <c:pt idx="1">
                  <c:v>12-USGS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18-USGS</c:v>
                </c:pt>
              </c:strCache>
            </c:strRef>
          </c:cat>
          <c:val>
            <c:numRef>
              <c:f>('PSD for Samples 7, 8, 9'!$E$4,'PSD for Samples 7, 8, 9'!$E$7,'PSD for Samples 7, 8, 9'!$E$10,'PSD for Samples 7, 8, 9'!$E$13,'PSD for Samples 7, 8, 9'!$E$16,'PSD for Samples 7, 8, 9'!$E$19)</c:f>
              <c:numCache>
                <c:formatCode>0.0</c:formatCode>
                <c:ptCount val="6"/>
                <c:pt idx="0">
                  <c:v>20.9</c:v>
                </c:pt>
                <c:pt idx="1">
                  <c:v>21.8</c:v>
                </c:pt>
                <c:pt idx="2">
                  <c:v>20.100000000000001</c:v>
                </c:pt>
                <c:pt idx="3">
                  <c:v>13.5</c:v>
                </c:pt>
                <c:pt idx="4">
                  <c:v>18.78</c:v>
                </c:pt>
                <c:pt idx="5">
                  <c:v>16.547699999999999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65-4AEF-AA45-EAD681A9CB1F}"/>
            </c:ext>
          </c:extLst>
        </c:ser>
        <c:ser>
          <c:idx val="2"/>
          <c:order val="2"/>
          <c:tx>
            <c:v>8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('PSD for Samples 7, 8, 9'!$B$4,'PSD for Samples 7, 8, 9'!$B$7,'PSD for Samples 7, 8, 9'!$B$10,'PSD for Samples 7, 8, 9'!$B$13,'PSD for Samples 7, 8, 9'!$B$16,'PSD for Samples 7, 8, 9'!$B$19)</c:f>
              <c:strCache>
                <c:ptCount val="6"/>
                <c:pt idx="0">
                  <c:v>11-USGS</c:v>
                </c:pt>
                <c:pt idx="1">
                  <c:v>12-USGS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18-USGS</c:v>
                </c:pt>
              </c:strCache>
            </c:strRef>
          </c:cat>
          <c:val>
            <c:numRef>
              <c:f>('PSD for Samples 7, 8, 9'!$F$4,'PSD for Samples 7, 8, 9'!$F$7,'PSD for Samples 7, 8, 9'!$F$10,'PSD for Samples 7, 8, 9'!$F$13,'PSD for Samples 7, 8, 9'!$F$16,'PSD for Samples 7, 8, 9'!$F$19)</c:f>
              <c:numCache>
                <c:formatCode>0.0</c:formatCode>
                <c:ptCount val="6"/>
                <c:pt idx="0">
                  <c:v>34</c:v>
                </c:pt>
                <c:pt idx="1">
                  <c:v>27.1</c:v>
                </c:pt>
                <c:pt idx="2">
                  <c:v>32</c:v>
                </c:pt>
                <c:pt idx="3">
                  <c:v>21.4</c:v>
                </c:pt>
                <c:pt idx="4">
                  <c:v>28.64</c:v>
                </c:pt>
                <c:pt idx="5">
                  <c:v>31.284600000000001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65-4AEF-AA45-EAD681A9CB1F}"/>
            </c:ext>
          </c:extLst>
        </c:ser>
        <c:ser>
          <c:idx val="3"/>
          <c:order val="3"/>
          <c:tx>
            <c:v>16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('PSD for Samples 7, 8, 9'!$B$4,'PSD for Samples 7, 8, 9'!$B$7,'PSD for Samples 7, 8, 9'!$B$10,'PSD for Samples 7, 8, 9'!$B$13,'PSD for Samples 7, 8, 9'!$B$16,'PSD for Samples 7, 8, 9'!$B$19)</c:f>
              <c:strCache>
                <c:ptCount val="6"/>
                <c:pt idx="0">
                  <c:v>11-USGS</c:v>
                </c:pt>
                <c:pt idx="1">
                  <c:v>12-USGS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18-USGS</c:v>
                </c:pt>
              </c:strCache>
            </c:strRef>
          </c:cat>
          <c:val>
            <c:numRef>
              <c:f>('PSD for Samples 7, 8, 9'!$G$4,'PSD for Samples 7, 8, 9'!$G$7,'PSD for Samples 7, 8, 9'!$G$10,'PSD for Samples 7, 8, 9'!$G$13,'PSD for Samples 7, 8, 9'!$G$16,'PSD for Samples 7, 8, 9'!$G$19)</c:f>
              <c:numCache>
                <c:formatCode>0.0</c:formatCode>
                <c:ptCount val="6"/>
                <c:pt idx="0">
                  <c:v>49.4</c:v>
                </c:pt>
                <c:pt idx="1">
                  <c:v>39</c:v>
                </c:pt>
                <c:pt idx="2">
                  <c:v>45</c:v>
                </c:pt>
                <c:pt idx="3">
                  <c:v>32.299999999999997</c:v>
                </c:pt>
                <c:pt idx="4">
                  <c:v>45.19</c:v>
                </c:pt>
                <c:pt idx="5">
                  <c:v>51.494799999999998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E65-4AEF-AA45-EAD681A9CB1F}"/>
            </c:ext>
          </c:extLst>
        </c:ser>
        <c:ser>
          <c:idx val="4"/>
          <c:order val="4"/>
          <c:tx>
            <c:v>31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6600"/>
              </a:solidFill>
              <a:ln w="9525">
                <a:solidFill>
                  <a:srgbClr val="FF6600"/>
                </a:solidFill>
              </a:ln>
              <a:effectLst/>
            </c:spPr>
          </c:marker>
          <c:cat>
            <c:strRef>
              <c:f>('PSD for Samples 7, 8, 9'!$B$4,'PSD for Samples 7, 8, 9'!$B$7,'PSD for Samples 7, 8, 9'!$B$10,'PSD for Samples 7, 8, 9'!$B$13,'PSD for Samples 7, 8, 9'!$B$16,'PSD for Samples 7, 8, 9'!$B$19)</c:f>
              <c:strCache>
                <c:ptCount val="6"/>
                <c:pt idx="0">
                  <c:v>11-USGS</c:v>
                </c:pt>
                <c:pt idx="1">
                  <c:v>12-USGS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18-USGS</c:v>
                </c:pt>
              </c:strCache>
            </c:strRef>
          </c:cat>
          <c:val>
            <c:numRef>
              <c:f>('PSD for Samples 7, 8, 9'!$H$4,'PSD for Samples 7, 8, 9'!$H$7,'PSD for Samples 7, 8, 9'!$H$10,'PSD for Samples 7, 8, 9'!$H$13,'PSD for Samples 7, 8, 9'!$H$16,'PSD for Samples 7, 8, 9'!$H$19)</c:f>
              <c:numCache>
                <c:formatCode>0.0</c:formatCode>
                <c:ptCount val="6"/>
                <c:pt idx="0">
                  <c:v>68.400000000000006</c:v>
                </c:pt>
                <c:pt idx="1">
                  <c:v>61.8</c:v>
                </c:pt>
                <c:pt idx="2">
                  <c:v>65.099999999999994</c:v>
                </c:pt>
                <c:pt idx="3">
                  <c:v>54.3</c:v>
                </c:pt>
                <c:pt idx="4">
                  <c:v>70.11</c:v>
                </c:pt>
                <c:pt idx="5">
                  <c:v>70.412700000000001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E65-4AEF-AA45-EAD681A9C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005600"/>
        <c:axId val="233005992"/>
      </c:lineChart>
      <c:catAx>
        <c:axId val="2330056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Lab ID</a:t>
                </a:r>
              </a:p>
            </c:rich>
          </c:tx>
          <c:layout>
            <c:manualLayout>
              <c:xMode val="edge"/>
              <c:yMode val="edge"/>
              <c:x val="0.50170782498341537"/>
              <c:y val="0.9103315186963203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3005992"/>
        <c:crosses val="autoZero"/>
        <c:auto val="1"/>
        <c:lblAlgn val="ctr"/>
        <c:lblOffset val="100"/>
        <c:noMultiLvlLbl val="0"/>
      </c:catAx>
      <c:valAx>
        <c:axId val="23300599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Percent less than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3005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USGS Sediment Laboratory Quality Assurance Project - Study 2, 2023</a:t>
            </a:r>
          </a:p>
          <a:p>
            <a:pPr>
              <a:defRPr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Particle Size Distribution Results for Sample 8</a:t>
            </a:r>
          </a:p>
        </c:rich>
      </c:tx>
      <c:layout>
        <c:manualLayout>
          <c:xMode val="edge"/>
          <c:yMode val="edge"/>
          <c:x val="0.20742516875514741"/>
          <c:y val="8.078036375652226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1898732759712448E-2"/>
          <c:y val="9.0027940511166915E-2"/>
          <c:w val="0.90197344716626582"/>
          <c:h val="0.76956523051835424"/>
        </c:manualLayout>
      </c:layout>
      <c:lineChart>
        <c:grouping val="standard"/>
        <c:varyColors val="0"/>
        <c:ser>
          <c:idx val="0"/>
          <c:order val="0"/>
          <c:tx>
            <c:v>2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('PSD for Samples 7, 8, 9'!$B$5,'PSD for Samples 7, 8, 9'!$B$8,'PSD for Samples 7, 8, 9'!$B$11,'PSD for Samples 7, 8, 9'!$B$14,'PSD for Samples 7, 8, 9'!$B$17,'PSD for Samples 7, 8, 9'!$B$20)</c:f>
              <c:strCache>
                <c:ptCount val="6"/>
                <c:pt idx="0">
                  <c:v>11-USGS</c:v>
                </c:pt>
                <c:pt idx="1">
                  <c:v>12-USGS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18-USGS</c:v>
                </c:pt>
              </c:strCache>
            </c:strRef>
          </c:cat>
          <c:val>
            <c:numRef>
              <c:f>('PSD for Samples 7, 8, 9'!$D$5,'PSD for Samples 7, 8, 9'!$D$8,'PSD for Samples 7, 8, 9'!$D$11,'PSD for Samples 7, 8, 9'!$D$14,'PSD for Samples 7, 8, 9'!$D$17,'PSD for Samples 7, 8, 9'!$D$20)</c:f>
              <c:numCache>
                <c:formatCode>0.0</c:formatCode>
                <c:ptCount val="6"/>
                <c:pt idx="0">
                  <c:v>11.1</c:v>
                </c:pt>
                <c:pt idx="1">
                  <c:v>14.6</c:v>
                </c:pt>
                <c:pt idx="2">
                  <c:v>9.8000000000000007</c:v>
                </c:pt>
                <c:pt idx="3">
                  <c:v>8.9</c:v>
                </c:pt>
                <c:pt idx="4">
                  <c:v>9.7100000000000009</c:v>
                </c:pt>
                <c:pt idx="5">
                  <c:v>2.6602000000000001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F4-49B5-9B5B-6951BA15EC31}"/>
            </c:ext>
          </c:extLst>
        </c:ser>
        <c:ser>
          <c:idx val="1"/>
          <c:order val="1"/>
          <c:tx>
            <c:v>4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('PSD for Samples 7, 8, 9'!$B$5,'PSD for Samples 7, 8, 9'!$B$8,'PSD for Samples 7, 8, 9'!$B$11,'PSD for Samples 7, 8, 9'!$B$14,'PSD for Samples 7, 8, 9'!$B$17,'PSD for Samples 7, 8, 9'!$B$20)</c:f>
              <c:strCache>
                <c:ptCount val="6"/>
                <c:pt idx="0">
                  <c:v>11-USGS</c:v>
                </c:pt>
                <c:pt idx="1">
                  <c:v>12-USGS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18-USGS</c:v>
                </c:pt>
              </c:strCache>
            </c:strRef>
          </c:cat>
          <c:val>
            <c:numRef>
              <c:f>('PSD for Samples 7, 8, 9'!$E$5,'PSD for Samples 7, 8, 9'!$E$8,'PSD for Samples 7, 8, 9'!$E$11,'PSD for Samples 7, 8, 9'!$E$14,'PSD for Samples 7, 8, 9'!$E$17,'PSD for Samples 7, 8, 9'!$E$20)</c:f>
              <c:numCache>
                <c:formatCode>0.0</c:formatCode>
                <c:ptCount val="6"/>
                <c:pt idx="0">
                  <c:v>20.6</c:v>
                </c:pt>
                <c:pt idx="1">
                  <c:v>21.7</c:v>
                </c:pt>
                <c:pt idx="2">
                  <c:v>19.399999999999999</c:v>
                </c:pt>
                <c:pt idx="3">
                  <c:v>14.2</c:v>
                </c:pt>
                <c:pt idx="4">
                  <c:v>18.11</c:v>
                </c:pt>
                <c:pt idx="5">
                  <c:v>16.646100000000001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F4-49B5-9B5B-6951BA15EC31}"/>
            </c:ext>
          </c:extLst>
        </c:ser>
        <c:ser>
          <c:idx val="2"/>
          <c:order val="2"/>
          <c:tx>
            <c:v>8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('PSD for Samples 7, 8, 9'!$B$5,'PSD for Samples 7, 8, 9'!$B$8,'PSD for Samples 7, 8, 9'!$B$11,'PSD for Samples 7, 8, 9'!$B$14,'PSD for Samples 7, 8, 9'!$B$17,'PSD for Samples 7, 8, 9'!$B$20)</c:f>
              <c:strCache>
                <c:ptCount val="6"/>
                <c:pt idx="0">
                  <c:v>11-USGS</c:v>
                </c:pt>
                <c:pt idx="1">
                  <c:v>12-USGS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18-USGS</c:v>
                </c:pt>
              </c:strCache>
            </c:strRef>
          </c:cat>
          <c:val>
            <c:numRef>
              <c:f>('PSD for Samples 7, 8, 9'!$F$5,'PSD for Samples 7, 8, 9'!$F$8,'PSD for Samples 7, 8, 9'!$F$11,'PSD for Samples 7, 8, 9'!$F$14,'PSD for Samples 7, 8, 9'!$F$17,'PSD for Samples 7, 8, 9'!$F$20)</c:f>
              <c:numCache>
                <c:formatCode>0.0</c:formatCode>
                <c:ptCount val="6"/>
                <c:pt idx="0">
                  <c:v>33.9</c:v>
                </c:pt>
                <c:pt idx="1">
                  <c:v>25.1</c:v>
                </c:pt>
                <c:pt idx="2">
                  <c:v>31.2</c:v>
                </c:pt>
                <c:pt idx="3">
                  <c:v>24.1</c:v>
                </c:pt>
                <c:pt idx="4">
                  <c:v>30.13</c:v>
                </c:pt>
                <c:pt idx="5">
                  <c:v>31.8565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AF4-49B5-9B5B-6951BA15EC31}"/>
            </c:ext>
          </c:extLst>
        </c:ser>
        <c:ser>
          <c:idx val="3"/>
          <c:order val="3"/>
          <c:tx>
            <c:v>16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('PSD for Samples 7, 8, 9'!$B$5,'PSD for Samples 7, 8, 9'!$B$8,'PSD for Samples 7, 8, 9'!$B$11,'PSD for Samples 7, 8, 9'!$B$14,'PSD for Samples 7, 8, 9'!$B$17,'PSD for Samples 7, 8, 9'!$B$20)</c:f>
              <c:strCache>
                <c:ptCount val="6"/>
                <c:pt idx="0">
                  <c:v>11-USGS</c:v>
                </c:pt>
                <c:pt idx="1">
                  <c:v>12-USGS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18-USGS</c:v>
                </c:pt>
              </c:strCache>
            </c:strRef>
          </c:cat>
          <c:val>
            <c:numRef>
              <c:f>('PSD for Samples 7, 8, 9'!$G$5,'PSD for Samples 7, 8, 9'!$G$8,'PSD for Samples 7, 8, 9'!$G$11,'PSD for Samples 7, 8, 9'!$G$14,'PSD for Samples 7, 8, 9'!$G$17,'PSD for Samples 7, 8, 9'!$G$20)</c:f>
              <c:numCache>
                <c:formatCode>0.0</c:formatCode>
                <c:ptCount val="6"/>
                <c:pt idx="0">
                  <c:v>49.4</c:v>
                </c:pt>
                <c:pt idx="1">
                  <c:v>40.799999999999997</c:v>
                </c:pt>
                <c:pt idx="2">
                  <c:v>45.4</c:v>
                </c:pt>
                <c:pt idx="3">
                  <c:v>37</c:v>
                </c:pt>
                <c:pt idx="4">
                  <c:v>44.33</c:v>
                </c:pt>
                <c:pt idx="5">
                  <c:v>52.743000000000002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AF4-49B5-9B5B-6951BA15EC31}"/>
            </c:ext>
          </c:extLst>
        </c:ser>
        <c:ser>
          <c:idx val="4"/>
          <c:order val="4"/>
          <c:tx>
            <c:v>31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6600"/>
              </a:solidFill>
              <a:ln w="9525">
                <a:solidFill>
                  <a:srgbClr val="FF6600"/>
                </a:solidFill>
              </a:ln>
              <a:effectLst/>
            </c:spPr>
          </c:marker>
          <c:cat>
            <c:strRef>
              <c:f>('PSD for Samples 7, 8, 9'!$B$5,'PSD for Samples 7, 8, 9'!$B$8,'PSD for Samples 7, 8, 9'!$B$11,'PSD for Samples 7, 8, 9'!$B$14,'PSD for Samples 7, 8, 9'!$B$17,'PSD for Samples 7, 8, 9'!$B$20)</c:f>
              <c:strCache>
                <c:ptCount val="6"/>
                <c:pt idx="0">
                  <c:v>11-USGS</c:v>
                </c:pt>
                <c:pt idx="1">
                  <c:v>12-USGS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18-USGS</c:v>
                </c:pt>
              </c:strCache>
            </c:strRef>
          </c:cat>
          <c:val>
            <c:numRef>
              <c:f>('PSD for Samples 7, 8, 9'!$H$5,'PSD for Samples 7, 8, 9'!$H$8,'PSD for Samples 7, 8, 9'!$H$11,'PSD for Samples 7, 8, 9'!$H$14,'PSD for Samples 7, 8, 9'!$H$17,'PSD for Samples 7, 8, 9'!$H$20)</c:f>
              <c:numCache>
                <c:formatCode>0.0</c:formatCode>
                <c:ptCount val="6"/>
                <c:pt idx="0">
                  <c:v>68.099999999999994</c:v>
                </c:pt>
                <c:pt idx="1">
                  <c:v>62.3</c:v>
                </c:pt>
                <c:pt idx="2">
                  <c:v>64.8</c:v>
                </c:pt>
                <c:pt idx="3">
                  <c:v>56.2</c:v>
                </c:pt>
                <c:pt idx="4">
                  <c:v>68.95</c:v>
                </c:pt>
                <c:pt idx="5">
                  <c:v>73.903499999999994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AF4-49B5-9B5B-6951BA15EC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292736"/>
        <c:axId val="232292344"/>
      </c:lineChart>
      <c:catAx>
        <c:axId val="232292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Lab ID</a:t>
                </a:r>
              </a:p>
            </c:rich>
          </c:tx>
          <c:layout>
            <c:manualLayout>
              <c:xMode val="edge"/>
              <c:yMode val="edge"/>
              <c:x val="0.50610158345591405"/>
              <c:y val="0.912438880087038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2292344"/>
        <c:crosses val="autoZero"/>
        <c:auto val="1"/>
        <c:lblAlgn val="ctr"/>
        <c:lblOffset val="100"/>
        <c:noMultiLvlLbl val="0"/>
      </c:catAx>
      <c:valAx>
        <c:axId val="23229234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Percent less than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2292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USGS Sediment Laboratory Quality Assurance Project - Study 2, 2023</a:t>
            </a:r>
          </a:p>
          <a:p>
            <a:pPr>
              <a:defRPr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Particle Size Distribution Results for Sample 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6043991164450056E-2"/>
          <c:y val="9.2109809773374504E-2"/>
          <c:w val="0.90196065753284205"/>
          <c:h val="0.76940561394905149"/>
        </c:manualLayout>
      </c:layout>
      <c:lineChart>
        <c:grouping val="standard"/>
        <c:varyColors val="0"/>
        <c:ser>
          <c:idx val="0"/>
          <c:order val="0"/>
          <c:tx>
            <c:v>2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('PSD for Samples 7, 8, 9'!$B$6,'PSD for Samples 7, 8, 9'!$B$9,'PSD for Samples 7, 8, 9'!$B$12,'PSD for Samples 7, 8, 9'!$B$15,'PSD for Samples 7, 8, 9'!$B$18,'PSD for Samples 7, 8, 9'!$B$21)</c:f>
              <c:strCache>
                <c:ptCount val="6"/>
                <c:pt idx="0">
                  <c:v>11-USGS</c:v>
                </c:pt>
                <c:pt idx="1">
                  <c:v>12-USGS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18-USGS</c:v>
                </c:pt>
              </c:strCache>
            </c:strRef>
          </c:cat>
          <c:val>
            <c:numRef>
              <c:f>('PSD for Samples 7, 8, 9'!$D$6,'PSD for Samples 7, 8, 9'!$D$9,'PSD for Samples 7, 8, 9'!$D$12,'PSD for Samples 7, 8, 9'!$D$15,'PSD for Samples 7, 8, 9'!$D$18,'PSD for Samples 7, 8, 9'!$D$21)</c:f>
              <c:numCache>
                <c:formatCode>0.0</c:formatCode>
                <c:ptCount val="6"/>
                <c:pt idx="0">
                  <c:v>10.9</c:v>
                </c:pt>
                <c:pt idx="1">
                  <c:v>10.6</c:v>
                </c:pt>
                <c:pt idx="2">
                  <c:v>9.1</c:v>
                </c:pt>
                <c:pt idx="3">
                  <c:v>9.9</c:v>
                </c:pt>
                <c:pt idx="4">
                  <c:v>7.29</c:v>
                </c:pt>
                <c:pt idx="5">
                  <c:v>2.1173999999999999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2A-41C5-A3B3-4288425F11A1}"/>
            </c:ext>
          </c:extLst>
        </c:ser>
        <c:ser>
          <c:idx val="1"/>
          <c:order val="1"/>
          <c:tx>
            <c:v>4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('PSD for Samples 7, 8, 9'!$B$6,'PSD for Samples 7, 8, 9'!$B$9,'PSD for Samples 7, 8, 9'!$B$12,'PSD for Samples 7, 8, 9'!$B$15,'PSD for Samples 7, 8, 9'!$B$18,'PSD for Samples 7, 8, 9'!$B$21)</c:f>
              <c:strCache>
                <c:ptCount val="6"/>
                <c:pt idx="0">
                  <c:v>11-USGS</c:v>
                </c:pt>
                <c:pt idx="1">
                  <c:v>12-USGS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18-USGS</c:v>
                </c:pt>
              </c:strCache>
            </c:strRef>
          </c:cat>
          <c:val>
            <c:numRef>
              <c:f>('PSD for Samples 7, 8, 9'!$E$6,'PSD for Samples 7, 8, 9'!$E$9,'PSD for Samples 7, 8, 9'!$E$12,'PSD for Samples 7, 8, 9'!$E$15,'PSD for Samples 7, 8, 9'!$E$18,'PSD for Samples 7, 8, 9'!$E$21)</c:f>
              <c:numCache>
                <c:formatCode>0.0</c:formatCode>
                <c:ptCount val="6"/>
                <c:pt idx="0">
                  <c:v>20.100000000000001</c:v>
                </c:pt>
                <c:pt idx="1">
                  <c:v>19.399999999999999</c:v>
                </c:pt>
                <c:pt idx="2">
                  <c:v>17.2</c:v>
                </c:pt>
                <c:pt idx="3">
                  <c:v>16.600000000000001</c:v>
                </c:pt>
                <c:pt idx="4">
                  <c:v>17.329999999999998</c:v>
                </c:pt>
                <c:pt idx="5">
                  <c:v>15.402799999999999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2A-41C5-A3B3-4288425F11A1}"/>
            </c:ext>
          </c:extLst>
        </c:ser>
        <c:ser>
          <c:idx val="2"/>
          <c:order val="2"/>
          <c:tx>
            <c:v>8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('PSD for Samples 7, 8, 9'!$B$6,'PSD for Samples 7, 8, 9'!$B$9,'PSD for Samples 7, 8, 9'!$B$12,'PSD for Samples 7, 8, 9'!$B$15,'PSD for Samples 7, 8, 9'!$B$18,'PSD for Samples 7, 8, 9'!$B$21)</c:f>
              <c:strCache>
                <c:ptCount val="6"/>
                <c:pt idx="0">
                  <c:v>11-USGS</c:v>
                </c:pt>
                <c:pt idx="1">
                  <c:v>12-USGS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18-USGS</c:v>
                </c:pt>
              </c:strCache>
            </c:strRef>
          </c:cat>
          <c:val>
            <c:numRef>
              <c:f>('PSD for Samples 7, 8, 9'!$F$6,'PSD for Samples 7, 8, 9'!$F$9,'PSD for Samples 7, 8, 9'!$F$12,'PSD for Samples 7, 8, 9'!$F$15,'PSD for Samples 7, 8, 9'!$F$18,'PSD for Samples 7, 8, 9'!$F$21)</c:f>
              <c:numCache>
                <c:formatCode>0.0</c:formatCode>
                <c:ptCount val="6"/>
                <c:pt idx="0">
                  <c:v>33.4</c:v>
                </c:pt>
                <c:pt idx="1">
                  <c:v>24.5</c:v>
                </c:pt>
                <c:pt idx="2">
                  <c:v>28.4</c:v>
                </c:pt>
                <c:pt idx="3">
                  <c:v>27</c:v>
                </c:pt>
                <c:pt idx="4">
                  <c:v>29.29</c:v>
                </c:pt>
                <c:pt idx="5">
                  <c:v>29.103200000000001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2A-41C5-A3B3-4288425F11A1}"/>
            </c:ext>
          </c:extLst>
        </c:ser>
        <c:ser>
          <c:idx val="3"/>
          <c:order val="3"/>
          <c:tx>
            <c:v>16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('PSD for Samples 7, 8, 9'!$B$6,'PSD for Samples 7, 8, 9'!$B$9,'PSD for Samples 7, 8, 9'!$B$12,'PSD for Samples 7, 8, 9'!$B$15,'PSD for Samples 7, 8, 9'!$B$18,'PSD for Samples 7, 8, 9'!$B$21)</c:f>
              <c:strCache>
                <c:ptCount val="6"/>
                <c:pt idx="0">
                  <c:v>11-USGS</c:v>
                </c:pt>
                <c:pt idx="1">
                  <c:v>12-USGS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18-USGS</c:v>
                </c:pt>
              </c:strCache>
            </c:strRef>
          </c:cat>
          <c:val>
            <c:numRef>
              <c:f>('PSD for Samples 7, 8, 9'!$G$6,'PSD for Samples 7, 8, 9'!$G$9,'PSD for Samples 7, 8, 9'!$G$12,'PSD for Samples 7, 8, 9'!$G$15,'PSD for Samples 7, 8, 9'!$G$18,'PSD for Samples 7, 8, 9'!$G$21)</c:f>
              <c:numCache>
                <c:formatCode>0.0</c:formatCode>
                <c:ptCount val="6"/>
                <c:pt idx="0">
                  <c:v>49.2</c:v>
                </c:pt>
                <c:pt idx="1">
                  <c:v>39.4</c:v>
                </c:pt>
                <c:pt idx="2">
                  <c:v>42.8</c:v>
                </c:pt>
                <c:pt idx="3">
                  <c:v>39.4</c:v>
                </c:pt>
                <c:pt idx="4">
                  <c:v>43.15</c:v>
                </c:pt>
                <c:pt idx="5">
                  <c:v>48.0595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62A-41C5-A3B3-4288425F11A1}"/>
            </c:ext>
          </c:extLst>
        </c:ser>
        <c:ser>
          <c:idx val="4"/>
          <c:order val="4"/>
          <c:tx>
            <c:v>31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6600"/>
              </a:solidFill>
              <a:ln w="9525">
                <a:solidFill>
                  <a:srgbClr val="FF6600"/>
                </a:solidFill>
              </a:ln>
              <a:effectLst/>
            </c:spPr>
          </c:marker>
          <c:cat>
            <c:strRef>
              <c:f>('PSD for Samples 7, 8, 9'!$B$6,'PSD for Samples 7, 8, 9'!$B$9,'PSD for Samples 7, 8, 9'!$B$12,'PSD for Samples 7, 8, 9'!$B$15,'PSD for Samples 7, 8, 9'!$B$18,'PSD for Samples 7, 8, 9'!$B$21)</c:f>
              <c:strCache>
                <c:ptCount val="6"/>
                <c:pt idx="0">
                  <c:v>11-USGS</c:v>
                </c:pt>
                <c:pt idx="1">
                  <c:v>12-USGS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18-USGS</c:v>
                </c:pt>
              </c:strCache>
            </c:strRef>
          </c:cat>
          <c:val>
            <c:numRef>
              <c:f>('PSD for Samples 7, 8, 9'!$H$6,'PSD for Samples 7, 8, 9'!$H$9,'PSD for Samples 7, 8, 9'!$H$12,'PSD for Samples 7, 8, 9'!$H$15,'PSD for Samples 7, 8, 9'!$H$18,'PSD for Samples 7, 8, 9'!$H$21)</c:f>
              <c:numCache>
                <c:formatCode>0.0</c:formatCode>
                <c:ptCount val="6"/>
                <c:pt idx="0">
                  <c:v>68.7</c:v>
                </c:pt>
                <c:pt idx="1">
                  <c:v>61</c:v>
                </c:pt>
                <c:pt idx="2">
                  <c:v>62.5</c:v>
                </c:pt>
                <c:pt idx="3">
                  <c:v>59.7</c:v>
                </c:pt>
                <c:pt idx="4">
                  <c:v>69.45</c:v>
                </c:pt>
                <c:pt idx="5">
                  <c:v>66.530900000000003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62A-41C5-A3B3-4288425F1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291560"/>
        <c:axId val="232291168"/>
      </c:lineChart>
      <c:catAx>
        <c:axId val="2322915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Lab ID</a:t>
                </a:r>
              </a:p>
            </c:rich>
          </c:tx>
          <c:layout>
            <c:manualLayout>
              <c:xMode val="edge"/>
              <c:yMode val="edge"/>
              <c:x val="0.50024031611433184"/>
              <c:y val="0.908309766876719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2291168"/>
        <c:crosses val="autoZero"/>
        <c:auto val="1"/>
        <c:lblAlgn val="ctr"/>
        <c:lblOffset val="100"/>
        <c:noMultiLvlLbl val="0"/>
      </c:catAx>
      <c:valAx>
        <c:axId val="23229116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Percent less than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2291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>
    <tabColor rgb="FF0070C0"/>
  </sheetPr>
  <sheetViews>
    <sheetView zoomScale="13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>
    <tabColor rgb="FF0070C0"/>
  </sheetPr>
  <sheetViews>
    <sheetView zoomScale="124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>
    <tabColor rgb="FF0070C0"/>
  </sheetPr>
  <sheetViews>
    <sheetView zoomScale="124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>
    <tabColor rgb="FF0070C0"/>
  </sheetPr>
  <sheetViews>
    <sheetView zoomScale="124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>
    <tabColor rgb="FF7030A0"/>
  </sheetPr>
  <sheetViews>
    <sheetView zoomScale="124"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>
    <tabColor rgb="FFFF6600"/>
  </sheetPr>
  <sheetViews>
    <sheetView workbookViewId="0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A00-000000000000}">
  <sheetPr>
    <tabColor rgb="FFFF6600"/>
  </sheetPr>
  <sheetViews>
    <sheetView workbookViewId="0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B00-000000000000}">
  <sheetPr>
    <tabColor rgb="FFFF6600"/>
  </sheetPr>
  <sheetViews>
    <sheetView workbookViewId="0"/>
  </sheetViews>
  <pageMargins left="0.7" right="0.7" top="0.75" bottom="0.75" header="0.3" footer="0.3"/>
  <drawing r:id="rId1"/>
</chartsheet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480060</xdr:colOff>
      <xdr:row>6</xdr:row>
      <xdr:rowOff>0</xdr:rowOff>
    </xdr:from>
    <xdr:to>
      <xdr:col>8</xdr:col>
      <xdr:colOff>487680</xdr:colOff>
      <xdr:row>13</xdr:row>
      <xdr:rowOff>99060</xdr:rowOff>
    </xdr:to>
    <xdr:sp macro="" textlink="">
      <xdr:nvSpPr>
        <xdr:cNvPr id="17" name="Line 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 bwMode="auto">
        <a:xfrm>
          <a:off x="7025640" y="1059180"/>
          <a:ext cx="7620" cy="1257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487680</xdr:colOff>
      <xdr:row>7</xdr:row>
      <xdr:rowOff>22860</xdr:rowOff>
    </xdr:from>
    <xdr:to>
      <xdr:col>7</xdr:col>
      <xdr:colOff>487680</xdr:colOff>
      <xdr:row>13</xdr:row>
      <xdr:rowOff>99060</xdr:rowOff>
    </xdr:to>
    <xdr:sp macro="" textlink="">
      <xdr:nvSpPr>
        <xdr:cNvPr id="18" name="Line 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7261860" y="1493520"/>
          <a:ext cx="0" cy="14020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480060</xdr:colOff>
      <xdr:row>6</xdr:row>
      <xdr:rowOff>0</xdr:rowOff>
    </xdr:from>
    <xdr:to>
      <xdr:col>8</xdr:col>
      <xdr:colOff>487680</xdr:colOff>
      <xdr:row>13</xdr:row>
      <xdr:rowOff>99060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70F7AB05-5B79-4F28-A600-5435628829B4}"/>
            </a:ext>
          </a:extLst>
        </xdr:cNvPr>
        <xdr:cNvSpPr>
          <a:spLocks noChangeShapeType="1"/>
        </xdr:cNvSpPr>
      </xdr:nvSpPr>
      <xdr:spPr bwMode="auto">
        <a:xfrm>
          <a:off x="7062015" y="1069675"/>
          <a:ext cx="7620" cy="127225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487680</xdr:colOff>
      <xdr:row>7</xdr:row>
      <xdr:rowOff>22860</xdr:rowOff>
    </xdr:from>
    <xdr:to>
      <xdr:col>7</xdr:col>
      <xdr:colOff>487680</xdr:colOff>
      <xdr:row>13</xdr:row>
      <xdr:rowOff>99060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BA27B70B-D9FE-4600-8464-CE7EE400B6BA}"/>
            </a:ext>
          </a:extLst>
        </xdr:cNvPr>
        <xdr:cNvSpPr>
          <a:spLocks noChangeShapeType="1"/>
        </xdr:cNvSpPr>
      </xdr:nvSpPr>
      <xdr:spPr bwMode="auto">
        <a:xfrm>
          <a:off x="6034465" y="1265064"/>
          <a:ext cx="0" cy="107686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12989335" cy="942514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0.0696</cdr:x>
      <cdr:y>0.50917</cdr:y>
    </cdr:from>
    <cdr:to>
      <cdr:x>0.9652</cdr:x>
      <cdr:y>0.50917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D5452998-7ED2-44B8-96D1-6C0C776EF9D3}"/>
            </a:ext>
          </a:extLst>
        </cdr:cNvPr>
        <cdr:cNvCxnSpPr/>
      </cdr:nvCxnSpPr>
      <cdr:spPr>
        <a:xfrm xmlns:a="http://schemas.openxmlformats.org/drawingml/2006/main">
          <a:off x="602512" y="3198628"/>
          <a:ext cx="7752907" cy="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12992100" cy="94297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0.26936</cdr:x>
      <cdr:y>0.09687</cdr:y>
    </cdr:from>
    <cdr:to>
      <cdr:x>0.33754</cdr:x>
      <cdr:y>0.13774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377CE3F-3A86-4D59-9FAB-593C38F18359}"/>
            </a:ext>
          </a:extLst>
        </cdr:cNvPr>
        <cdr:cNvSpPr txBox="1"/>
      </cdr:nvSpPr>
      <cdr:spPr>
        <a:xfrm xmlns:a="http://schemas.openxmlformats.org/drawingml/2006/main">
          <a:off x="2334760" y="609896"/>
          <a:ext cx="590968" cy="25731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CC00"/>
              </a:solidFill>
            </a:rPr>
            <a:t>Pipette</a:t>
          </a:r>
        </a:p>
      </cdr:txBody>
    </cdr:sp>
  </cdr:relSizeAnchor>
  <cdr:relSizeAnchor xmlns:cdr="http://schemas.openxmlformats.org/drawingml/2006/chartDrawing">
    <cdr:from>
      <cdr:x>0.56626</cdr:x>
      <cdr:y>0.0955</cdr:y>
    </cdr:from>
    <cdr:to>
      <cdr:x>0.63444</cdr:x>
      <cdr:y>0.13788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95DD2F2A-9BEE-454A-B733-E17415A0F8CD}"/>
            </a:ext>
          </a:extLst>
        </cdr:cNvPr>
        <cdr:cNvSpPr txBox="1"/>
      </cdr:nvSpPr>
      <cdr:spPr>
        <a:xfrm xmlns:a="http://schemas.openxmlformats.org/drawingml/2006/main">
          <a:off x="4908229" y="601270"/>
          <a:ext cx="590967" cy="26682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CC00"/>
              </a:solidFill>
            </a:rPr>
            <a:t>Pipette</a:t>
          </a:r>
        </a:p>
      </cdr:txBody>
    </cdr:sp>
  </cdr:relSizeAnchor>
  <cdr:relSizeAnchor xmlns:cdr="http://schemas.openxmlformats.org/drawingml/2006/chartDrawing">
    <cdr:from>
      <cdr:x>0.721</cdr:x>
      <cdr:y>0.0956</cdr:y>
    </cdr:from>
    <cdr:to>
      <cdr:x>0.78973</cdr:x>
      <cdr:y>0.13812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7537CCD0-8EB5-44FD-9CD0-F6BC8FE44FE5}"/>
            </a:ext>
          </a:extLst>
        </cdr:cNvPr>
        <cdr:cNvSpPr txBox="1"/>
      </cdr:nvSpPr>
      <cdr:spPr>
        <a:xfrm xmlns:a="http://schemas.openxmlformats.org/drawingml/2006/main">
          <a:off x="6249415" y="601882"/>
          <a:ext cx="595735" cy="26770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CC00"/>
              </a:solidFill>
              <a:latin typeface="+mn-lt"/>
              <a:ea typeface="+mn-ea"/>
              <a:cs typeface="+mn-cs"/>
            </a:rPr>
            <a:t>Pipette</a:t>
          </a:r>
        </a:p>
      </cdr:txBody>
    </cdr:sp>
  </cdr:relSizeAnchor>
  <cdr:relSizeAnchor xmlns:cdr="http://schemas.openxmlformats.org/drawingml/2006/chartDrawing">
    <cdr:from>
      <cdr:x>0.08791</cdr:x>
      <cdr:y>0.0956</cdr:y>
    </cdr:from>
    <cdr:to>
      <cdr:x>0.21758</cdr:x>
      <cdr:y>0.13538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id="{DEF59207-DBEF-4D68-A1DB-7BB72058ABB5}"/>
            </a:ext>
          </a:extLst>
        </cdr:cNvPr>
        <cdr:cNvSpPr txBox="1"/>
      </cdr:nvSpPr>
      <cdr:spPr>
        <a:xfrm xmlns:a="http://schemas.openxmlformats.org/drawingml/2006/main">
          <a:off x="761961" y="601882"/>
          <a:ext cx="1123947" cy="25045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vertOverflow="clip" wrap="square" rtlCol="0" anchor="t" anchorCtr="1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CC00"/>
              </a:solidFill>
              <a:effectLst/>
              <a:latin typeface="+mn-lt"/>
              <a:ea typeface="+mn-ea"/>
              <a:cs typeface="+mn-cs"/>
            </a:rPr>
            <a:t>Laser Diffraction</a:t>
          </a:r>
        </a:p>
        <a:p xmlns:a="http://schemas.openxmlformats.org/drawingml/2006/main">
          <a:endParaRPr lang="en-US">
            <a:solidFill>
              <a:srgbClr val="FFCC00"/>
            </a:solidFill>
            <a:effectLst/>
          </a:endParaRPr>
        </a:p>
      </cdr:txBody>
    </cdr:sp>
  </cdr:relSizeAnchor>
  <cdr:relSizeAnchor xmlns:cdr="http://schemas.openxmlformats.org/drawingml/2006/chartDrawing">
    <cdr:from>
      <cdr:x>0.41303</cdr:x>
      <cdr:y>0.09695</cdr:y>
    </cdr:from>
    <cdr:to>
      <cdr:x>0.49803</cdr:x>
      <cdr:y>0.13826</cdr:y>
    </cdr:to>
    <cdr:sp macro="" textlink="">
      <cdr:nvSpPr>
        <cdr:cNvPr id="8" name="TextBox 1">
          <a:extLst xmlns:a="http://schemas.openxmlformats.org/drawingml/2006/main">
            <a:ext uri="{FF2B5EF4-FFF2-40B4-BE49-F238E27FC236}">
              <a16:creationId xmlns:a16="http://schemas.microsoft.com/office/drawing/2014/main" id="{D73FA4CE-A237-4D7D-BB79-FD54DDAA94F3}"/>
            </a:ext>
          </a:extLst>
        </cdr:cNvPr>
        <cdr:cNvSpPr txBox="1"/>
      </cdr:nvSpPr>
      <cdr:spPr>
        <a:xfrm xmlns:a="http://schemas.openxmlformats.org/drawingml/2006/main">
          <a:off x="3580015" y="610400"/>
          <a:ext cx="736759" cy="2600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wrap="none" rtlCol="0" anchor="t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rgbClr val="FFCC00"/>
              </a:solidFill>
            </a:rPr>
            <a:t>SediGraph</a:t>
          </a:r>
        </a:p>
      </cdr:txBody>
    </cdr:sp>
  </cdr:relSizeAnchor>
  <cdr:relSizeAnchor xmlns:cdr="http://schemas.openxmlformats.org/drawingml/2006/chartDrawing">
    <cdr:from>
      <cdr:x>0.84103</cdr:x>
      <cdr:y>0.09733</cdr:y>
    </cdr:from>
    <cdr:to>
      <cdr:x>0.9707</cdr:x>
      <cdr:y>0.13711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CA68F3E2-3042-96D3-1451-76E61559AB5A}"/>
            </a:ext>
          </a:extLst>
        </cdr:cNvPr>
        <cdr:cNvSpPr txBox="1"/>
      </cdr:nvSpPr>
      <cdr:spPr>
        <a:xfrm xmlns:a="http://schemas.openxmlformats.org/drawingml/2006/main">
          <a:off x="7289800" y="612775"/>
          <a:ext cx="1123947" cy="25045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wrap="square" rtlCol="0" anchor="t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rgbClr val="FFCC00"/>
              </a:solidFill>
              <a:effectLst/>
              <a:latin typeface="+mn-lt"/>
              <a:ea typeface="+mn-ea"/>
              <a:cs typeface="+mn-cs"/>
            </a:rPr>
            <a:t>Laser Diffraction</a:t>
          </a:r>
        </a:p>
        <a:p xmlns:a="http://schemas.openxmlformats.org/drawingml/2006/main">
          <a:endParaRPr lang="en-US">
            <a:solidFill>
              <a:srgbClr val="FFCC00"/>
            </a:solidFill>
            <a:effectLst/>
          </a:endParaRP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0.26606</cdr:x>
      <cdr:y>0.08931</cdr:y>
    </cdr:from>
    <cdr:to>
      <cdr:x>0.33644</cdr:x>
      <cdr:y>0.13017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D425A26-4B20-4BB4-9372-B886808E334E}"/>
            </a:ext>
          </a:extLst>
        </cdr:cNvPr>
        <cdr:cNvSpPr txBox="1"/>
      </cdr:nvSpPr>
      <cdr:spPr>
        <a:xfrm xmlns:a="http://schemas.openxmlformats.org/drawingml/2006/main">
          <a:off x="2306118" y="562280"/>
          <a:ext cx="610036" cy="25725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CC00"/>
              </a:solidFill>
            </a:rPr>
            <a:t>Pipette</a:t>
          </a:r>
        </a:p>
      </cdr:txBody>
    </cdr:sp>
  </cdr:relSizeAnchor>
  <cdr:relSizeAnchor xmlns:cdr="http://schemas.openxmlformats.org/drawingml/2006/chartDrawing">
    <cdr:from>
      <cdr:x>0.57066</cdr:x>
      <cdr:y>0.08931</cdr:y>
    </cdr:from>
    <cdr:to>
      <cdr:x>0.63884</cdr:x>
      <cdr:y>0.13169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A6235DA5-725A-4848-BCB4-9D8C66645734}"/>
            </a:ext>
          </a:extLst>
        </cdr:cNvPr>
        <cdr:cNvSpPr txBox="1"/>
      </cdr:nvSpPr>
      <cdr:spPr>
        <a:xfrm xmlns:a="http://schemas.openxmlformats.org/drawingml/2006/main">
          <a:off x="4946366" y="562316"/>
          <a:ext cx="590967" cy="26682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CC00"/>
              </a:solidFill>
            </a:rPr>
            <a:t>Pipette</a:t>
          </a:r>
        </a:p>
      </cdr:txBody>
    </cdr:sp>
  </cdr:relSizeAnchor>
  <cdr:relSizeAnchor xmlns:cdr="http://schemas.openxmlformats.org/drawingml/2006/chartDrawing">
    <cdr:from>
      <cdr:x>0.7246</cdr:x>
      <cdr:y>0.09011</cdr:y>
    </cdr:from>
    <cdr:to>
      <cdr:x>0.79731</cdr:x>
      <cdr:y>0.13127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43DC68C2-F185-4A6E-B324-4F86333A199B}"/>
            </a:ext>
          </a:extLst>
        </cdr:cNvPr>
        <cdr:cNvSpPr txBox="1"/>
      </cdr:nvSpPr>
      <cdr:spPr>
        <a:xfrm xmlns:a="http://schemas.openxmlformats.org/drawingml/2006/main">
          <a:off x="6280630" y="567335"/>
          <a:ext cx="630232" cy="25914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CC00"/>
              </a:solidFill>
              <a:effectLst/>
              <a:latin typeface="+mn-lt"/>
              <a:ea typeface="+mn-ea"/>
              <a:cs typeface="+mn-cs"/>
            </a:rPr>
            <a:t>Pipette</a:t>
          </a:r>
          <a:endParaRPr lang="en-US" sz="1100">
            <a:solidFill>
              <a:srgbClr val="FFCC00"/>
            </a:solidFill>
          </a:endParaRPr>
        </a:p>
      </cdr:txBody>
    </cdr:sp>
  </cdr:relSizeAnchor>
  <cdr:relSizeAnchor xmlns:cdr="http://schemas.openxmlformats.org/drawingml/2006/chartDrawing">
    <cdr:from>
      <cdr:x>0.09064</cdr:x>
      <cdr:y>0.10014</cdr:y>
    </cdr:from>
    <cdr:to>
      <cdr:x>0.17829</cdr:x>
      <cdr:y>0.13717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D2BD96B6-FDA5-4B5F-BB68-D6BAF7284FD3}"/>
            </a:ext>
          </a:extLst>
        </cdr:cNvPr>
        <cdr:cNvSpPr txBox="1"/>
      </cdr:nvSpPr>
      <cdr:spPr>
        <a:xfrm xmlns:a="http://schemas.openxmlformats.org/drawingml/2006/main">
          <a:off x="785003" y="629729"/>
          <a:ext cx="759125" cy="2329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0.09121</cdr:x>
      <cdr:y>0.08983</cdr:y>
    </cdr:from>
    <cdr:to>
      <cdr:x>0.22308</cdr:x>
      <cdr:y>0.12687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id="{03722A99-6666-4889-8B59-E456774B7A7F}"/>
            </a:ext>
          </a:extLst>
        </cdr:cNvPr>
        <cdr:cNvSpPr txBox="1"/>
      </cdr:nvSpPr>
      <cdr:spPr>
        <a:xfrm xmlns:a="http://schemas.openxmlformats.org/drawingml/2006/main">
          <a:off x="790584" y="565572"/>
          <a:ext cx="1143016" cy="23320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CC00"/>
              </a:solidFill>
              <a:effectLst/>
              <a:latin typeface="+mn-lt"/>
              <a:ea typeface="+mn-ea"/>
              <a:cs typeface="+mn-cs"/>
            </a:rPr>
            <a:t>Laser Diffraction</a:t>
          </a:r>
          <a:endParaRPr lang="en-US">
            <a:solidFill>
              <a:srgbClr val="FFCC00"/>
            </a:solidFill>
            <a:effectLst/>
          </a:endParaRPr>
        </a:p>
      </cdr:txBody>
    </cdr:sp>
  </cdr:relSizeAnchor>
  <cdr:relSizeAnchor xmlns:cdr="http://schemas.openxmlformats.org/drawingml/2006/chartDrawing">
    <cdr:from>
      <cdr:x>0.41252</cdr:x>
      <cdr:y>0.08969</cdr:y>
    </cdr:from>
    <cdr:to>
      <cdr:x>0.50051</cdr:x>
      <cdr:y>0.13099</cdr:y>
    </cdr:to>
    <cdr:sp macro="" textlink="">
      <cdr:nvSpPr>
        <cdr:cNvPr id="10" name="TextBox 1">
          <a:extLst xmlns:a="http://schemas.openxmlformats.org/drawingml/2006/main">
            <a:ext uri="{FF2B5EF4-FFF2-40B4-BE49-F238E27FC236}">
              <a16:creationId xmlns:a16="http://schemas.microsoft.com/office/drawing/2014/main" id="{D73FA4CE-A237-4D7D-BB79-FD54DDAA94F3}"/>
            </a:ext>
          </a:extLst>
        </cdr:cNvPr>
        <cdr:cNvSpPr txBox="1"/>
      </cdr:nvSpPr>
      <cdr:spPr>
        <a:xfrm xmlns:a="http://schemas.openxmlformats.org/drawingml/2006/main">
          <a:off x="3575633" y="564672"/>
          <a:ext cx="762675" cy="26002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rgbClr val="FFCC00"/>
              </a:solidFill>
            </a:rPr>
            <a:t>SediGraph</a:t>
          </a:r>
        </a:p>
      </cdr:txBody>
    </cdr:sp>
  </cdr:relSizeAnchor>
  <cdr:relSizeAnchor xmlns:cdr="http://schemas.openxmlformats.org/drawingml/2006/chartDrawing">
    <cdr:from>
      <cdr:x>0.84432</cdr:x>
      <cdr:y>0.08976</cdr:y>
    </cdr:from>
    <cdr:to>
      <cdr:x>0.97619</cdr:x>
      <cdr:y>0.1268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9E4CB74D-75B0-5648-1BF7-D69343E620CC}"/>
            </a:ext>
          </a:extLst>
        </cdr:cNvPr>
        <cdr:cNvSpPr txBox="1"/>
      </cdr:nvSpPr>
      <cdr:spPr>
        <a:xfrm xmlns:a="http://schemas.openxmlformats.org/drawingml/2006/main">
          <a:off x="7318375" y="565150"/>
          <a:ext cx="1143016" cy="23320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rgbClr val="FFCC00"/>
              </a:solidFill>
              <a:effectLst/>
              <a:latin typeface="+mn-lt"/>
              <a:ea typeface="+mn-ea"/>
              <a:cs typeface="+mn-cs"/>
            </a:rPr>
            <a:t>Laser Diffraction</a:t>
          </a:r>
          <a:endParaRPr lang="en-US">
            <a:solidFill>
              <a:srgbClr val="FFCC00"/>
            </a:solidFill>
            <a:effectLst/>
          </a:endParaRP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0.26166</cdr:x>
      <cdr:y>0.09082</cdr:y>
    </cdr:from>
    <cdr:to>
      <cdr:x>0.32984</cdr:x>
      <cdr:y>0.13471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8E5CF42D-3944-4BAC-AD00-141091627C33}"/>
            </a:ext>
          </a:extLst>
        </cdr:cNvPr>
        <cdr:cNvSpPr txBox="1"/>
      </cdr:nvSpPr>
      <cdr:spPr>
        <a:xfrm xmlns:a="http://schemas.openxmlformats.org/drawingml/2006/main">
          <a:off x="2268038" y="571805"/>
          <a:ext cx="590967" cy="27633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CC00"/>
              </a:solidFill>
            </a:rPr>
            <a:t>Pipette</a:t>
          </a:r>
        </a:p>
      </cdr:txBody>
    </cdr:sp>
  </cdr:relSizeAnchor>
  <cdr:relSizeAnchor xmlns:cdr="http://schemas.openxmlformats.org/drawingml/2006/chartDrawing">
    <cdr:from>
      <cdr:x>0.55789</cdr:x>
      <cdr:y>0.09068</cdr:y>
    </cdr:from>
    <cdr:to>
      <cdr:x>0.62717</cdr:x>
      <cdr:y>0.13608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08170FCA-F65F-4220-9BC5-5661DA66F1DB}"/>
            </a:ext>
          </a:extLst>
        </cdr:cNvPr>
        <cdr:cNvSpPr txBox="1"/>
      </cdr:nvSpPr>
      <cdr:spPr>
        <a:xfrm xmlns:a="http://schemas.openxmlformats.org/drawingml/2006/main">
          <a:off x="4835641" y="570906"/>
          <a:ext cx="600501" cy="28583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CC00"/>
              </a:solidFill>
            </a:rPr>
            <a:t>Pipette</a:t>
          </a:r>
        </a:p>
      </cdr:txBody>
    </cdr:sp>
  </cdr:relSizeAnchor>
  <cdr:relSizeAnchor xmlns:cdr="http://schemas.openxmlformats.org/drawingml/2006/chartDrawing">
    <cdr:from>
      <cdr:x>0.71001</cdr:x>
      <cdr:y>0.09092</cdr:y>
    </cdr:from>
    <cdr:to>
      <cdr:x>0.78472</cdr:x>
      <cdr:y>0.13619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E4434029-DD42-4BDF-8354-48A23CAE171C}"/>
            </a:ext>
          </a:extLst>
        </cdr:cNvPr>
        <cdr:cNvSpPr txBox="1"/>
      </cdr:nvSpPr>
      <cdr:spPr>
        <a:xfrm xmlns:a="http://schemas.openxmlformats.org/drawingml/2006/main">
          <a:off x="6154185" y="572435"/>
          <a:ext cx="647568" cy="28502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CC00"/>
              </a:solidFill>
              <a:effectLst/>
              <a:latin typeface="+mn-lt"/>
              <a:ea typeface="+mn-ea"/>
              <a:cs typeface="+mn-cs"/>
            </a:rPr>
            <a:t>Pipette</a:t>
          </a:r>
          <a:endParaRPr lang="en-US" sz="1100">
            <a:solidFill>
              <a:srgbClr val="FFCC00"/>
            </a:solidFill>
          </a:endParaRPr>
        </a:p>
      </cdr:txBody>
    </cdr:sp>
  </cdr:relSizeAnchor>
  <cdr:relSizeAnchor xmlns:cdr="http://schemas.openxmlformats.org/drawingml/2006/chartDrawing">
    <cdr:from>
      <cdr:x>0.08242</cdr:x>
      <cdr:y>0.09107</cdr:y>
    </cdr:from>
    <cdr:to>
      <cdr:x>0.21868</cdr:x>
      <cdr:y>0.13633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12EB9CCF-3AEC-4C9F-8813-4230851D2340}"/>
            </a:ext>
          </a:extLst>
        </cdr:cNvPr>
        <cdr:cNvSpPr txBox="1"/>
      </cdr:nvSpPr>
      <cdr:spPr>
        <a:xfrm xmlns:a="http://schemas.openxmlformats.org/drawingml/2006/main">
          <a:off x="714375" y="573361"/>
          <a:ext cx="1181068" cy="28495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CC00"/>
              </a:solidFill>
              <a:effectLst/>
              <a:latin typeface="+mn-lt"/>
              <a:ea typeface="+mn-ea"/>
              <a:cs typeface="+mn-cs"/>
            </a:rPr>
            <a:t>Laser Diffraction</a:t>
          </a:r>
          <a:endParaRPr lang="en-US">
            <a:solidFill>
              <a:srgbClr val="FFCC00"/>
            </a:solidFill>
            <a:effectLst/>
          </a:endParaRPr>
        </a:p>
      </cdr:txBody>
    </cdr:sp>
  </cdr:relSizeAnchor>
  <cdr:relSizeAnchor xmlns:cdr="http://schemas.openxmlformats.org/drawingml/2006/chartDrawing">
    <cdr:from>
      <cdr:x>0.40832</cdr:x>
      <cdr:y>0.09258</cdr:y>
    </cdr:from>
    <cdr:to>
      <cdr:x>0.49796</cdr:x>
      <cdr:y>0.13784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D73FA4CE-A237-4D7D-BB79-FD54DDAA94F3}"/>
            </a:ext>
          </a:extLst>
        </cdr:cNvPr>
        <cdr:cNvSpPr txBox="1"/>
      </cdr:nvSpPr>
      <cdr:spPr>
        <a:xfrm xmlns:a="http://schemas.openxmlformats.org/drawingml/2006/main">
          <a:off x="3539258" y="582886"/>
          <a:ext cx="776977" cy="28495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rgbClr val="FFCC00"/>
              </a:solidFill>
            </a:rPr>
            <a:t>SediGraph</a:t>
          </a:r>
        </a:p>
      </cdr:txBody>
    </cdr:sp>
  </cdr:relSizeAnchor>
  <cdr:relSizeAnchor xmlns:cdr="http://schemas.openxmlformats.org/drawingml/2006/chartDrawing">
    <cdr:from>
      <cdr:x>0.83553</cdr:x>
      <cdr:y>0.09128</cdr:y>
    </cdr:from>
    <cdr:to>
      <cdr:x>0.97179</cdr:x>
      <cdr:y>0.13654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87BFA11A-E3BA-30E8-8395-BCA4C375D196}"/>
            </a:ext>
          </a:extLst>
        </cdr:cNvPr>
        <cdr:cNvSpPr txBox="1"/>
      </cdr:nvSpPr>
      <cdr:spPr>
        <a:xfrm xmlns:a="http://schemas.openxmlformats.org/drawingml/2006/main">
          <a:off x="7242175" y="574675"/>
          <a:ext cx="1181068" cy="28495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rgbClr val="FFCC00"/>
              </a:solidFill>
              <a:effectLst/>
              <a:latin typeface="+mn-lt"/>
              <a:ea typeface="+mn-ea"/>
              <a:cs typeface="+mn-cs"/>
            </a:rPr>
            <a:t>Laser Diffraction</a:t>
          </a:r>
          <a:endParaRPr lang="en-US">
            <a:solidFill>
              <a:srgbClr val="FFCC00"/>
            </a:solidFill>
            <a:effectLst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490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0.48126</cdr:x>
      <cdr:y>0.20764</cdr:y>
    </cdr:from>
    <cdr:to>
      <cdr:x>0.58706</cdr:x>
      <cdr:y>0.30662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134478" y="1078104"/>
          <a:ext cx="914400" cy="6070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0.48079</cdr:x>
      <cdr:y>0.23841</cdr:y>
    </cdr:from>
    <cdr:to>
      <cdr:x>0.58584</cdr:x>
      <cdr:y>0.38702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124011" y="126651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0.48079</cdr:x>
      <cdr:y>0.21277</cdr:y>
    </cdr:from>
    <cdr:to>
      <cdr:x>0.58584</cdr:x>
      <cdr:y>0.36163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124010" y="110950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80181" cy="583790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0.13541</cdr:x>
      <cdr:y>0.65019</cdr:y>
    </cdr:from>
    <cdr:to>
      <cdr:x>0.24246</cdr:x>
      <cdr:y>0.8008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151374" y="378906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0.08879</cdr:x>
      <cdr:y>0.63785</cdr:y>
    </cdr:from>
    <cdr:to>
      <cdr:x>0.19534</cdr:x>
      <cdr:y>0.79445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92DEA035-2F00-4B90-9F64-39BCD41F57C2}"/>
            </a:ext>
          </a:extLst>
        </cdr:cNvPr>
        <cdr:cNvSpPr txBox="1"/>
      </cdr:nvSpPr>
      <cdr:spPr>
        <a:xfrm xmlns:a="http://schemas.openxmlformats.org/drawingml/2006/main">
          <a:off x="762000" y="37242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0.05695</cdr:x>
      <cdr:y>0.65607</cdr:y>
    </cdr:from>
    <cdr:to>
      <cdr:x>0.14682</cdr:x>
      <cdr:y>0.7829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E954237A-5CC6-D71E-17C1-0E2E7CD2728B}"/>
            </a:ext>
          </a:extLst>
        </cdr:cNvPr>
        <cdr:cNvSpPr txBox="1"/>
      </cdr:nvSpPr>
      <cdr:spPr>
        <a:xfrm xmlns:a="http://schemas.openxmlformats.org/drawingml/2006/main">
          <a:off x="488642" y="3830074"/>
          <a:ext cx="771096" cy="740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>
              <a:solidFill>
                <a:srgbClr val="FF0000"/>
              </a:solidFill>
            </a:rPr>
            <a:t>data point</a:t>
          </a:r>
        </a:p>
        <a:p xmlns:a="http://schemas.openxmlformats.org/drawingml/2006/main">
          <a:pPr algn="ctr"/>
          <a:r>
            <a:rPr lang="en-US" sz="900">
              <a:solidFill>
                <a:srgbClr val="FF0000"/>
              </a:solidFill>
            </a:rPr>
            <a:t>off chart</a:t>
          </a:r>
        </a:p>
        <a:p xmlns:a="http://schemas.openxmlformats.org/drawingml/2006/main">
          <a:pPr algn="ctr"/>
          <a:r>
            <a:rPr lang="en-US" sz="900">
              <a:solidFill>
                <a:srgbClr val="FF0000"/>
              </a:solidFill>
            </a:rPr>
            <a:t>at -68.09%</a:t>
          </a:r>
        </a:p>
        <a:p xmlns:a="http://schemas.openxmlformats.org/drawingml/2006/main">
          <a:pPr algn="ctr"/>
          <a:r>
            <a:rPr lang="en-US" sz="900">
              <a:solidFill>
                <a:srgbClr val="FF0000"/>
              </a:solidFill>
            </a:rPr>
            <a:t>v</a:t>
          </a:r>
        </a:p>
        <a:p xmlns:a="http://schemas.openxmlformats.org/drawingml/2006/main">
          <a:pPr algn="ctr"/>
          <a:endParaRPr lang="en-US" sz="900">
            <a:solidFill>
              <a:srgbClr val="FF0000"/>
            </a:solidFill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80181" cy="583790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0.5298</cdr:x>
      <cdr:y>0.27406</cdr:y>
    </cdr:from>
    <cdr:to>
      <cdr:x>0.63559</cdr:x>
      <cdr:y>0.42291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553159" y="148631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0.52858</cdr:x>
      <cdr:y>0.2756</cdr:y>
    </cdr:from>
    <cdr:to>
      <cdr:x>0.63437</cdr:x>
      <cdr:y>0.42471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542692" y="149678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0.50321</cdr:x>
      <cdr:y>0.28431</cdr:y>
    </cdr:from>
    <cdr:to>
      <cdr:x>0.60901</cdr:x>
      <cdr:y>0.43342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322885" y="154912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80181" cy="583790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0.75</cdr:x>
      <cdr:y>0.31034</cdr:y>
    </cdr:from>
    <cdr:to>
      <cdr:x>0.85664</cdr:x>
      <cdr:y>0.46724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430945" y="180870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65mg" connectionId="2" xr16:uid="{00000000-0016-0000-0200-000000000000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2222mg" connectionId="1" xr16:uid="{00000000-0016-0000-0800-000001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C00"/>
  </sheetPr>
  <dimension ref="A1:L19"/>
  <sheetViews>
    <sheetView workbookViewId="0">
      <selection activeCell="H3" sqref="H3"/>
    </sheetView>
  </sheetViews>
  <sheetFormatPr defaultColWidth="9.140625" defaultRowHeight="12.75"/>
  <cols>
    <col min="1" max="1" width="12.28515625" style="12" customWidth="1"/>
    <col min="2" max="2" width="12.140625" style="12" customWidth="1"/>
    <col min="3" max="4" width="12.5703125" style="12" customWidth="1"/>
    <col min="5" max="5" width="7.140625" style="80" bestFit="1" customWidth="1"/>
    <col min="6" max="6" width="12.28515625" style="12" customWidth="1"/>
    <col min="7" max="7" width="11.42578125" style="12" customWidth="1"/>
    <col min="8" max="8" width="15" style="12" customWidth="1"/>
    <col min="9" max="9" width="14" style="12" bestFit="1" customWidth="1"/>
    <col min="10" max="10" width="12.28515625" style="12" bestFit="1" customWidth="1"/>
    <col min="11" max="16384" width="9.140625" style="12"/>
  </cols>
  <sheetData>
    <row r="1" spans="1:12" ht="18.75">
      <c r="A1" s="109" t="s">
        <v>155</v>
      </c>
      <c r="B1" s="110"/>
      <c r="C1" s="60"/>
      <c r="D1" s="60"/>
      <c r="E1" s="59"/>
      <c r="F1" s="52"/>
      <c r="G1" s="59" t="s">
        <v>156</v>
      </c>
      <c r="H1" s="52"/>
      <c r="I1" s="53"/>
      <c r="J1" s="52"/>
    </row>
    <row r="2" spans="1:12" ht="12.75" customHeight="1">
      <c r="A2" s="109"/>
      <c r="B2" s="110"/>
      <c r="C2" s="60"/>
      <c r="D2" s="60"/>
      <c r="E2" s="59"/>
      <c r="F2" s="52"/>
      <c r="G2" s="59"/>
      <c r="H2" s="52"/>
      <c r="I2" s="53"/>
      <c r="J2" s="52"/>
    </row>
    <row r="3" spans="1:12">
      <c r="A3" s="52"/>
      <c r="B3" s="60"/>
      <c r="C3" s="60"/>
      <c r="D3" s="60"/>
      <c r="E3" s="59"/>
      <c r="F3" s="52"/>
      <c r="G3" s="59"/>
      <c r="H3" s="52"/>
      <c r="I3" s="53"/>
      <c r="J3" s="52"/>
    </row>
    <row r="4" spans="1:12">
      <c r="A4" s="52"/>
      <c r="B4" s="62" t="s">
        <v>58</v>
      </c>
      <c r="C4" s="62" t="s">
        <v>61</v>
      </c>
      <c r="D4" s="62" t="s">
        <v>66</v>
      </c>
      <c r="E4" s="61"/>
      <c r="F4" s="49" t="s">
        <v>60</v>
      </c>
      <c r="G4" s="61" t="s">
        <v>60</v>
      </c>
      <c r="H4" s="52"/>
      <c r="I4" s="53"/>
      <c r="J4" s="52"/>
    </row>
    <row r="5" spans="1:12" ht="18.399999999999999" customHeight="1" thickBot="1">
      <c r="A5" s="51" t="s">
        <v>31</v>
      </c>
      <c r="B5" s="63" t="s">
        <v>59</v>
      </c>
      <c r="C5" s="63" t="s">
        <v>59</v>
      </c>
      <c r="D5" s="63" t="s">
        <v>59</v>
      </c>
      <c r="E5" s="64" t="s">
        <v>81</v>
      </c>
      <c r="F5" s="51" t="s">
        <v>80</v>
      </c>
      <c r="G5" s="64" t="s">
        <v>62</v>
      </c>
      <c r="H5" s="49" t="s">
        <v>6</v>
      </c>
      <c r="I5" s="49" t="s">
        <v>10</v>
      </c>
      <c r="J5" s="52"/>
      <c r="K5" s="6"/>
      <c r="L5" s="6"/>
    </row>
    <row r="6" spans="1:12" ht="12.75" customHeight="1" thickTop="1">
      <c r="A6" s="49">
        <v>1</v>
      </c>
      <c r="B6" s="202">
        <v>15</v>
      </c>
      <c r="C6" s="202">
        <v>10</v>
      </c>
      <c r="D6" s="196">
        <v>25</v>
      </c>
      <c r="E6" s="196">
        <v>40</v>
      </c>
      <c r="F6" s="197">
        <v>0.45</v>
      </c>
      <c r="G6" s="198">
        <v>55.555555555555557</v>
      </c>
      <c r="H6" s="77" t="s">
        <v>76</v>
      </c>
      <c r="I6" s="50" t="s">
        <v>63</v>
      </c>
      <c r="J6" s="52"/>
      <c r="K6" s="6"/>
      <c r="L6" s="6"/>
    </row>
    <row r="7" spans="1:12">
      <c r="A7" s="49">
        <v>2</v>
      </c>
      <c r="B7" s="202">
        <v>30</v>
      </c>
      <c r="C7" s="202">
        <v>12</v>
      </c>
      <c r="D7" s="196">
        <v>42</v>
      </c>
      <c r="E7" s="196">
        <v>28.571428571428569</v>
      </c>
      <c r="F7" s="197">
        <v>0.45</v>
      </c>
      <c r="G7" s="198">
        <v>93.333333333333329</v>
      </c>
      <c r="H7" s="77" t="s">
        <v>77</v>
      </c>
      <c r="J7" s="52"/>
      <c r="K7" s="6"/>
      <c r="L7" s="6"/>
    </row>
    <row r="8" spans="1:12">
      <c r="A8" s="49">
        <v>3</v>
      </c>
      <c r="B8" s="202">
        <v>50</v>
      </c>
      <c r="C8" s="202">
        <v>15</v>
      </c>
      <c r="D8" s="196">
        <v>65</v>
      </c>
      <c r="E8" s="196">
        <v>23.076923076923077</v>
      </c>
      <c r="F8" s="197">
        <v>0.45</v>
      </c>
      <c r="G8" s="198">
        <v>144.44444444444443</v>
      </c>
      <c r="H8" s="77"/>
      <c r="I8" s="50"/>
      <c r="J8" s="52"/>
      <c r="K8" s="6"/>
      <c r="L8" s="6"/>
    </row>
    <row r="9" spans="1:12" ht="12.75" customHeight="1">
      <c r="A9" s="49">
        <v>4</v>
      </c>
      <c r="B9" s="202">
        <v>250</v>
      </c>
      <c r="C9" s="202">
        <v>65</v>
      </c>
      <c r="D9" s="196">
        <v>315</v>
      </c>
      <c r="E9" s="196">
        <v>20.634920634920633</v>
      </c>
      <c r="F9" s="197">
        <v>0.45</v>
      </c>
      <c r="G9" s="198">
        <v>700</v>
      </c>
      <c r="H9" s="77"/>
      <c r="I9" s="50"/>
      <c r="J9" s="52"/>
      <c r="K9" s="6"/>
      <c r="L9" s="6"/>
    </row>
    <row r="10" spans="1:12">
      <c r="A10" s="49">
        <v>5</v>
      </c>
      <c r="B10" s="202">
        <v>400</v>
      </c>
      <c r="C10" s="202">
        <v>100</v>
      </c>
      <c r="D10" s="196">
        <v>500</v>
      </c>
      <c r="E10" s="196">
        <v>20</v>
      </c>
      <c r="F10" s="197">
        <v>0.45</v>
      </c>
      <c r="G10" s="198">
        <v>1111.1111111111111</v>
      </c>
      <c r="H10" s="77"/>
      <c r="I10" s="50"/>
      <c r="J10" s="52"/>
      <c r="K10" s="6"/>
      <c r="L10" s="6"/>
    </row>
    <row r="11" spans="1:12">
      <c r="A11" s="49">
        <v>6</v>
      </c>
      <c r="B11" s="202">
        <v>600</v>
      </c>
      <c r="C11" s="202">
        <v>150</v>
      </c>
      <c r="D11" s="196">
        <v>750</v>
      </c>
      <c r="E11" s="196">
        <v>20</v>
      </c>
      <c r="F11" s="197">
        <v>0.45</v>
      </c>
      <c r="G11" s="198">
        <v>1666.6666666666665</v>
      </c>
      <c r="H11" s="77"/>
      <c r="I11" s="50"/>
      <c r="J11" s="52"/>
      <c r="K11" s="6"/>
      <c r="L11" s="6"/>
    </row>
    <row r="12" spans="1:12" ht="12.75" customHeight="1">
      <c r="A12" s="49">
        <v>7</v>
      </c>
      <c r="B12" s="202">
        <v>1800</v>
      </c>
      <c r="C12" s="202">
        <v>450</v>
      </c>
      <c r="D12" s="196">
        <v>2250</v>
      </c>
      <c r="E12" s="196">
        <v>20</v>
      </c>
      <c r="F12" s="197">
        <v>0.45</v>
      </c>
      <c r="G12" s="198">
        <v>5000</v>
      </c>
      <c r="H12" s="111"/>
      <c r="I12" s="48"/>
      <c r="J12" s="52"/>
      <c r="K12" s="6"/>
      <c r="L12" s="6"/>
    </row>
    <row r="13" spans="1:12">
      <c r="A13" s="49">
        <v>8</v>
      </c>
      <c r="B13" s="202">
        <v>2300</v>
      </c>
      <c r="C13" s="202">
        <v>600</v>
      </c>
      <c r="D13" s="196">
        <v>2900</v>
      </c>
      <c r="E13" s="196">
        <v>20.689655172413794</v>
      </c>
      <c r="F13" s="197">
        <v>0.45</v>
      </c>
      <c r="G13" s="198">
        <v>6444.4444444444443</v>
      </c>
      <c r="H13" s="111"/>
      <c r="I13" s="48"/>
      <c r="J13" s="52"/>
      <c r="K13" s="6"/>
      <c r="L13" s="6"/>
    </row>
    <row r="14" spans="1:12">
      <c r="A14" s="49">
        <v>9</v>
      </c>
      <c r="B14" s="203">
        <v>2800</v>
      </c>
      <c r="C14" s="203">
        <v>700</v>
      </c>
      <c r="D14" s="199">
        <v>3500</v>
      </c>
      <c r="E14" s="199">
        <v>20</v>
      </c>
      <c r="F14" s="200">
        <v>0.45</v>
      </c>
      <c r="G14" s="201">
        <v>7777.7777777777774</v>
      </c>
      <c r="H14" s="111"/>
      <c r="I14" s="48"/>
      <c r="J14" s="52"/>
      <c r="K14" s="6"/>
      <c r="L14" s="6"/>
    </row>
    <row r="15" spans="1:12">
      <c r="A15" s="50"/>
      <c r="B15" s="65"/>
      <c r="C15" s="65"/>
      <c r="D15" s="65"/>
      <c r="E15" s="66"/>
      <c r="F15" s="50"/>
      <c r="G15" s="66"/>
      <c r="H15" s="50"/>
      <c r="I15" s="53"/>
      <c r="J15" s="48"/>
      <c r="K15" s="6"/>
      <c r="L15" s="6"/>
    </row>
    <row r="16" spans="1:12">
      <c r="A16" s="53" t="s">
        <v>84</v>
      </c>
      <c r="B16" s="65"/>
      <c r="C16" s="65"/>
      <c r="D16" s="65"/>
      <c r="E16" s="66"/>
      <c r="F16" s="50"/>
      <c r="G16" s="66"/>
      <c r="H16" s="50"/>
      <c r="I16" s="53"/>
      <c r="J16" s="67"/>
      <c r="K16" s="6"/>
      <c r="L16" s="6"/>
    </row>
    <row r="17" spans="1:12">
      <c r="A17" s="50"/>
      <c r="B17" s="50"/>
      <c r="C17" s="50"/>
      <c r="D17" s="50"/>
      <c r="E17" s="66"/>
      <c r="F17" s="50"/>
      <c r="G17" s="50"/>
      <c r="H17" s="50"/>
      <c r="I17" s="112"/>
      <c r="J17" s="48"/>
      <c r="K17" s="6"/>
      <c r="L17" s="6"/>
    </row>
    <row r="18" spans="1:12" ht="15.75">
      <c r="A18" s="54"/>
      <c r="B18" s="55"/>
      <c r="C18" s="56"/>
      <c r="D18" s="56"/>
      <c r="E18" s="79"/>
      <c r="F18" s="13"/>
      <c r="G18" s="56"/>
      <c r="H18" s="56"/>
      <c r="I18" s="57"/>
      <c r="J18" s="47"/>
      <c r="K18" s="47"/>
      <c r="L18" s="47"/>
    </row>
    <row r="19" spans="1:12">
      <c r="A19" s="55"/>
      <c r="B19" s="55"/>
      <c r="C19" s="56"/>
      <c r="D19" s="56"/>
      <c r="E19" s="79"/>
      <c r="F19" s="56"/>
      <c r="G19" s="56"/>
      <c r="H19" s="56"/>
      <c r="I19" s="57"/>
      <c r="J19" s="47"/>
      <c r="K19" s="47"/>
      <c r="L19" s="47"/>
    </row>
  </sheetData>
  <protectedRanges>
    <protectedRange sqref="F6:F14" name="Range2"/>
    <protectedRange algorithmName="SHA-512" hashValue="Cc9sKI5nyafFRXb4sshQ7ryJW6OcN5oExdAvzjL0KV1vPNnAmeN+blzLH9R+y3GFsTg2d1jrutrm0yfU0WQipg==" saltValue="BaMaqkdJ1Wt0gArmeWld+w==" spinCount="100000" sqref="D6:E14" name="Range1"/>
  </protectedRanges>
  <phoneticPr fontId="22" type="noConversion"/>
  <pageMargins left="0.75" right="0.75" top="1" bottom="1" header="0.5" footer="0.5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>
    <tabColor indexed="17"/>
    <pageSetUpPr fitToPage="1"/>
  </sheetPr>
  <dimension ref="A1:BA20"/>
  <sheetViews>
    <sheetView workbookViewId="0">
      <selection activeCell="B24" sqref="B24"/>
    </sheetView>
  </sheetViews>
  <sheetFormatPr defaultColWidth="9.140625" defaultRowHeight="12.75"/>
  <cols>
    <col min="1" max="1" width="17.7109375" style="16" customWidth="1"/>
    <col min="2" max="3" width="9.28515625" style="16" customWidth="1"/>
    <col min="4" max="4" width="11.28515625" style="16" customWidth="1"/>
    <col min="5" max="5" width="12.140625" style="16" customWidth="1"/>
    <col min="6" max="6" width="11.140625" style="16" customWidth="1"/>
    <col min="7" max="8" width="9.28515625" style="16" customWidth="1"/>
    <col min="9" max="9" width="12.140625" style="16" customWidth="1"/>
    <col min="10" max="12" width="9.28515625" style="16" customWidth="1"/>
    <col min="13" max="13" width="12.140625" style="16" customWidth="1"/>
    <col min="14" max="16384" width="9.140625" style="16"/>
  </cols>
  <sheetData>
    <row r="1" spans="1:53" s="12" customFormat="1" ht="18.75">
      <c r="A1" s="27" t="s">
        <v>24</v>
      </c>
      <c r="B1" s="6"/>
      <c r="C1" s="6"/>
      <c r="D1" s="6"/>
      <c r="E1" s="7"/>
      <c r="F1" s="8"/>
      <c r="G1" s="9"/>
      <c r="H1" s="9"/>
      <c r="I1" s="9"/>
      <c r="J1" s="6"/>
      <c r="K1" s="6"/>
      <c r="L1" s="10"/>
      <c r="M1" s="10"/>
      <c r="N1" s="10"/>
      <c r="O1" s="10"/>
      <c r="P1" s="6"/>
      <c r="Q1" s="6"/>
      <c r="R1" s="6"/>
      <c r="S1" s="6"/>
      <c r="T1" s="6"/>
      <c r="U1" s="6"/>
      <c r="V1" s="10"/>
      <c r="W1" s="11"/>
      <c r="X1" s="6"/>
      <c r="Y1" s="10"/>
      <c r="Z1" s="11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</row>
    <row r="2" spans="1:53" s="12" customFormat="1" ht="15.75">
      <c r="A2" s="107" t="s">
        <v>137</v>
      </c>
      <c r="B2" s="107"/>
      <c r="F2" s="11"/>
      <c r="I2" s="11"/>
      <c r="J2" s="14"/>
      <c r="K2" s="15"/>
      <c r="L2" s="10"/>
      <c r="M2" s="10"/>
      <c r="N2" s="10"/>
      <c r="O2" s="6"/>
      <c r="P2" s="6"/>
      <c r="Q2" s="6"/>
      <c r="R2" s="6"/>
      <c r="S2" s="6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</row>
    <row r="3" spans="1:53">
      <c r="A3" s="12"/>
      <c r="B3" s="12"/>
      <c r="C3" s="12"/>
      <c r="D3" s="12"/>
      <c r="E3" s="12"/>
      <c r="F3" s="12"/>
      <c r="G3" s="12"/>
      <c r="H3" s="12"/>
      <c r="I3" s="12"/>
    </row>
    <row r="4" spans="1:53" ht="13.5" thickBot="1">
      <c r="A4" s="108" t="s">
        <v>136</v>
      </c>
      <c r="B4" s="12"/>
      <c r="C4" s="12"/>
      <c r="D4" s="12"/>
      <c r="E4" s="12"/>
      <c r="F4" s="12"/>
      <c r="G4" s="12"/>
      <c r="H4" s="12"/>
      <c r="I4" s="12"/>
    </row>
    <row r="5" spans="1:53" ht="16.5" thickBot="1">
      <c r="A5" s="214"/>
      <c r="B5" s="215"/>
      <c r="C5" s="215"/>
      <c r="D5" s="215"/>
      <c r="E5" s="215"/>
      <c r="F5" s="215"/>
      <c r="G5" s="215"/>
      <c r="H5" s="215"/>
      <c r="I5" s="216"/>
    </row>
    <row r="6" spans="1:53" ht="13.5" thickBot="1">
      <c r="A6" s="211" t="s">
        <v>23</v>
      </c>
      <c r="B6" s="212"/>
      <c r="C6" s="212"/>
      <c r="D6" s="213"/>
      <c r="E6" s="211" t="s">
        <v>75</v>
      </c>
      <c r="F6" s="212"/>
      <c r="G6" s="212"/>
      <c r="H6" s="212"/>
      <c r="I6" s="213"/>
      <c r="M6" s="17"/>
      <c r="N6" s="17"/>
      <c r="O6" s="17"/>
      <c r="P6" s="17"/>
      <c r="Q6" s="17"/>
      <c r="R6" s="17"/>
      <c r="S6" s="17"/>
      <c r="T6" s="17"/>
      <c r="U6" s="17"/>
    </row>
    <row r="7" spans="1:53">
      <c r="A7" s="221" t="s">
        <v>121</v>
      </c>
      <c r="B7" s="222"/>
      <c r="C7" s="222"/>
      <c r="D7" s="223"/>
      <c r="E7" s="207" t="s">
        <v>125</v>
      </c>
      <c r="F7" s="207"/>
      <c r="G7" s="207"/>
      <c r="H7" s="207"/>
      <c r="I7" s="208"/>
      <c r="M7" s="17"/>
      <c r="N7" s="217"/>
      <c r="O7" s="217"/>
      <c r="P7" s="217"/>
      <c r="Q7" s="217"/>
      <c r="R7" s="217"/>
      <c r="S7" s="17"/>
      <c r="T7" s="17"/>
      <c r="U7" s="17"/>
    </row>
    <row r="8" spans="1:53">
      <c r="A8" s="227" t="s">
        <v>122</v>
      </c>
      <c r="B8" s="209"/>
      <c r="C8" s="209"/>
      <c r="D8" s="210"/>
      <c r="E8" s="209" t="s">
        <v>128</v>
      </c>
      <c r="F8" s="209"/>
      <c r="G8" s="209"/>
      <c r="H8" s="209"/>
      <c r="I8" s="210"/>
      <c r="M8" s="17"/>
      <c r="N8" s="120"/>
      <c r="O8" s="120"/>
      <c r="P8" s="120"/>
      <c r="Q8" s="120"/>
      <c r="R8" s="120"/>
      <c r="S8" s="17"/>
      <c r="T8" s="17"/>
      <c r="U8" s="17"/>
    </row>
    <row r="9" spans="1:53">
      <c r="A9" s="224" t="s">
        <v>123</v>
      </c>
      <c r="B9" s="225"/>
      <c r="C9" s="225"/>
      <c r="D9" s="226"/>
      <c r="E9" s="209" t="s">
        <v>129</v>
      </c>
      <c r="F9" s="209"/>
      <c r="G9" s="209"/>
      <c r="H9" s="209"/>
      <c r="I9" s="210"/>
      <c r="M9" s="17"/>
      <c r="N9" s="217"/>
      <c r="O9" s="217"/>
      <c r="P9" s="217"/>
      <c r="Q9" s="217"/>
      <c r="R9" s="217"/>
      <c r="S9" s="17"/>
      <c r="T9" s="17"/>
      <c r="U9" s="17"/>
    </row>
    <row r="10" spans="1:53">
      <c r="A10" s="224" t="s">
        <v>124</v>
      </c>
      <c r="B10" s="225"/>
      <c r="C10" s="225"/>
      <c r="D10" s="226"/>
      <c r="E10" s="209" t="s">
        <v>131</v>
      </c>
      <c r="F10" s="209"/>
      <c r="G10" s="209"/>
      <c r="H10" s="209"/>
      <c r="I10" s="210"/>
      <c r="M10" s="17"/>
      <c r="N10" s="120"/>
      <c r="O10" s="120"/>
      <c r="P10" s="120"/>
      <c r="Q10" s="120"/>
      <c r="R10" s="120"/>
      <c r="S10" s="17"/>
      <c r="T10" s="17"/>
      <c r="U10" s="17"/>
    </row>
    <row r="11" spans="1:53">
      <c r="A11" s="224" t="s">
        <v>126</v>
      </c>
      <c r="B11" s="225"/>
      <c r="C11" s="225"/>
      <c r="D11" s="226"/>
      <c r="E11" s="209" t="s">
        <v>132</v>
      </c>
      <c r="F11" s="209"/>
      <c r="G11" s="209"/>
      <c r="H11" s="209"/>
      <c r="I11" s="210"/>
      <c r="L11" s="75"/>
      <c r="M11" s="17"/>
      <c r="N11" s="217"/>
      <c r="O11" s="217"/>
      <c r="P11" s="217"/>
      <c r="Q11" s="217"/>
      <c r="R11" s="217"/>
      <c r="S11" s="17"/>
      <c r="T11" s="17"/>
      <c r="U11" s="17"/>
    </row>
    <row r="12" spans="1:53">
      <c r="A12" s="224" t="s">
        <v>127</v>
      </c>
      <c r="B12" s="225"/>
      <c r="C12" s="225"/>
      <c r="D12" s="226"/>
      <c r="E12" s="209" t="s">
        <v>133</v>
      </c>
      <c r="F12" s="209"/>
      <c r="G12" s="209"/>
      <c r="H12" s="209"/>
      <c r="I12" s="210"/>
      <c r="M12" s="17"/>
      <c r="N12" s="217"/>
      <c r="O12" s="217"/>
      <c r="P12" s="217"/>
      <c r="Q12" s="217"/>
      <c r="R12" s="217"/>
      <c r="S12" s="17"/>
      <c r="T12" s="17"/>
      <c r="U12" s="17"/>
    </row>
    <row r="13" spans="1:53">
      <c r="A13" s="224" t="s">
        <v>130</v>
      </c>
      <c r="B13" s="225"/>
      <c r="C13" s="225"/>
      <c r="D13" s="226"/>
      <c r="E13" s="209" t="s">
        <v>134</v>
      </c>
      <c r="F13" s="209"/>
      <c r="G13" s="209"/>
      <c r="H13" s="209"/>
      <c r="I13" s="210"/>
      <c r="M13" s="17"/>
      <c r="N13" s="217"/>
      <c r="O13" s="217"/>
      <c r="P13" s="217"/>
      <c r="Q13" s="217"/>
      <c r="R13" s="217"/>
      <c r="S13" s="17"/>
      <c r="T13" s="17"/>
      <c r="U13" s="17"/>
    </row>
    <row r="14" spans="1:53" ht="13.5" thickBot="1">
      <c r="A14" s="218"/>
      <c r="B14" s="219"/>
      <c r="C14" s="219"/>
      <c r="D14" s="220"/>
      <c r="E14" s="228" t="s">
        <v>135</v>
      </c>
      <c r="F14" s="228"/>
      <c r="G14" s="228"/>
      <c r="H14" s="228"/>
      <c r="I14" s="229"/>
      <c r="M14" s="17"/>
      <c r="N14" s="83"/>
      <c r="O14" s="83"/>
      <c r="P14" s="83"/>
      <c r="Q14" s="83"/>
      <c r="R14" s="83"/>
      <c r="S14" s="17"/>
      <c r="T14" s="17"/>
      <c r="U14" s="17"/>
    </row>
    <row r="15" spans="1:53">
      <c r="M15" s="17"/>
      <c r="N15" s="84"/>
      <c r="O15" s="84"/>
      <c r="P15" s="84"/>
      <c r="Q15" s="84"/>
      <c r="R15" s="84"/>
      <c r="S15" s="17"/>
      <c r="T15" s="17"/>
      <c r="U15" s="17"/>
    </row>
    <row r="16" spans="1:53">
      <c r="A16" s="17"/>
      <c r="B16" s="17"/>
      <c r="C16" s="17"/>
      <c r="D16" s="17"/>
      <c r="M16" s="17"/>
      <c r="N16" s="217"/>
      <c r="O16" s="217"/>
      <c r="P16" s="217"/>
      <c r="Q16" s="217"/>
      <c r="R16" s="217"/>
      <c r="S16" s="17"/>
      <c r="T16" s="17"/>
      <c r="U16" s="17"/>
    </row>
    <row r="17" spans="1:21">
      <c r="A17" s="17"/>
      <c r="B17" s="17"/>
      <c r="C17" s="121"/>
      <c r="D17" s="121"/>
      <c r="M17" s="17"/>
      <c r="N17" s="82"/>
      <c r="O17" s="82"/>
      <c r="P17" s="82"/>
      <c r="Q17" s="82"/>
      <c r="R17" s="82"/>
      <c r="S17" s="17"/>
      <c r="T17" s="17"/>
      <c r="U17" s="17"/>
    </row>
    <row r="18" spans="1:21">
      <c r="A18" s="17"/>
      <c r="B18" s="17"/>
      <c r="C18" s="17"/>
      <c r="D18" s="17"/>
      <c r="E18" s="17"/>
      <c r="F18" s="17"/>
      <c r="G18" s="17"/>
      <c r="H18" s="17"/>
      <c r="I18" s="17"/>
      <c r="M18" s="17"/>
      <c r="N18" s="217"/>
      <c r="O18" s="217"/>
      <c r="P18" s="217"/>
      <c r="Q18" s="217"/>
      <c r="R18" s="217"/>
      <c r="S18" s="17"/>
      <c r="T18" s="17"/>
      <c r="U18" s="17"/>
    </row>
    <row r="19" spans="1:21">
      <c r="A19" s="17"/>
      <c r="B19" s="17"/>
      <c r="C19" s="17"/>
      <c r="D19" s="17"/>
      <c r="E19" s="17"/>
      <c r="F19" s="17"/>
      <c r="G19" s="17"/>
      <c r="H19" s="17"/>
      <c r="I19" s="17"/>
      <c r="M19" s="17"/>
      <c r="N19" s="17"/>
      <c r="O19" s="17"/>
      <c r="P19" s="17"/>
      <c r="Q19" s="17"/>
      <c r="R19" s="17"/>
      <c r="S19" s="17"/>
      <c r="T19" s="17"/>
      <c r="U19" s="17"/>
    </row>
    <row r="20" spans="1:21">
      <c r="A20" s="17"/>
      <c r="B20" s="17"/>
      <c r="C20" s="17"/>
      <c r="D20" s="17"/>
      <c r="E20" s="17"/>
      <c r="F20" s="17"/>
      <c r="G20" s="17"/>
      <c r="H20" s="17"/>
      <c r="I20" s="17"/>
      <c r="M20" s="17"/>
      <c r="N20" s="17"/>
      <c r="O20" s="17"/>
      <c r="P20" s="17"/>
      <c r="Q20" s="17"/>
      <c r="R20" s="17"/>
      <c r="S20" s="17"/>
      <c r="T20" s="17"/>
      <c r="U20" s="17"/>
    </row>
  </sheetData>
  <mergeCells count="26">
    <mergeCell ref="N18:R18"/>
    <mergeCell ref="N9:R9"/>
    <mergeCell ref="N11:R11"/>
    <mergeCell ref="N12:R12"/>
    <mergeCell ref="N13:R13"/>
    <mergeCell ref="E6:I6"/>
    <mergeCell ref="A5:I5"/>
    <mergeCell ref="N7:R7"/>
    <mergeCell ref="N16:R16"/>
    <mergeCell ref="E8:I8"/>
    <mergeCell ref="A14:D14"/>
    <mergeCell ref="A7:D7"/>
    <mergeCell ref="A9:D9"/>
    <mergeCell ref="A6:D6"/>
    <mergeCell ref="A10:D10"/>
    <mergeCell ref="A8:D8"/>
    <mergeCell ref="A11:D11"/>
    <mergeCell ref="A12:D12"/>
    <mergeCell ref="A13:D13"/>
    <mergeCell ref="E13:I13"/>
    <mergeCell ref="E14:I14"/>
    <mergeCell ref="E7:I7"/>
    <mergeCell ref="E9:I9"/>
    <mergeCell ref="E10:I10"/>
    <mergeCell ref="E11:I11"/>
    <mergeCell ref="E12:I12"/>
  </mergeCells>
  <phoneticPr fontId="0" type="noConversion"/>
  <pageMargins left="0.75" right="0.75" top="1" bottom="1" header="0.5" footer="0.5"/>
  <pageSetup scale="8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7C124-431F-4C96-84A3-AA965AEDF024}">
  <dimension ref="A1:F18"/>
  <sheetViews>
    <sheetView workbookViewId="0"/>
  </sheetViews>
  <sheetFormatPr defaultRowHeight="12.75"/>
  <cols>
    <col min="2" max="2" width="42.7109375" bestFit="1" customWidth="1"/>
  </cols>
  <sheetData>
    <row r="1" spans="1:6">
      <c r="A1" s="205" t="s">
        <v>138</v>
      </c>
      <c r="B1" s="205" t="s">
        <v>139</v>
      </c>
      <c r="C1" s="205"/>
      <c r="D1" s="205"/>
      <c r="E1" s="205"/>
      <c r="F1" s="205"/>
    </row>
    <row r="2" spans="1:6">
      <c r="A2" s="206">
        <v>11</v>
      </c>
      <c r="B2" s="206" t="s">
        <v>140</v>
      </c>
      <c r="C2" s="206"/>
      <c r="D2" s="206"/>
      <c r="E2" s="205"/>
      <c r="F2" s="205"/>
    </row>
    <row r="3" spans="1:6">
      <c r="A3" s="15">
        <v>12</v>
      </c>
      <c r="B3" s="15" t="s">
        <v>141</v>
      </c>
      <c r="C3" s="15"/>
      <c r="D3" s="15"/>
      <c r="E3" s="205"/>
      <c r="F3" s="205"/>
    </row>
    <row r="4" spans="1:6">
      <c r="A4" s="206">
        <v>14</v>
      </c>
      <c r="B4" s="206" t="s">
        <v>142</v>
      </c>
      <c r="C4" s="206"/>
      <c r="D4" s="206"/>
      <c r="E4" s="205"/>
      <c r="F4" s="205"/>
    </row>
    <row r="5" spans="1:6">
      <c r="A5" s="206">
        <v>15</v>
      </c>
      <c r="B5" s="206" t="s">
        <v>143</v>
      </c>
      <c r="C5" s="206"/>
      <c r="D5" s="206"/>
      <c r="E5" s="205"/>
      <c r="F5" s="205"/>
    </row>
    <row r="6" spans="1:6">
      <c r="A6" s="206">
        <v>17</v>
      </c>
      <c r="B6" s="206" t="s">
        <v>144</v>
      </c>
      <c r="C6" s="206"/>
      <c r="D6" s="206"/>
      <c r="E6" s="205"/>
      <c r="F6" s="205"/>
    </row>
    <row r="7" spans="1:6">
      <c r="A7" s="206">
        <v>18</v>
      </c>
      <c r="B7" s="206" t="s">
        <v>145</v>
      </c>
      <c r="C7" s="206"/>
      <c r="D7" s="206"/>
      <c r="E7" s="205"/>
      <c r="F7" s="205"/>
    </row>
    <row r="8" spans="1:6">
      <c r="A8" s="206">
        <v>25</v>
      </c>
      <c r="B8" s="206" t="s">
        <v>146</v>
      </c>
      <c r="C8" s="206"/>
      <c r="D8" s="206"/>
      <c r="E8" s="205"/>
      <c r="F8" s="205"/>
    </row>
    <row r="9" spans="1:6">
      <c r="A9" s="15">
        <v>16</v>
      </c>
      <c r="B9" s="15" t="s">
        <v>147</v>
      </c>
      <c r="C9" s="15"/>
      <c r="D9" s="15"/>
      <c r="E9" s="15"/>
      <c r="F9" s="205"/>
    </row>
    <row r="10" spans="1:6">
      <c r="A10" s="15">
        <v>21</v>
      </c>
      <c r="B10" s="15" t="s">
        <v>148</v>
      </c>
      <c r="C10" s="15"/>
      <c r="D10" s="15"/>
      <c r="E10" s="15"/>
      <c r="F10" s="205"/>
    </row>
    <row r="11" spans="1:6">
      <c r="A11" s="15">
        <v>23</v>
      </c>
      <c r="B11" s="15" t="s">
        <v>149</v>
      </c>
      <c r="C11" s="15"/>
      <c r="D11" s="15"/>
      <c r="E11" s="15"/>
      <c r="F11" s="205"/>
    </row>
    <row r="12" spans="1:6">
      <c r="A12" s="15">
        <v>28</v>
      </c>
      <c r="B12" s="15" t="s">
        <v>150</v>
      </c>
      <c r="C12" s="15"/>
      <c r="D12" s="15"/>
      <c r="E12" s="15"/>
      <c r="F12" s="205"/>
    </row>
    <row r="13" spans="1:6">
      <c r="A13" s="15">
        <v>29</v>
      </c>
      <c r="B13" s="15" t="s">
        <v>151</v>
      </c>
      <c r="C13" s="15"/>
      <c r="D13" s="15"/>
      <c r="E13" s="15"/>
      <c r="F13" s="205"/>
    </row>
    <row r="14" spans="1:6">
      <c r="A14" s="15">
        <v>30</v>
      </c>
      <c r="B14" s="15" t="s">
        <v>152</v>
      </c>
      <c r="C14" s="15"/>
      <c r="D14" s="15"/>
      <c r="E14" s="15"/>
      <c r="F14" s="205"/>
    </row>
    <row r="15" spans="1:6">
      <c r="A15" s="15">
        <v>31</v>
      </c>
      <c r="B15" s="15" t="s">
        <v>153</v>
      </c>
      <c r="C15" s="15"/>
      <c r="D15" s="15"/>
      <c r="E15" s="15"/>
      <c r="F15" s="205"/>
    </row>
    <row r="16" spans="1:6">
      <c r="A16" s="15">
        <v>36</v>
      </c>
      <c r="B16" s="15" t="s">
        <v>154</v>
      </c>
      <c r="C16" s="15"/>
      <c r="D16" s="15"/>
      <c r="E16" s="15"/>
      <c r="F16" s="205"/>
    </row>
    <row r="17" spans="1:6">
      <c r="A17" s="205"/>
      <c r="B17" s="205"/>
      <c r="C17" s="205"/>
      <c r="D17" s="205"/>
      <c r="E17" s="205"/>
      <c r="F17" s="205"/>
    </row>
    <row r="18" spans="1:6">
      <c r="A18" s="205"/>
      <c r="B18" s="205"/>
      <c r="C18" s="205"/>
      <c r="D18" s="205"/>
      <c r="E18" s="205"/>
      <c r="F18" s="20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rgb="FF0070C0"/>
  </sheetPr>
  <dimension ref="A1:DX147"/>
  <sheetViews>
    <sheetView tabSelected="1" zoomScale="110" zoomScaleNormal="110" workbookViewId="0">
      <pane xSplit="4" ySplit="3" topLeftCell="I117" activePane="bottomRight" state="frozen"/>
      <selection pane="topRight" activeCell="E1" sqref="E1"/>
      <selection pane="bottomLeft" activeCell="A4" sqref="A4"/>
      <selection pane="bottomRight" activeCell="T140" sqref="T140"/>
    </sheetView>
  </sheetViews>
  <sheetFormatPr defaultColWidth="9.140625" defaultRowHeight="12.75"/>
  <cols>
    <col min="1" max="1" width="7.85546875" style="5" bestFit="1" customWidth="1"/>
    <col min="2" max="2" width="11.42578125" style="28" bestFit="1" customWidth="1"/>
    <col min="3" max="3" width="19.42578125" style="1" bestFit="1" customWidth="1"/>
    <col min="4" max="4" width="11.42578125" style="20" customWidth="1"/>
    <col min="5" max="5" width="17.28515625" style="20" customWidth="1"/>
    <col min="6" max="6" width="17.28515625" style="58" customWidth="1"/>
    <col min="7" max="8" width="17.28515625" style="81" customWidth="1"/>
    <col min="9" max="10" width="17.28515625" style="1" customWidth="1"/>
    <col min="11" max="11" width="12.5703125" style="26" customWidth="1"/>
    <col min="12" max="12" width="14" style="26" customWidth="1"/>
    <col min="13" max="13" width="10" style="26" customWidth="1"/>
    <col min="14" max="15" width="10.28515625" style="26" customWidth="1"/>
    <col min="16" max="16" width="18.85546875" style="26" customWidth="1"/>
    <col min="17" max="17" width="12.5703125" style="1" customWidth="1"/>
    <col min="18" max="18" width="13.28515625" style="2" customWidth="1"/>
    <col min="19" max="19" width="12.5703125" style="1" customWidth="1"/>
    <col min="20" max="20" width="13.85546875" style="2" customWidth="1"/>
    <col min="21" max="21" width="25.28515625" style="74" bestFit="1" customWidth="1"/>
    <col min="22" max="22" width="7.7109375" style="70" bestFit="1" customWidth="1"/>
    <col min="23" max="23" width="8.42578125" style="70" bestFit="1" customWidth="1"/>
    <col min="24" max="24" width="9" style="70" bestFit="1" customWidth="1"/>
    <col min="25" max="25" width="10.7109375" style="69" customWidth="1"/>
    <col min="26" max="26" width="11.28515625" style="69" bestFit="1" customWidth="1"/>
    <col min="27" max="27" width="7.7109375" style="70" bestFit="1" customWidth="1"/>
    <col min="28" max="28" width="8.42578125" style="70" bestFit="1" customWidth="1"/>
    <col min="29" max="29" width="9" style="70" bestFit="1" customWidth="1"/>
    <col min="30" max="30" width="10.7109375" style="69" customWidth="1"/>
    <col min="31" max="31" width="11.28515625" style="69" bestFit="1" customWidth="1"/>
    <col min="32" max="32" width="7.7109375" style="70" bestFit="1" customWidth="1"/>
    <col min="33" max="33" width="8.42578125" style="70" bestFit="1" customWidth="1"/>
    <col min="34" max="34" width="9" style="70" bestFit="1" customWidth="1"/>
    <col min="35" max="35" width="10.7109375" style="69" customWidth="1"/>
    <col min="36" max="36" width="11.28515625" style="69" bestFit="1" customWidth="1"/>
    <col min="37" max="37" width="7.7109375" style="70" bestFit="1" customWidth="1"/>
    <col min="38" max="38" width="8.42578125" style="70" bestFit="1" customWidth="1"/>
    <col min="39" max="39" width="9" style="70" bestFit="1" customWidth="1"/>
    <col min="40" max="40" width="10.7109375" style="69" customWidth="1"/>
    <col min="41" max="41" width="11.28515625" style="69" bestFit="1" customWidth="1"/>
    <col min="42" max="43" width="9.140625" style="43"/>
    <col min="44" max="89" width="9.140625" style="21"/>
    <col min="90" max="128" width="9.140625" style="29"/>
    <col min="129" max="16384" width="9.140625" style="1"/>
  </cols>
  <sheetData>
    <row r="1" spans="1:128" s="106" customFormat="1">
      <c r="A1" s="87"/>
      <c r="B1" s="87"/>
      <c r="C1" s="87"/>
      <c r="D1" s="87"/>
      <c r="E1" s="88" t="s">
        <v>4</v>
      </c>
      <c r="F1" s="89" t="s">
        <v>4</v>
      </c>
      <c r="G1" s="89" t="s">
        <v>4</v>
      </c>
      <c r="H1" s="89" t="s">
        <v>4</v>
      </c>
      <c r="I1" s="88" t="s">
        <v>4</v>
      </c>
      <c r="J1" s="88" t="s">
        <v>2</v>
      </c>
      <c r="K1" s="90" t="s">
        <v>0</v>
      </c>
      <c r="L1" s="90" t="s">
        <v>0</v>
      </c>
      <c r="M1" s="90" t="s">
        <v>0</v>
      </c>
      <c r="N1" s="90" t="s">
        <v>0</v>
      </c>
      <c r="O1" s="90" t="s">
        <v>0</v>
      </c>
      <c r="P1" s="90" t="s">
        <v>1</v>
      </c>
      <c r="Q1" s="88" t="s">
        <v>6</v>
      </c>
      <c r="R1" s="91" t="s">
        <v>10</v>
      </c>
      <c r="S1" s="88" t="s">
        <v>5</v>
      </c>
      <c r="T1" s="91" t="s">
        <v>5</v>
      </c>
      <c r="U1" s="92"/>
      <c r="V1" s="93"/>
      <c r="W1" s="93"/>
      <c r="X1" s="93"/>
      <c r="Y1" s="94"/>
      <c r="Z1" s="94"/>
      <c r="AA1" s="93"/>
      <c r="AB1" s="93"/>
      <c r="AC1" s="93"/>
      <c r="AD1" s="94"/>
      <c r="AE1" s="94"/>
      <c r="AF1" s="93"/>
      <c r="AG1" s="93"/>
      <c r="AH1" s="93"/>
      <c r="AI1" s="94"/>
      <c r="AJ1" s="94"/>
      <c r="AK1" s="93"/>
      <c r="AL1" s="93"/>
      <c r="AM1" s="93"/>
      <c r="AN1" s="94"/>
      <c r="AO1" s="94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  <c r="BM1" s="87"/>
      <c r="BN1" s="87"/>
      <c r="BO1" s="87"/>
      <c r="BP1" s="87"/>
      <c r="BQ1" s="87"/>
      <c r="BR1" s="87"/>
      <c r="BS1" s="87"/>
      <c r="BT1" s="87"/>
      <c r="BU1" s="87"/>
      <c r="BV1" s="87"/>
      <c r="BW1" s="87"/>
      <c r="BX1" s="87"/>
      <c r="BY1" s="87"/>
      <c r="BZ1" s="87"/>
      <c r="CA1" s="87"/>
      <c r="CB1" s="87"/>
      <c r="CC1" s="87"/>
      <c r="CD1" s="87"/>
      <c r="CE1" s="87"/>
      <c r="CF1" s="87"/>
      <c r="CG1" s="87"/>
      <c r="CH1" s="87"/>
      <c r="CI1" s="87"/>
      <c r="CJ1" s="87"/>
      <c r="CK1" s="87"/>
      <c r="CL1" s="87"/>
      <c r="CM1" s="87"/>
      <c r="CN1" s="87"/>
      <c r="CO1" s="87"/>
      <c r="CP1" s="87"/>
      <c r="CQ1" s="87"/>
      <c r="CR1" s="87"/>
      <c r="CS1" s="87"/>
      <c r="CT1" s="87"/>
      <c r="CU1" s="87"/>
      <c r="CV1" s="87"/>
      <c r="CW1" s="87"/>
      <c r="CX1" s="87"/>
      <c r="CY1" s="87"/>
      <c r="CZ1" s="87"/>
      <c r="DA1" s="87"/>
      <c r="DB1" s="87"/>
      <c r="DC1" s="87"/>
      <c r="DD1" s="87"/>
      <c r="DE1" s="87"/>
      <c r="DF1" s="87"/>
      <c r="DG1" s="87"/>
      <c r="DH1" s="87"/>
      <c r="DI1" s="87"/>
      <c r="DJ1" s="87"/>
      <c r="DK1" s="87"/>
      <c r="DL1" s="87"/>
      <c r="DM1" s="87"/>
      <c r="DN1" s="87"/>
      <c r="DO1" s="87"/>
      <c r="DP1" s="87"/>
      <c r="DQ1" s="87"/>
      <c r="DR1" s="87"/>
      <c r="DS1" s="87"/>
      <c r="DT1" s="87"/>
      <c r="DU1" s="87"/>
      <c r="DV1" s="87"/>
      <c r="DW1" s="87"/>
      <c r="DX1" s="87"/>
    </row>
    <row r="2" spans="1:128" s="106" customFormat="1">
      <c r="A2" s="87" t="s">
        <v>7</v>
      </c>
      <c r="B2" s="87" t="s">
        <v>35</v>
      </c>
      <c r="C2" s="87" t="s">
        <v>67</v>
      </c>
      <c r="D2" s="87" t="s">
        <v>31</v>
      </c>
      <c r="E2" s="88" t="s">
        <v>33</v>
      </c>
      <c r="F2" s="89" t="s">
        <v>8</v>
      </c>
      <c r="G2" s="89" t="s">
        <v>6</v>
      </c>
      <c r="H2" s="89" t="s">
        <v>10</v>
      </c>
      <c r="I2" s="88" t="s">
        <v>5</v>
      </c>
      <c r="J2" s="88" t="s">
        <v>3</v>
      </c>
      <c r="K2" s="90" t="s">
        <v>33</v>
      </c>
      <c r="L2" s="90" t="s">
        <v>8</v>
      </c>
      <c r="M2" s="90" t="s">
        <v>6</v>
      </c>
      <c r="N2" s="90" t="s">
        <v>10</v>
      </c>
      <c r="O2" s="90" t="s">
        <v>11</v>
      </c>
      <c r="P2" s="90" t="s">
        <v>9</v>
      </c>
      <c r="Q2" s="88" t="s">
        <v>12</v>
      </c>
      <c r="R2" s="88" t="s">
        <v>12</v>
      </c>
      <c r="S2" s="88" t="s">
        <v>12</v>
      </c>
      <c r="T2" s="91" t="s">
        <v>3</v>
      </c>
      <c r="U2" s="92"/>
      <c r="V2" s="231" t="s">
        <v>51</v>
      </c>
      <c r="W2" s="231"/>
      <c r="X2" s="231"/>
      <c r="Y2" s="231"/>
      <c r="Z2" s="231"/>
      <c r="AA2" s="231" t="s">
        <v>52</v>
      </c>
      <c r="AB2" s="231"/>
      <c r="AC2" s="231"/>
      <c r="AD2" s="231"/>
      <c r="AE2" s="231"/>
      <c r="AF2" s="231" t="s">
        <v>53</v>
      </c>
      <c r="AG2" s="231"/>
      <c r="AH2" s="231"/>
      <c r="AI2" s="231"/>
      <c r="AJ2" s="231"/>
      <c r="AK2" s="231" t="s">
        <v>44</v>
      </c>
      <c r="AL2" s="231"/>
      <c r="AM2" s="231"/>
      <c r="AN2" s="231"/>
      <c r="AO2" s="231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  <c r="BU2" s="87"/>
      <c r="BV2" s="87"/>
      <c r="BW2" s="87"/>
      <c r="BX2" s="87"/>
      <c r="BY2" s="87"/>
      <c r="BZ2" s="87"/>
      <c r="CA2" s="87"/>
      <c r="CB2" s="87"/>
      <c r="CC2" s="87"/>
      <c r="CD2" s="87"/>
      <c r="CE2" s="87"/>
      <c r="CF2" s="87"/>
      <c r="CG2" s="87"/>
      <c r="CH2" s="87"/>
      <c r="CI2" s="87"/>
      <c r="CJ2" s="87"/>
      <c r="CK2" s="87"/>
      <c r="CL2" s="87"/>
      <c r="CM2" s="87"/>
      <c r="CN2" s="87"/>
      <c r="CO2" s="87"/>
      <c r="CP2" s="87"/>
      <c r="CQ2" s="87"/>
      <c r="CR2" s="87"/>
      <c r="CS2" s="87"/>
      <c r="CT2" s="87"/>
      <c r="CU2" s="87"/>
      <c r="CV2" s="87"/>
      <c r="CW2" s="87"/>
      <c r="CX2" s="87"/>
      <c r="CY2" s="87"/>
      <c r="CZ2" s="87"/>
      <c r="DA2" s="87"/>
      <c r="DB2" s="87"/>
      <c r="DC2" s="87"/>
      <c r="DD2" s="87"/>
      <c r="DE2" s="87"/>
      <c r="DF2" s="87"/>
      <c r="DG2" s="87"/>
      <c r="DH2" s="87"/>
      <c r="DI2" s="87"/>
      <c r="DJ2" s="87"/>
      <c r="DK2" s="87"/>
      <c r="DL2" s="87"/>
      <c r="DM2" s="87"/>
      <c r="DN2" s="87"/>
      <c r="DO2" s="87"/>
      <c r="DP2" s="87"/>
      <c r="DQ2" s="87"/>
      <c r="DR2" s="87"/>
      <c r="DS2" s="87"/>
      <c r="DT2" s="87"/>
      <c r="DU2" s="87"/>
      <c r="DV2" s="87"/>
      <c r="DW2" s="87"/>
      <c r="DX2" s="87"/>
    </row>
    <row r="3" spans="1:128" s="106" customFormat="1" ht="13.5" thickBot="1">
      <c r="A3" s="87"/>
      <c r="B3" s="87"/>
      <c r="C3" s="87" t="s">
        <v>21</v>
      </c>
      <c r="D3" s="87"/>
      <c r="E3" s="88" t="s">
        <v>34</v>
      </c>
      <c r="F3" s="89" t="s">
        <v>32</v>
      </c>
      <c r="G3" s="89" t="s">
        <v>30</v>
      </c>
      <c r="H3" s="89" t="s">
        <v>30</v>
      </c>
      <c r="I3" s="88" t="s">
        <v>30</v>
      </c>
      <c r="J3" s="88" t="s">
        <v>13</v>
      </c>
      <c r="K3" s="90" t="s">
        <v>34</v>
      </c>
      <c r="L3" s="90" t="s">
        <v>32</v>
      </c>
      <c r="M3" s="90" t="s">
        <v>30</v>
      </c>
      <c r="N3" s="90" t="s">
        <v>30</v>
      </c>
      <c r="O3" s="90" t="s">
        <v>30</v>
      </c>
      <c r="P3" s="90" t="s">
        <v>13</v>
      </c>
      <c r="Q3" s="88" t="s">
        <v>111</v>
      </c>
      <c r="R3" s="88" t="s">
        <v>111</v>
      </c>
      <c r="S3" s="88" t="s">
        <v>111</v>
      </c>
      <c r="T3" s="88" t="s">
        <v>111</v>
      </c>
      <c r="U3" s="92" t="s">
        <v>65</v>
      </c>
      <c r="V3" s="93" t="s">
        <v>20</v>
      </c>
      <c r="W3" s="93" t="s">
        <v>42</v>
      </c>
      <c r="X3" s="93" t="s">
        <v>43</v>
      </c>
      <c r="Y3" s="94" t="s">
        <v>40</v>
      </c>
      <c r="Z3" s="94" t="s">
        <v>41</v>
      </c>
      <c r="AA3" s="93" t="s">
        <v>20</v>
      </c>
      <c r="AB3" s="93" t="s">
        <v>42</v>
      </c>
      <c r="AC3" s="93" t="s">
        <v>43</v>
      </c>
      <c r="AD3" s="94" t="s">
        <v>40</v>
      </c>
      <c r="AE3" s="94" t="s">
        <v>41</v>
      </c>
      <c r="AF3" s="93" t="s">
        <v>20</v>
      </c>
      <c r="AG3" s="93" t="s">
        <v>42</v>
      </c>
      <c r="AH3" s="93" t="s">
        <v>43</v>
      </c>
      <c r="AI3" s="94" t="s">
        <v>40</v>
      </c>
      <c r="AJ3" s="94" t="s">
        <v>41</v>
      </c>
      <c r="AK3" s="93" t="s">
        <v>20</v>
      </c>
      <c r="AL3" s="93" t="s">
        <v>42</v>
      </c>
      <c r="AM3" s="93" t="s">
        <v>43</v>
      </c>
      <c r="AN3" s="94" t="s">
        <v>40</v>
      </c>
      <c r="AO3" s="94" t="s">
        <v>41</v>
      </c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/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</row>
    <row r="4" spans="1:128">
      <c r="A4" s="95" t="s">
        <v>29</v>
      </c>
      <c r="B4" s="96" t="s">
        <v>45</v>
      </c>
      <c r="C4" s="126" t="s">
        <v>119</v>
      </c>
      <c r="D4" s="127">
        <v>1</v>
      </c>
      <c r="E4" s="98">
        <v>446.57409999999999</v>
      </c>
      <c r="F4" s="98">
        <f>E4+G4+H4</f>
        <v>446.59999999999997</v>
      </c>
      <c r="G4" s="130">
        <v>1.54E-2</v>
      </c>
      <c r="H4" s="130">
        <v>1.0500000000000001E-2</v>
      </c>
      <c r="I4" s="99">
        <f>G4+H4</f>
        <v>2.5899999999999999E-2</v>
      </c>
      <c r="J4" s="98">
        <f>(1.6061/(1.6061-(I4/F4)))*(I4/F4)*1000000</f>
        <v>57.995824545007743</v>
      </c>
      <c r="K4" s="113">
        <v>446.4</v>
      </c>
      <c r="L4" s="113">
        <v>446.4</v>
      </c>
      <c r="M4" s="114">
        <v>1.21E-2</v>
      </c>
      <c r="N4" s="114">
        <v>1.06E-2</v>
      </c>
      <c r="O4" s="114">
        <v>2.2700000000000001E-2</v>
      </c>
      <c r="P4" s="100">
        <v>51</v>
      </c>
      <c r="Q4" s="101">
        <f>((M4-G4)/G4)*100</f>
        <v>-21.428571428571434</v>
      </c>
      <c r="R4" s="101">
        <f>((N4-H4)/H4)*100</f>
        <v>0.95238095238094655</v>
      </c>
      <c r="S4" s="101">
        <f>((O4-I4)/I4)*100</f>
        <v>-12.355212355212347</v>
      </c>
      <c r="T4" s="101">
        <f>((P4-J4)/J4)*100</f>
        <v>-12.062634853270554</v>
      </c>
      <c r="U4" s="102"/>
      <c r="V4" s="103">
        <f t="shared" ref="V4:V49" si="0">$Q$140</f>
        <v>-3.5157810627247419</v>
      </c>
      <c r="W4" s="103">
        <f t="shared" ref="W4:W44" si="1">$Q$140-5</f>
        <v>-8.5157810627247414</v>
      </c>
      <c r="X4" s="103">
        <f t="shared" ref="X4:X44" si="2">$Q$140+5</f>
        <v>1.4842189372752581</v>
      </c>
      <c r="Y4" s="103">
        <f t="shared" ref="Y4:Y44" si="3">($Q$140-(3*$Q$143))</f>
        <v>-11.748455986590335</v>
      </c>
      <c r="Z4" s="103">
        <f t="shared" ref="Z4:Z44" si="4">($Q$140+(3*$Q$143))</f>
        <v>4.7168938611408517</v>
      </c>
      <c r="AA4" s="103">
        <f t="shared" ref="AA4:AA44" si="5">$R$140</f>
        <v>3.3272334054230239E-2</v>
      </c>
      <c r="AB4" s="103">
        <f t="shared" ref="AB4:AB44" si="6">$R$140-5</f>
        <v>-4.9667276659457702</v>
      </c>
      <c r="AC4" s="103">
        <f t="shared" ref="AC4:AC44" si="7">$R$140+5</f>
        <v>5.0332723340542298</v>
      </c>
      <c r="AD4" s="103">
        <f t="shared" ref="AD4:AD44" si="8">($R$140-(3*$R$143))</f>
        <v>-4.1630419917261063</v>
      </c>
      <c r="AE4" s="103">
        <f t="shared" ref="AE4:AE44" si="9">($R$140+(3*$R$143))</f>
        <v>4.2295866598345659</v>
      </c>
      <c r="AF4" s="103">
        <f t="shared" ref="AF4:AF44" si="10">$S$140</f>
        <v>-2.4097989615230855</v>
      </c>
      <c r="AG4" s="103">
        <f t="shared" ref="AG4:AG44" si="11">$S$140-5</f>
        <v>-7.4097989615230855</v>
      </c>
      <c r="AH4" s="103">
        <f t="shared" ref="AH4:AH44" si="12">$S$140+5</f>
        <v>2.5902010384769145</v>
      </c>
      <c r="AI4" s="103">
        <f t="shared" ref="AI4:AI44" si="13">($S$140-(3*$S$143))</f>
        <v>-11.345870838081854</v>
      </c>
      <c r="AJ4" s="103">
        <f t="shared" ref="AJ4:AJ44" si="14">($S$140+(3*$S$143))</f>
        <v>6.5262729150356833</v>
      </c>
      <c r="AK4" s="103">
        <f t="shared" ref="AK4:AK44" si="15">$T$140</f>
        <v>-2.5614802999659227</v>
      </c>
      <c r="AL4" s="103">
        <f t="shared" ref="AL4:AL44" si="16">$T$140-5</f>
        <v>-7.5614802999659227</v>
      </c>
      <c r="AM4" s="103">
        <f t="shared" ref="AM4:AM44" si="17">$T$140+5</f>
        <v>2.4385197000340773</v>
      </c>
      <c r="AN4" s="103">
        <f t="shared" ref="AN4:AN44" si="18">($T$140-(3*$T$143))</f>
        <v>-11.310413600199944</v>
      </c>
      <c r="AO4" s="103">
        <f t="shared" ref="AO4:AO44" si="19">($T$140+(3*$T$143))</f>
        <v>6.1874530002680972</v>
      </c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</row>
    <row r="5" spans="1:128">
      <c r="A5" s="95" t="s">
        <v>29</v>
      </c>
      <c r="B5" s="96" t="s">
        <v>45</v>
      </c>
      <c r="C5" s="126" t="s">
        <v>120</v>
      </c>
      <c r="D5" s="86">
        <v>2</v>
      </c>
      <c r="E5" s="98">
        <v>446.75749999999994</v>
      </c>
      <c r="F5" s="98">
        <f>E5+G5+H5</f>
        <v>446.7999999999999</v>
      </c>
      <c r="G5" s="119">
        <v>0.03</v>
      </c>
      <c r="H5" s="119">
        <v>1.2500000000000001E-2</v>
      </c>
      <c r="I5" s="99">
        <f t="shared" ref="I5:I66" si="20">G5+H5</f>
        <v>4.2499999999999996E-2</v>
      </c>
      <c r="J5" s="98">
        <f>(1.6061/(1.6061-(I5/F5)))*(I5/F5)*1000000</f>
        <v>95.126493287042209</v>
      </c>
      <c r="K5" s="115">
        <v>446.6</v>
      </c>
      <c r="L5" s="115">
        <v>446.6</v>
      </c>
      <c r="M5" s="116">
        <v>2.47E-2</v>
      </c>
      <c r="N5" s="116">
        <v>1.34E-2</v>
      </c>
      <c r="O5" s="116">
        <v>3.8100000000000002E-2</v>
      </c>
      <c r="P5" s="104">
        <v>85</v>
      </c>
      <c r="Q5" s="101">
        <f t="shared" ref="Q5:Q66" si="21">((M5-G5)/G5)*100</f>
        <v>-17.666666666666664</v>
      </c>
      <c r="R5" s="101">
        <f t="shared" ref="R5:R66" si="22">((N5-H5)/H5)*100</f>
        <v>7.1999999999999984</v>
      </c>
      <c r="S5" s="101">
        <f t="shared" ref="S5:S66" si="23">((O5-I5)/I5)*100</f>
        <v>-10.352941176470576</v>
      </c>
      <c r="T5" s="101">
        <f t="shared" ref="T5:T66" si="24">((P5-J5)/J5)*100</f>
        <v>-10.645292323018495</v>
      </c>
      <c r="U5" s="102"/>
      <c r="V5" s="103">
        <f t="shared" si="0"/>
        <v>-3.5157810627247419</v>
      </c>
      <c r="W5" s="103">
        <f t="shared" si="1"/>
        <v>-8.5157810627247414</v>
      </c>
      <c r="X5" s="103">
        <f t="shared" si="2"/>
        <v>1.4842189372752581</v>
      </c>
      <c r="Y5" s="103">
        <f t="shared" si="3"/>
        <v>-11.748455986590335</v>
      </c>
      <c r="Z5" s="103">
        <f t="shared" si="4"/>
        <v>4.7168938611408517</v>
      </c>
      <c r="AA5" s="103">
        <f t="shared" si="5"/>
        <v>3.3272334054230239E-2</v>
      </c>
      <c r="AB5" s="103">
        <f t="shared" si="6"/>
        <v>-4.9667276659457702</v>
      </c>
      <c r="AC5" s="103">
        <f t="shared" si="7"/>
        <v>5.0332723340542298</v>
      </c>
      <c r="AD5" s="103">
        <f t="shared" si="8"/>
        <v>-4.1630419917261063</v>
      </c>
      <c r="AE5" s="103">
        <f t="shared" si="9"/>
        <v>4.2295866598345659</v>
      </c>
      <c r="AF5" s="103">
        <f t="shared" si="10"/>
        <v>-2.4097989615230855</v>
      </c>
      <c r="AG5" s="103">
        <f t="shared" si="11"/>
        <v>-7.4097989615230855</v>
      </c>
      <c r="AH5" s="103">
        <f t="shared" si="12"/>
        <v>2.5902010384769145</v>
      </c>
      <c r="AI5" s="103">
        <f t="shared" si="13"/>
        <v>-11.345870838081854</v>
      </c>
      <c r="AJ5" s="103">
        <f t="shared" si="14"/>
        <v>6.5262729150356833</v>
      </c>
      <c r="AK5" s="103">
        <f t="shared" si="15"/>
        <v>-2.5614802999659227</v>
      </c>
      <c r="AL5" s="103">
        <f t="shared" si="16"/>
        <v>-7.5614802999659227</v>
      </c>
      <c r="AM5" s="103">
        <f t="shared" si="17"/>
        <v>2.4385197000340773</v>
      </c>
      <c r="AN5" s="103">
        <f t="shared" si="18"/>
        <v>-11.310413600199944</v>
      </c>
      <c r="AO5" s="103">
        <f t="shared" si="19"/>
        <v>6.1874530002680972</v>
      </c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</row>
    <row r="6" spans="1:128">
      <c r="A6" s="95" t="s">
        <v>29</v>
      </c>
      <c r="B6" s="96" t="s">
        <v>45</v>
      </c>
      <c r="C6" s="126" t="s">
        <v>119</v>
      </c>
      <c r="D6" s="86">
        <v>3</v>
      </c>
      <c r="E6" s="98">
        <v>446.43419999999998</v>
      </c>
      <c r="F6" s="98">
        <f>E6+G6+H6</f>
        <v>446.5</v>
      </c>
      <c r="G6" s="119">
        <v>0.05</v>
      </c>
      <c r="H6" s="119">
        <v>1.5800000000000002E-2</v>
      </c>
      <c r="I6" s="99">
        <f t="shared" si="20"/>
        <v>6.5799999999999997E-2</v>
      </c>
      <c r="J6" s="98">
        <f>(1.6061/(1.6061-(I6/F6)))*(I6/F6)*1000000</f>
        <v>147.38194414857878</v>
      </c>
      <c r="K6" s="115">
        <v>446.1</v>
      </c>
      <c r="L6" s="115">
        <v>446.2</v>
      </c>
      <c r="M6" s="116">
        <v>4.7699999999999999E-2</v>
      </c>
      <c r="N6" s="116">
        <v>1.67E-2</v>
      </c>
      <c r="O6" s="116">
        <v>6.4399999999999999E-2</v>
      </c>
      <c r="P6" s="104">
        <v>144</v>
      </c>
      <c r="Q6" s="101">
        <f t="shared" si="21"/>
        <v>-4.6000000000000068</v>
      </c>
      <c r="R6" s="101">
        <f t="shared" si="22"/>
        <v>5.6962025316455565</v>
      </c>
      <c r="S6" s="101">
        <f t="shared" si="23"/>
        <v>-2.1276595744680828</v>
      </c>
      <c r="T6" s="101">
        <f t="shared" si="24"/>
        <v>-2.2946801035338318</v>
      </c>
      <c r="U6" s="102"/>
      <c r="V6" s="103">
        <f t="shared" si="0"/>
        <v>-3.5157810627247419</v>
      </c>
      <c r="W6" s="103">
        <f t="shared" si="1"/>
        <v>-8.5157810627247414</v>
      </c>
      <c r="X6" s="103">
        <f t="shared" si="2"/>
        <v>1.4842189372752581</v>
      </c>
      <c r="Y6" s="103">
        <f t="shared" si="3"/>
        <v>-11.748455986590335</v>
      </c>
      <c r="Z6" s="103">
        <f t="shared" si="4"/>
        <v>4.7168938611408517</v>
      </c>
      <c r="AA6" s="103">
        <f t="shared" si="5"/>
        <v>3.3272334054230239E-2</v>
      </c>
      <c r="AB6" s="103">
        <f t="shared" si="6"/>
        <v>-4.9667276659457702</v>
      </c>
      <c r="AC6" s="103">
        <f t="shared" si="7"/>
        <v>5.0332723340542298</v>
      </c>
      <c r="AD6" s="103">
        <f t="shared" si="8"/>
        <v>-4.1630419917261063</v>
      </c>
      <c r="AE6" s="103">
        <f t="shared" si="9"/>
        <v>4.2295866598345659</v>
      </c>
      <c r="AF6" s="103">
        <f t="shared" si="10"/>
        <v>-2.4097989615230855</v>
      </c>
      <c r="AG6" s="103">
        <f t="shared" si="11"/>
        <v>-7.4097989615230855</v>
      </c>
      <c r="AH6" s="103">
        <f t="shared" si="12"/>
        <v>2.5902010384769145</v>
      </c>
      <c r="AI6" s="103">
        <f t="shared" si="13"/>
        <v>-11.345870838081854</v>
      </c>
      <c r="AJ6" s="103">
        <f t="shared" si="14"/>
        <v>6.5262729150356833</v>
      </c>
      <c r="AK6" s="103">
        <f t="shared" si="15"/>
        <v>-2.5614802999659227</v>
      </c>
      <c r="AL6" s="103">
        <f t="shared" si="16"/>
        <v>-7.5614802999659227</v>
      </c>
      <c r="AM6" s="103">
        <f t="shared" si="17"/>
        <v>2.4385197000340773</v>
      </c>
      <c r="AN6" s="103">
        <f t="shared" si="18"/>
        <v>-11.310413600199944</v>
      </c>
      <c r="AO6" s="103">
        <f t="shared" si="19"/>
        <v>6.1874530002680972</v>
      </c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</row>
    <row r="7" spans="1:128">
      <c r="A7" s="95" t="s">
        <v>29</v>
      </c>
      <c r="B7" s="96" t="s">
        <v>45</v>
      </c>
      <c r="C7" s="126" t="s">
        <v>120</v>
      </c>
      <c r="D7" s="86">
        <v>4</v>
      </c>
      <c r="E7" s="98">
        <v>446.68380000000002</v>
      </c>
      <c r="F7" s="98">
        <f t="shared" ref="F7:F66" si="25">E7+G7+H7</f>
        <v>447.00000000000006</v>
      </c>
      <c r="G7" s="119">
        <v>0.25040000000000001</v>
      </c>
      <c r="H7" s="119">
        <v>6.5799999999999997E-2</v>
      </c>
      <c r="I7" s="99">
        <f>G7+H7</f>
        <v>0.31620000000000004</v>
      </c>
      <c r="J7" s="98">
        <f>(1.6061/(1.6061-(I7/F7)))*(I7/F7)*1000000</f>
        <v>707.69424360429514</v>
      </c>
      <c r="K7" s="115">
        <v>446.5</v>
      </c>
      <c r="L7" s="115">
        <v>446.8</v>
      </c>
      <c r="M7" s="116">
        <v>0.2366</v>
      </c>
      <c r="N7" s="116">
        <v>2.1000000000000001E-2</v>
      </c>
      <c r="O7" s="116">
        <v>0.2576</v>
      </c>
      <c r="P7" s="104">
        <v>577</v>
      </c>
      <c r="Q7" s="101">
        <f t="shared" si="21"/>
        <v>-5.5111821086262003</v>
      </c>
      <c r="R7" s="101">
        <f t="shared" si="22"/>
        <v>-68.085106382978708</v>
      </c>
      <c r="S7" s="101">
        <f t="shared" si="23"/>
        <v>-18.532574320050614</v>
      </c>
      <c r="T7" s="101">
        <f t="shared" si="24"/>
        <v>-18.467614338456084</v>
      </c>
      <c r="U7" s="102"/>
      <c r="V7" s="103">
        <f t="shared" si="0"/>
        <v>-3.5157810627247419</v>
      </c>
      <c r="W7" s="103">
        <f t="shared" si="1"/>
        <v>-8.5157810627247414</v>
      </c>
      <c r="X7" s="103">
        <f t="shared" si="2"/>
        <v>1.4842189372752581</v>
      </c>
      <c r="Y7" s="103">
        <f t="shared" si="3"/>
        <v>-11.748455986590335</v>
      </c>
      <c r="Z7" s="103">
        <f t="shared" si="4"/>
        <v>4.7168938611408517</v>
      </c>
      <c r="AA7" s="103">
        <f t="shared" si="5"/>
        <v>3.3272334054230239E-2</v>
      </c>
      <c r="AB7" s="103">
        <f t="shared" si="6"/>
        <v>-4.9667276659457702</v>
      </c>
      <c r="AC7" s="103">
        <f t="shared" si="7"/>
        <v>5.0332723340542298</v>
      </c>
      <c r="AD7" s="103">
        <f t="shared" si="8"/>
        <v>-4.1630419917261063</v>
      </c>
      <c r="AE7" s="103">
        <f t="shared" si="9"/>
        <v>4.2295866598345659</v>
      </c>
      <c r="AF7" s="103">
        <f t="shared" si="10"/>
        <v>-2.4097989615230855</v>
      </c>
      <c r="AG7" s="103">
        <f t="shared" si="11"/>
        <v>-7.4097989615230855</v>
      </c>
      <c r="AH7" s="103">
        <f t="shared" si="12"/>
        <v>2.5902010384769145</v>
      </c>
      <c r="AI7" s="103">
        <f t="shared" si="13"/>
        <v>-11.345870838081854</v>
      </c>
      <c r="AJ7" s="103">
        <f t="shared" si="14"/>
        <v>6.5262729150356833</v>
      </c>
      <c r="AK7" s="103">
        <f t="shared" si="15"/>
        <v>-2.5614802999659227</v>
      </c>
      <c r="AL7" s="103">
        <f t="shared" si="16"/>
        <v>-7.5614802999659227</v>
      </c>
      <c r="AM7" s="103">
        <f t="shared" si="17"/>
        <v>2.4385197000340773</v>
      </c>
      <c r="AN7" s="103">
        <f t="shared" si="18"/>
        <v>-11.310413600199944</v>
      </c>
      <c r="AO7" s="103">
        <f t="shared" si="19"/>
        <v>6.1874530002680972</v>
      </c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</row>
    <row r="8" spans="1:128">
      <c r="A8" s="95" t="s">
        <v>29</v>
      </c>
      <c r="B8" s="96" t="s">
        <v>45</v>
      </c>
      <c r="C8" s="126" t="s">
        <v>119</v>
      </c>
      <c r="D8" s="86">
        <v>5</v>
      </c>
      <c r="E8" s="98">
        <v>446.49959999999993</v>
      </c>
      <c r="F8" s="98">
        <f t="shared" si="25"/>
        <v>446.99999999999994</v>
      </c>
      <c r="G8" s="119">
        <v>0.40029999999999999</v>
      </c>
      <c r="H8" s="119">
        <v>0.10009999999999999</v>
      </c>
      <c r="I8" s="99">
        <f t="shared" si="20"/>
        <v>0.50039999999999996</v>
      </c>
      <c r="J8" s="98">
        <f t="shared" ref="J8:J66" si="26">(1.6061/(1.6061-(I8/F8)))*(I8/F8)*1000000</f>
        <v>1120.2439051927704</v>
      </c>
      <c r="K8" s="115">
        <v>446.1</v>
      </c>
      <c r="L8" s="115">
        <v>446.6</v>
      </c>
      <c r="M8" s="116">
        <v>0.39169999999999999</v>
      </c>
      <c r="N8" s="116">
        <v>0.1017</v>
      </c>
      <c r="O8" s="116">
        <v>0.49340000000000001</v>
      </c>
      <c r="P8" s="104">
        <v>1106</v>
      </c>
      <c r="Q8" s="101">
        <f t="shared" si="21"/>
        <v>-2.1483887084686475</v>
      </c>
      <c r="R8" s="101">
        <f t="shared" si="22"/>
        <v>1.5984015984016025</v>
      </c>
      <c r="S8" s="101">
        <f t="shared" si="23"/>
        <v>-1.3988808952837632</v>
      </c>
      <c r="T8" s="101">
        <f t="shared" si="24"/>
        <v>-1.2715003515523988</v>
      </c>
      <c r="U8" s="102"/>
      <c r="V8" s="103">
        <f t="shared" si="0"/>
        <v>-3.5157810627247419</v>
      </c>
      <c r="W8" s="103">
        <f t="shared" si="1"/>
        <v>-8.5157810627247414</v>
      </c>
      <c r="X8" s="103">
        <f t="shared" si="2"/>
        <v>1.4842189372752581</v>
      </c>
      <c r="Y8" s="103">
        <f t="shared" si="3"/>
        <v>-11.748455986590335</v>
      </c>
      <c r="Z8" s="103">
        <f t="shared" si="4"/>
        <v>4.7168938611408517</v>
      </c>
      <c r="AA8" s="103">
        <f t="shared" si="5"/>
        <v>3.3272334054230239E-2</v>
      </c>
      <c r="AB8" s="103">
        <f t="shared" si="6"/>
        <v>-4.9667276659457702</v>
      </c>
      <c r="AC8" s="103">
        <f t="shared" si="7"/>
        <v>5.0332723340542298</v>
      </c>
      <c r="AD8" s="103">
        <f t="shared" si="8"/>
        <v>-4.1630419917261063</v>
      </c>
      <c r="AE8" s="103">
        <f t="shared" si="9"/>
        <v>4.2295866598345659</v>
      </c>
      <c r="AF8" s="103">
        <f t="shared" si="10"/>
        <v>-2.4097989615230855</v>
      </c>
      <c r="AG8" s="103">
        <f t="shared" si="11"/>
        <v>-7.4097989615230855</v>
      </c>
      <c r="AH8" s="103">
        <f t="shared" si="12"/>
        <v>2.5902010384769145</v>
      </c>
      <c r="AI8" s="103">
        <f t="shared" si="13"/>
        <v>-11.345870838081854</v>
      </c>
      <c r="AJ8" s="103">
        <f t="shared" si="14"/>
        <v>6.5262729150356833</v>
      </c>
      <c r="AK8" s="103">
        <f t="shared" si="15"/>
        <v>-2.5614802999659227</v>
      </c>
      <c r="AL8" s="103">
        <f t="shared" si="16"/>
        <v>-7.5614802999659227</v>
      </c>
      <c r="AM8" s="103">
        <f t="shared" si="17"/>
        <v>2.4385197000340773</v>
      </c>
      <c r="AN8" s="103">
        <f t="shared" si="18"/>
        <v>-11.310413600199944</v>
      </c>
      <c r="AO8" s="103">
        <f t="shared" si="19"/>
        <v>6.1874530002680972</v>
      </c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</row>
    <row r="9" spans="1:128">
      <c r="A9" s="95" t="s">
        <v>29</v>
      </c>
      <c r="B9" s="96" t="s">
        <v>45</v>
      </c>
      <c r="C9" s="126" t="s">
        <v>120</v>
      </c>
      <c r="D9" s="86">
        <v>6</v>
      </c>
      <c r="E9" s="98">
        <v>446.74889999999999</v>
      </c>
      <c r="F9" s="98">
        <f t="shared" si="25"/>
        <v>447.5</v>
      </c>
      <c r="G9" s="119">
        <v>0.60070000000000001</v>
      </c>
      <c r="H9" s="119">
        <v>0.15040000000000001</v>
      </c>
      <c r="I9" s="99">
        <f t="shared" si="20"/>
        <v>0.75109999999999999</v>
      </c>
      <c r="J9" s="98">
        <f t="shared" si="26"/>
        <v>1680.1916185112188</v>
      </c>
      <c r="K9" s="115">
        <v>446.6</v>
      </c>
      <c r="L9" s="115">
        <v>447.3</v>
      </c>
      <c r="M9" s="116">
        <v>0.57440000000000002</v>
      </c>
      <c r="N9" s="116">
        <v>0.12479999999999999</v>
      </c>
      <c r="O9" s="116">
        <v>0.69920000000000004</v>
      </c>
      <c r="P9" s="104">
        <v>1565</v>
      </c>
      <c r="Q9" s="101">
        <f t="shared" si="21"/>
        <v>-4.3782254036956871</v>
      </c>
      <c r="R9" s="101">
        <f t="shared" si="22"/>
        <v>-17.021276595744688</v>
      </c>
      <c r="S9" s="101">
        <f t="shared" si="23"/>
        <v>-6.9098655305551784</v>
      </c>
      <c r="T9" s="101">
        <f t="shared" si="24"/>
        <v>-6.8558619887229071</v>
      </c>
      <c r="U9" s="102"/>
      <c r="V9" s="103">
        <f t="shared" si="0"/>
        <v>-3.5157810627247419</v>
      </c>
      <c r="W9" s="103">
        <f t="shared" si="1"/>
        <v>-8.5157810627247414</v>
      </c>
      <c r="X9" s="103">
        <f t="shared" si="2"/>
        <v>1.4842189372752581</v>
      </c>
      <c r="Y9" s="103">
        <f t="shared" si="3"/>
        <v>-11.748455986590335</v>
      </c>
      <c r="Z9" s="103">
        <f t="shared" si="4"/>
        <v>4.7168938611408517</v>
      </c>
      <c r="AA9" s="103">
        <f t="shared" si="5"/>
        <v>3.3272334054230239E-2</v>
      </c>
      <c r="AB9" s="103">
        <f t="shared" si="6"/>
        <v>-4.9667276659457702</v>
      </c>
      <c r="AC9" s="103">
        <f t="shared" si="7"/>
        <v>5.0332723340542298</v>
      </c>
      <c r="AD9" s="103">
        <f t="shared" si="8"/>
        <v>-4.1630419917261063</v>
      </c>
      <c r="AE9" s="103">
        <f t="shared" si="9"/>
        <v>4.2295866598345659</v>
      </c>
      <c r="AF9" s="103">
        <f t="shared" si="10"/>
        <v>-2.4097989615230855</v>
      </c>
      <c r="AG9" s="103">
        <f t="shared" si="11"/>
        <v>-7.4097989615230855</v>
      </c>
      <c r="AH9" s="103">
        <f t="shared" si="12"/>
        <v>2.5902010384769145</v>
      </c>
      <c r="AI9" s="103">
        <f t="shared" si="13"/>
        <v>-11.345870838081854</v>
      </c>
      <c r="AJ9" s="103">
        <f t="shared" si="14"/>
        <v>6.5262729150356833</v>
      </c>
      <c r="AK9" s="103">
        <f t="shared" si="15"/>
        <v>-2.5614802999659227</v>
      </c>
      <c r="AL9" s="103">
        <f t="shared" si="16"/>
        <v>-7.5614802999659227</v>
      </c>
      <c r="AM9" s="103">
        <f t="shared" si="17"/>
        <v>2.4385197000340773</v>
      </c>
      <c r="AN9" s="103">
        <f t="shared" si="18"/>
        <v>-11.310413600199944</v>
      </c>
      <c r="AO9" s="103">
        <f t="shared" si="19"/>
        <v>6.1874530002680972</v>
      </c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</row>
    <row r="10" spans="1:128">
      <c r="A10" s="95" t="s">
        <v>29</v>
      </c>
      <c r="B10" s="96" t="s">
        <v>45</v>
      </c>
      <c r="C10" s="126" t="s">
        <v>107</v>
      </c>
      <c r="D10" s="86">
        <v>7</v>
      </c>
      <c r="E10" s="98">
        <v>446.44720000000007</v>
      </c>
      <c r="F10" s="98">
        <f t="shared" si="25"/>
        <v>448.70000000000005</v>
      </c>
      <c r="G10" s="119">
        <v>1.8016000000000001</v>
      </c>
      <c r="H10" s="119">
        <v>0.45119999999999999</v>
      </c>
      <c r="I10" s="99">
        <f t="shared" si="20"/>
        <v>2.2528000000000001</v>
      </c>
      <c r="J10" s="98">
        <f t="shared" si="26"/>
        <v>5036.4707325584241</v>
      </c>
      <c r="K10" s="115">
        <v>446.4</v>
      </c>
      <c r="L10" s="115">
        <v>448.5</v>
      </c>
      <c r="M10" s="116">
        <v>1.694</v>
      </c>
      <c r="N10" s="116">
        <v>0.44969999999999999</v>
      </c>
      <c r="O10" s="116">
        <v>2.1436999999999999</v>
      </c>
      <c r="P10" s="104">
        <v>4794</v>
      </c>
      <c r="Q10" s="101">
        <f t="shared" si="21"/>
        <v>-5.9724689165186575</v>
      </c>
      <c r="R10" s="101">
        <f t="shared" si="22"/>
        <v>-0.33244680851063863</v>
      </c>
      <c r="S10" s="101">
        <f t="shared" si="23"/>
        <v>-4.8428622159090997</v>
      </c>
      <c r="T10" s="101">
        <f t="shared" si="24"/>
        <v>-4.8142984529020358</v>
      </c>
      <c r="U10" s="102"/>
      <c r="V10" s="103">
        <f t="shared" si="0"/>
        <v>-3.5157810627247419</v>
      </c>
      <c r="W10" s="103">
        <f t="shared" si="1"/>
        <v>-8.5157810627247414</v>
      </c>
      <c r="X10" s="103">
        <f t="shared" si="2"/>
        <v>1.4842189372752581</v>
      </c>
      <c r="Y10" s="103">
        <f t="shared" si="3"/>
        <v>-11.748455986590335</v>
      </c>
      <c r="Z10" s="103">
        <f t="shared" si="4"/>
        <v>4.7168938611408517</v>
      </c>
      <c r="AA10" s="103">
        <f t="shared" si="5"/>
        <v>3.3272334054230239E-2</v>
      </c>
      <c r="AB10" s="103">
        <f t="shared" si="6"/>
        <v>-4.9667276659457702</v>
      </c>
      <c r="AC10" s="103">
        <f t="shared" si="7"/>
        <v>5.0332723340542298</v>
      </c>
      <c r="AD10" s="103">
        <f t="shared" si="8"/>
        <v>-4.1630419917261063</v>
      </c>
      <c r="AE10" s="103">
        <f t="shared" si="9"/>
        <v>4.2295866598345659</v>
      </c>
      <c r="AF10" s="103">
        <f t="shared" si="10"/>
        <v>-2.4097989615230855</v>
      </c>
      <c r="AG10" s="103">
        <f t="shared" si="11"/>
        <v>-7.4097989615230855</v>
      </c>
      <c r="AH10" s="103">
        <f t="shared" si="12"/>
        <v>2.5902010384769145</v>
      </c>
      <c r="AI10" s="103">
        <f t="shared" si="13"/>
        <v>-11.345870838081854</v>
      </c>
      <c r="AJ10" s="103">
        <f t="shared" si="14"/>
        <v>6.5262729150356833</v>
      </c>
      <c r="AK10" s="103">
        <f t="shared" si="15"/>
        <v>-2.5614802999659227</v>
      </c>
      <c r="AL10" s="103">
        <f t="shared" si="16"/>
        <v>-7.5614802999659227</v>
      </c>
      <c r="AM10" s="103">
        <f t="shared" si="17"/>
        <v>2.4385197000340773</v>
      </c>
      <c r="AN10" s="103">
        <f t="shared" si="18"/>
        <v>-11.310413600199944</v>
      </c>
      <c r="AO10" s="103">
        <f t="shared" si="19"/>
        <v>6.1874530002680972</v>
      </c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</row>
    <row r="11" spans="1:128">
      <c r="A11" s="95" t="s">
        <v>29</v>
      </c>
      <c r="B11" s="96" t="s">
        <v>45</v>
      </c>
      <c r="C11" s="126" t="s">
        <v>107</v>
      </c>
      <c r="D11" s="86">
        <v>8</v>
      </c>
      <c r="E11" s="98">
        <v>446.39840000000004</v>
      </c>
      <c r="F11" s="98">
        <f t="shared" si="25"/>
        <v>449.3</v>
      </c>
      <c r="G11" s="119">
        <v>2.3005</v>
      </c>
      <c r="H11" s="119">
        <v>0.60109999999999997</v>
      </c>
      <c r="I11" s="99">
        <f t="shared" si="20"/>
        <v>2.9016000000000002</v>
      </c>
      <c r="J11" s="98">
        <f t="shared" si="26"/>
        <v>6484.1181561425819</v>
      </c>
      <c r="K11" s="115">
        <v>446.3</v>
      </c>
      <c r="L11" s="115">
        <v>449</v>
      </c>
      <c r="M11" s="116">
        <v>2.1366999999999998</v>
      </c>
      <c r="N11" s="116">
        <v>0.60129999999999995</v>
      </c>
      <c r="O11" s="116">
        <v>2.738</v>
      </c>
      <c r="P11" s="104">
        <v>6121</v>
      </c>
      <c r="Q11" s="101">
        <f t="shared" si="21"/>
        <v>-7.1201912627689712</v>
      </c>
      <c r="R11" s="101">
        <f t="shared" si="22"/>
        <v>3.3272334054230239E-2</v>
      </c>
      <c r="S11" s="101">
        <f t="shared" si="23"/>
        <v>-5.6382685414943543</v>
      </c>
      <c r="T11" s="101">
        <f t="shared" si="24"/>
        <v>-5.6001162748490358</v>
      </c>
      <c r="U11" s="102"/>
      <c r="V11" s="103">
        <f t="shared" si="0"/>
        <v>-3.5157810627247419</v>
      </c>
      <c r="W11" s="103">
        <f t="shared" si="1"/>
        <v>-8.5157810627247414</v>
      </c>
      <c r="X11" s="103">
        <f t="shared" si="2"/>
        <v>1.4842189372752581</v>
      </c>
      <c r="Y11" s="103">
        <f t="shared" si="3"/>
        <v>-11.748455986590335</v>
      </c>
      <c r="Z11" s="103">
        <f t="shared" si="4"/>
        <v>4.7168938611408517</v>
      </c>
      <c r="AA11" s="103">
        <f t="shared" si="5"/>
        <v>3.3272334054230239E-2</v>
      </c>
      <c r="AB11" s="103">
        <f t="shared" si="6"/>
        <v>-4.9667276659457702</v>
      </c>
      <c r="AC11" s="103">
        <f t="shared" si="7"/>
        <v>5.0332723340542298</v>
      </c>
      <c r="AD11" s="103">
        <f t="shared" si="8"/>
        <v>-4.1630419917261063</v>
      </c>
      <c r="AE11" s="103">
        <f t="shared" si="9"/>
        <v>4.2295866598345659</v>
      </c>
      <c r="AF11" s="103">
        <f t="shared" si="10"/>
        <v>-2.4097989615230855</v>
      </c>
      <c r="AG11" s="103">
        <f t="shared" si="11"/>
        <v>-7.4097989615230855</v>
      </c>
      <c r="AH11" s="103">
        <f t="shared" si="12"/>
        <v>2.5902010384769145</v>
      </c>
      <c r="AI11" s="103">
        <f t="shared" si="13"/>
        <v>-11.345870838081854</v>
      </c>
      <c r="AJ11" s="103">
        <f t="shared" si="14"/>
        <v>6.5262729150356833</v>
      </c>
      <c r="AK11" s="103">
        <f t="shared" si="15"/>
        <v>-2.5614802999659227</v>
      </c>
      <c r="AL11" s="103">
        <f t="shared" si="16"/>
        <v>-7.5614802999659227</v>
      </c>
      <c r="AM11" s="103">
        <f t="shared" si="17"/>
        <v>2.4385197000340773</v>
      </c>
      <c r="AN11" s="103">
        <f t="shared" si="18"/>
        <v>-11.310413600199944</v>
      </c>
      <c r="AO11" s="103">
        <f t="shared" si="19"/>
        <v>6.1874530002680972</v>
      </c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</row>
    <row r="12" spans="1:128">
      <c r="A12" s="95" t="s">
        <v>29</v>
      </c>
      <c r="B12" s="96" t="s">
        <v>45</v>
      </c>
      <c r="C12" s="126" t="s">
        <v>107</v>
      </c>
      <c r="D12" s="86">
        <v>9</v>
      </c>
      <c r="E12" s="98">
        <v>446.59699999999998</v>
      </c>
      <c r="F12" s="98">
        <f t="shared" si="25"/>
        <v>450.09999999999997</v>
      </c>
      <c r="G12" s="119">
        <v>2.8012000000000001</v>
      </c>
      <c r="H12" s="119">
        <v>0.70179999999999998</v>
      </c>
      <c r="I12" s="99">
        <f t="shared" si="20"/>
        <v>3.5030000000000001</v>
      </c>
      <c r="J12" s="98">
        <f t="shared" si="26"/>
        <v>7820.611465393491</v>
      </c>
      <c r="K12" s="115">
        <v>446.6</v>
      </c>
      <c r="L12" s="115">
        <v>449.9</v>
      </c>
      <c r="M12" s="116">
        <v>2.6162999999999998</v>
      </c>
      <c r="N12" s="116">
        <v>0.70189999999999997</v>
      </c>
      <c r="O12" s="116">
        <v>3.3182</v>
      </c>
      <c r="P12" s="104">
        <v>7409</v>
      </c>
      <c r="Q12" s="101">
        <f t="shared" si="21"/>
        <v>-6.6007425389119048</v>
      </c>
      <c r="R12" s="101">
        <f t="shared" si="22"/>
        <v>1.4249073810200769E-2</v>
      </c>
      <c r="S12" s="101">
        <f t="shared" si="23"/>
        <v>-5.2754781615757942</v>
      </c>
      <c r="T12" s="101">
        <f t="shared" si="24"/>
        <v>-5.263162186420943</v>
      </c>
      <c r="U12" s="102"/>
      <c r="V12" s="103">
        <f t="shared" si="0"/>
        <v>-3.5157810627247419</v>
      </c>
      <c r="W12" s="103">
        <f t="shared" si="1"/>
        <v>-8.5157810627247414</v>
      </c>
      <c r="X12" s="103">
        <f t="shared" si="2"/>
        <v>1.4842189372752581</v>
      </c>
      <c r="Y12" s="103">
        <f t="shared" si="3"/>
        <v>-11.748455986590335</v>
      </c>
      <c r="Z12" s="103">
        <f t="shared" si="4"/>
        <v>4.7168938611408517</v>
      </c>
      <c r="AA12" s="103">
        <f t="shared" si="5"/>
        <v>3.3272334054230239E-2</v>
      </c>
      <c r="AB12" s="103">
        <f t="shared" si="6"/>
        <v>-4.9667276659457702</v>
      </c>
      <c r="AC12" s="103">
        <f t="shared" si="7"/>
        <v>5.0332723340542298</v>
      </c>
      <c r="AD12" s="103">
        <f t="shared" si="8"/>
        <v>-4.1630419917261063</v>
      </c>
      <c r="AE12" s="103">
        <f t="shared" si="9"/>
        <v>4.2295866598345659</v>
      </c>
      <c r="AF12" s="103">
        <f t="shared" si="10"/>
        <v>-2.4097989615230855</v>
      </c>
      <c r="AG12" s="103">
        <f t="shared" si="11"/>
        <v>-7.4097989615230855</v>
      </c>
      <c r="AH12" s="103">
        <f t="shared" si="12"/>
        <v>2.5902010384769145</v>
      </c>
      <c r="AI12" s="103">
        <f t="shared" si="13"/>
        <v>-11.345870838081854</v>
      </c>
      <c r="AJ12" s="103">
        <f t="shared" si="14"/>
        <v>6.5262729150356833</v>
      </c>
      <c r="AK12" s="103">
        <f t="shared" si="15"/>
        <v>-2.5614802999659227</v>
      </c>
      <c r="AL12" s="103">
        <f t="shared" si="16"/>
        <v>-7.5614802999659227</v>
      </c>
      <c r="AM12" s="103">
        <f t="shared" si="17"/>
        <v>2.4385197000340773</v>
      </c>
      <c r="AN12" s="103">
        <f t="shared" si="18"/>
        <v>-11.310413600199944</v>
      </c>
      <c r="AO12" s="103">
        <f t="shared" si="19"/>
        <v>6.1874530002680972</v>
      </c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</row>
    <row r="13" spans="1:128">
      <c r="A13" s="95" t="s">
        <v>78</v>
      </c>
      <c r="B13" s="96" t="s">
        <v>79</v>
      </c>
      <c r="C13" s="126" t="s">
        <v>102</v>
      </c>
      <c r="D13" s="127">
        <v>1</v>
      </c>
      <c r="E13" s="98">
        <v>446.07370000000003</v>
      </c>
      <c r="F13" s="98">
        <f t="shared" si="25"/>
        <v>446.1</v>
      </c>
      <c r="G13" s="131">
        <v>1.5800000000000002E-2</v>
      </c>
      <c r="H13" s="131">
        <v>1.0500000000000001E-2</v>
      </c>
      <c r="I13" s="99">
        <f t="shared" si="20"/>
        <v>2.6300000000000004E-2</v>
      </c>
      <c r="J13" s="98">
        <f t="shared" si="26"/>
        <v>58.95755533310534</v>
      </c>
      <c r="K13" s="113"/>
      <c r="L13" s="113">
        <v>446</v>
      </c>
      <c r="M13" s="114">
        <v>1.24E-2</v>
      </c>
      <c r="N13" s="114">
        <v>9.7999999999999997E-3</v>
      </c>
      <c r="O13" s="114">
        <v>2.2200000000000001E-2</v>
      </c>
      <c r="P13" s="100">
        <v>50</v>
      </c>
      <c r="Q13" s="101">
        <f t="shared" ref="Q13:R15" si="27">((M13-G13)/G13)*100</f>
        <v>-21.51898734177216</v>
      </c>
      <c r="R13" s="101">
        <f t="shared" si="27"/>
        <v>-6.666666666666675</v>
      </c>
      <c r="S13" s="101">
        <f t="shared" si="23"/>
        <v>-15.589353612167308</v>
      </c>
      <c r="T13" s="101">
        <f t="shared" si="24"/>
        <v>-15.193227199628426</v>
      </c>
      <c r="U13" s="102"/>
      <c r="V13" s="103">
        <f t="shared" si="0"/>
        <v>-3.5157810627247419</v>
      </c>
      <c r="W13" s="103">
        <f t="shared" si="1"/>
        <v>-8.5157810627247414</v>
      </c>
      <c r="X13" s="103">
        <f t="shared" si="2"/>
        <v>1.4842189372752581</v>
      </c>
      <c r="Y13" s="103">
        <f t="shared" si="3"/>
        <v>-11.748455986590335</v>
      </c>
      <c r="Z13" s="103">
        <f t="shared" si="4"/>
        <v>4.7168938611408517</v>
      </c>
      <c r="AA13" s="103">
        <f t="shared" si="5"/>
        <v>3.3272334054230239E-2</v>
      </c>
      <c r="AB13" s="103">
        <f t="shared" si="6"/>
        <v>-4.9667276659457702</v>
      </c>
      <c r="AC13" s="103">
        <f t="shared" si="7"/>
        <v>5.0332723340542298</v>
      </c>
      <c r="AD13" s="103">
        <f t="shared" si="8"/>
        <v>-4.1630419917261063</v>
      </c>
      <c r="AE13" s="103">
        <f t="shared" si="9"/>
        <v>4.2295866598345659</v>
      </c>
      <c r="AF13" s="103">
        <f t="shared" si="10"/>
        <v>-2.4097989615230855</v>
      </c>
      <c r="AG13" s="103">
        <f t="shared" si="11"/>
        <v>-7.4097989615230855</v>
      </c>
      <c r="AH13" s="103">
        <f t="shared" si="12"/>
        <v>2.5902010384769145</v>
      </c>
      <c r="AI13" s="103">
        <f t="shared" si="13"/>
        <v>-11.345870838081854</v>
      </c>
      <c r="AJ13" s="103">
        <f t="shared" si="14"/>
        <v>6.5262729150356833</v>
      </c>
      <c r="AK13" s="103">
        <f t="shared" si="15"/>
        <v>-2.5614802999659227</v>
      </c>
      <c r="AL13" s="103">
        <f t="shared" si="16"/>
        <v>-7.5614802999659227</v>
      </c>
      <c r="AM13" s="103">
        <f t="shared" si="17"/>
        <v>2.4385197000340773</v>
      </c>
      <c r="AN13" s="103">
        <f t="shared" si="18"/>
        <v>-11.310413600199944</v>
      </c>
      <c r="AO13" s="103">
        <f t="shared" si="19"/>
        <v>6.1874530002680972</v>
      </c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</row>
    <row r="14" spans="1:128">
      <c r="A14" s="95" t="s">
        <v>78</v>
      </c>
      <c r="B14" s="96" t="s">
        <v>79</v>
      </c>
      <c r="C14" s="126" t="s">
        <v>109</v>
      </c>
      <c r="D14" s="86">
        <v>2</v>
      </c>
      <c r="E14" s="98">
        <v>445.75780000000009</v>
      </c>
      <c r="F14" s="98">
        <f t="shared" si="25"/>
        <v>445.80000000000007</v>
      </c>
      <c r="G14" s="131">
        <v>0.03</v>
      </c>
      <c r="H14" s="131">
        <v>1.2200000000000001E-2</v>
      </c>
      <c r="I14" s="99">
        <f t="shared" si="20"/>
        <v>4.2200000000000001E-2</v>
      </c>
      <c r="J14" s="98">
        <f t="shared" si="26"/>
        <v>94.666862618795165</v>
      </c>
      <c r="K14" s="115"/>
      <c r="L14" s="115">
        <v>445.7</v>
      </c>
      <c r="M14" s="114">
        <v>2.7E-2</v>
      </c>
      <c r="N14" s="114">
        <v>1.21E-2</v>
      </c>
      <c r="O14" s="116">
        <v>3.9100000000000003E-2</v>
      </c>
      <c r="P14" s="104">
        <v>88</v>
      </c>
      <c r="Q14" s="101">
        <f t="shared" si="27"/>
        <v>-9.9999999999999982</v>
      </c>
      <c r="R14" s="101">
        <f t="shared" si="27"/>
        <v>-0.81967213114755022</v>
      </c>
      <c r="S14" s="101">
        <f t="shared" si="23"/>
        <v>-7.3459715639810392</v>
      </c>
      <c r="T14" s="101">
        <f t="shared" si="24"/>
        <v>-7.0424459355342837</v>
      </c>
      <c r="U14" s="102"/>
      <c r="V14" s="103">
        <f t="shared" si="0"/>
        <v>-3.5157810627247419</v>
      </c>
      <c r="W14" s="103">
        <f t="shared" si="1"/>
        <v>-8.5157810627247414</v>
      </c>
      <c r="X14" s="103">
        <f t="shared" si="2"/>
        <v>1.4842189372752581</v>
      </c>
      <c r="Y14" s="103">
        <f t="shared" si="3"/>
        <v>-11.748455986590335</v>
      </c>
      <c r="Z14" s="103">
        <f t="shared" si="4"/>
        <v>4.7168938611408517</v>
      </c>
      <c r="AA14" s="103">
        <f t="shared" si="5"/>
        <v>3.3272334054230239E-2</v>
      </c>
      <c r="AB14" s="103">
        <f t="shared" si="6"/>
        <v>-4.9667276659457702</v>
      </c>
      <c r="AC14" s="103">
        <f t="shared" si="7"/>
        <v>5.0332723340542298</v>
      </c>
      <c r="AD14" s="103">
        <f t="shared" si="8"/>
        <v>-4.1630419917261063</v>
      </c>
      <c r="AE14" s="103">
        <f t="shared" si="9"/>
        <v>4.2295866598345659</v>
      </c>
      <c r="AF14" s="103">
        <f t="shared" si="10"/>
        <v>-2.4097989615230855</v>
      </c>
      <c r="AG14" s="103">
        <f t="shared" si="11"/>
        <v>-7.4097989615230855</v>
      </c>
      <c r="AH14" s="103">
        <f t="shared" si="12"/>
        <v>2.5902010384769145</v>
      </c>
      <c r="AI14" s="103">
        <f t="shared" si="13"/>
        <v>-11.345870838081854</v>
      </c>
      <c r="AJ14" s="103">
        <f t="shared" si="14"/>
        <v>6.5262729150356833</v>
      </c>
      <c r="AK14" s="103">
        <f t="shared" si="15"/>
        <v>-2.5614802999659227</v>
      </c>
      <c r="AL14" s="103">
        <f t="shared" si="16"/>
        <v>-7.5614802999659227</v>
      </c>
      <c r="AM14" s="103">
        <f t="shared" si="17"/>
        <v>2.4385197000340773</v>
      </c>
      <c r="AN14" s="103">
        <f t="shared" si="18"/>
        <v>-11.310413600199944</v>
      </c>
      <c r="AO14" s="103">
        <f t="shared" si="19"/>
        <v>6.1874530002680972</v>
      </c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</row>
    <row r="15" spans="1:128">
      <c r="A15" s="95" t="s">
        <v>78</v>
      </c>
      <c r="B15" s="96" t="s">
        <v>79</v>
      </c>
      <c r="C15" s="126" t="s">
        <v>109</v>
      </c>
      <c r="D15" s="86">
        <v>3</v>
      </c>
      <c r="E15" s="98">
        <v>446.83400000000006</v>
      </c>
      <c r="F15" s="98">
        <f t="shared" si="25"/>
        <v>446.90000000000003</v>
      </c>
      <c r="G15" s="131">
        <v>5.0299999999999997E-2</v>
      </c>
      <c r="H15" s="131">
        <v>1.5699999999999999E-2</v>
      </c>
      <c r="I15" s="99">
        <f t="shared" si="20"/>
        <v>6.6000000000000003E-2</v>
      </c>
      <c r="J15" s="98">
        <f t="shared" si="26"/>
        <v>147.69762673430907</v>
      </c>
      <c r="K15" s="115"/>
      <c r="L15" s="115">
        <v>446.8</v>
      </c>
      <c r="M15" s="114">
        <v>4.5900000000000003E-2</v>
      </c>
      <c r="N15" s="114">
        <v>1.5599999999999999E-2</v>
      </c>
      <c r="O15" s="116">
        <v>6.1499999999999999E-2</v>
      </c>
      <c r="P15" s="104">
        <v>138</v>
      </c>
      <c r="Q15" s="101">
        <f t="shared" si="27"/>
        <v>-8.7475149105367684</v>
      </c>
      <c r="R15" s="101">
        <f t="shared" si="27"/>
        <v>-0.63694267515923186</v>
      </c>
      <c r="S15" s="101">
        <f t="shared" si="23"/>
        <v>-6.8181818181818237</v>
      </c>
      <c r="T15" s="101">
        <f t="shared" si="24"/>
        <v>-6.5658649693498301</v>
      </c>
      <c r="U15" s="102"/>
      <c r="V15" s="103">
        <f t="shared" si="0"/>
        <v>-3.5157810627247419</v>
      </c>
      <c r="W15" s="103">
        <f t="shared" si="1"/>
        <v>-8.5157810627247414</v>
      </c>
      <c r="X15" s="103">
        <f t="shared" si="2"/>
        <v>1.4842189372752581</v>
      </c>
      <c r="Y15" s="103">
        <f t="shared" si="3"/>
        <v>-11.748455986590335</v>
      </c>
      <c r="Z15" s="103">
        <f t="shared" si="4"/>
        <v>4.7168938611408517</v>
      </c>
      <c r="AA15" s="103">
        <f t="shared" si="5"/>
        <v>3.3272334054230239E-2</v>
      </c>
      <c r="AB15" s="103">
        <f t="shared" si="6"/>
        <v>-4.9667276659457702</v>
      </c>
      <c r="AC15" s="103">
        <f t="shared" si="7"/>
        <v>5.0332723340542298</v>
      </c>
      <c r="AD15" s="103">
        <f t="shared" si="8"/>
        <v>-4.1630419917261063</v>
      </c>
      <c r="AE15" s="103">
        <f t="shared" si="9"/>
        <v>4.2295866598345659</v>
      </c>
      <c r="AF15" s="103">
        <f t="shared" si="10"/>
        <v>-2.4097989615230855</v>
      </c>
      <c r="AG15" s="103">
        <f t="shared" si="11"/>
        <v>-7.4097989615230855</v>
      </c>
      <c r="AH15" s="103">
        <f t="shared" si="12"/>
        <v>2.5902010384769145</v>
      </c>
      <c r="AI15" s="103">
        <f t="shared" si="13"/>
        <v>-11.345870838081854</v>
      </c>
      <c r="AJ15" s="103">
        <f t="shared" si="14"/>
        <v>6.5262729150356833</v>
      </c>
      <c r="AK15" s="103">
        <f t="shared" si="15"/>
        <v>-2.5614802999659227</v>
      </c>
      <c r="AL15" s="103">
        <f t="shared" si="16"/>
        <v>-7.5614802999659227</v>
      </c>
      <c r="AM15" s="103">
        <f t="shared" si="17"/>
        <v>2.4385197000340773</v>
      </c>
      <c r="AN15" s="103">
        <f t="shared" si="18"/>
        <v>-11.310413600199944</v>
      </c>
      <c r="AO15" s="103">
        <f t="shared" si="19"/>
        <v>6.1874530002680972</v>
      </c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</row>
    <row r="16" spans="1:128">
      <c r="A16" s="95" t="s">
        <v>78</v>
      </c>
      <c r="B16" s="96" t="s">
        <v>79</v>
      </c>
      <c r="C16" s="126" t="s">
        <v>109</v>
      </c>
      <c r="D16" s="86">
        <v>4</v>
      </c>
      <c r="E16" s="98">
        <v>446.18329999999997</v>
      </c>
      <c r="F16" s="98">
        <f t="shared" si="25"/>
        <v>446.5</v>
      </c>
      <c r="G16" s="131">
        <v>0.25019999999999998</v>
      </c>
      <c r="H16" s="131">
        <v>6.6500000000000004E-2</v>
      </c>
      <c r="I16" s="99">
        <f t="shared" si="20"/>
        <v>0.31669999999999998</v>
      </c>
      <c r="J16" s="98">
        <f t="shared" si="26"/>
        <v>709.60789372926706</v>
      </c>
      <c r="K16" s="115"/>
      <c r="L16" s="115">
        <v>446.5</v>
      </c>
      <c r="M16" s="116"/>
      <c r="N16" s="116"/>
      <c r="O16" s="116">
        <v>0.29949999999999999</v>
      </c>
      <c r="P16" s="104">
        <v>671</v>
      </c>
      <c r="Q16" s="101"/>
      <c r="R16" s="101"/>
      <c r="S16" s="101">
        <f t="shared" si="23"/>
        <v>-5.4310072623934298</v>
      </c>
      <c r="T16" s="101">
        <f t="shared" si="24"/>
        <v>-5.4407362249548097</v>
      </c>
      <c r="U16" s="102"/>
      <c r="V16" s="103">
        <f t="shared" si="0"/>
        <v>-3.5157810627247419</v>
      </c>
      <c r="W16" s="103">
        <f t="shared" si="1"/>
        <v>-8.5157810627247414</v>
      </c>
      <c r="X16" s="103">
        <f t="shared" si="2"/>
        <v>1.4842189372752581</v>
      </c>
      <c r="Y16" s="103">
        <f t="shared" si="3"/>
        <v>-11.748455986590335</v>
      </c>
      <c r="Z16" s="103">
        <f t="shared" si="4"/>
        <v>4.7168938611408517</v>
      </c>
      <c r="AA16" s="103">
        <f t="shared" si="5"/>
        <v>3.3272334054230239E-2</v>
      </c>
      <c r="AB16" s="103">
        <f t="shared" si="6"/>
        <v>-4.9667276659457702</v>
      </c>
      <c r="AC16" s="103">
        <f t="shared" si="7"/>
        <v>5.0332723340542298</v>
      </c>
      <c r="AD16" s="103">
        <f t="shared" si="8"/>
        <v>-4.1630419917261063</v>
      </c>
      <c r="AE16" s="103">
        <f t="shared" si="9"/>
        <v>4.2295866598345659</v>
      </c>
      <c r="AF16" s="103">
        <f t="shared" si="10"/>
        <v>-2.4097989615230855</v>
      </c>
      <c r="AG16" s="103">
        <f t="shared" si="11"/>
        <v>-7.4097989615230855</v>
      </c>
      <c r="AH16" s="103">
        <f t="shared" si="12"/>
        <v>2.5902010384769145</v>
      </c>
      <c r="AI16" s="103">
        <f t="shared" si="13"/>
        <v>-11.345870838081854</v>
      </c>
      <c r="AJ16" s="103">
        <f t="shared" si="14"/>
        <v>6.5262729150356833</v>
      </c>
      <c r="AK16" s="103">
        <f t="shared" si="15"/>
        <v>-2.5614802999659227</v>
      </c>
      <c r="AL16" s="103">
        <f t="shared" si="16"/>
        <v>-7.5614802999659227</v>
      </c>
      <c r="AM16" s="103">
        <f t="shared" si="17"/>
        <v>2.4385197000340773</v>
      </c>
      <c r="AN16" s="103">
        <f t="shared" si="18"/>
        <v>-11.310413600199944</v>
      </c>
      <c r="AO16" s="103">
        <f t="shared" si="19"/>
        <v>6.1874530002680972</v>
      </c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</row>
    <row r="17" spans="1:128">
      <c r="A17" s="95" t="s">
        <v>78</v>
      </c>
      <c r="B17" s="96" t="s">
        <v>79</v>
      </c>
      <c r="C17" s="126" t="s">
        <v>102</v>
      </c>
      <c r="D17" s="86">
        <v>5</v>
      </c>
      <c r="E17" s="98">
        <v>446.79700000000008</v>
      </c>
      <c r="F17" s="98">
        <f t="shared" si="25"/>
        <v>447.30000000000007</v>
      </c>
      <c r="G17" s="131">
        <v>0.40189999999999998</v>
      </c>
      <c r="H17" s="131">
        <v>0.1011</v>
      </c>
      <c r="I17" s="99">
        <f t="shared" si="20"/>
        <v>0.503</v>
      </c>
      <c r="J17" s="98">
        <f t="shared" si="26"/>
        <v>1125.3128249339431</v>
      </c>
      <c r="K17" s="115"/>
      <c r="L17" s="115">
        <v>447.2</v>
      </c>
      <c r="M17" s="116"/>
      <c r="N17" s="116"/>
      <c r="O17" s="116">
        <v>0.50080000000000002</v>
      </c>
      <c r="P17" s="104">
        <v>1121</v>
      </c>
      <c r="Q17" s="101"/>
      <c r="R17" s="101"/>
      <c r="S17" s="101">
        <f t="shared" ref="S17:S33" si="28">((O17-I17)/I17)*100</f>
        <v>-0.437375745526835</v>
      </c>
      <c r="T17" s="101">
        <f t="shared" ref="T17:T33" si="29">((P17-J17)/J17)*100</f>
        <v>-0.38325564575311</v>
      </c>
      <c r="U17" s="102"/>
      <c r="V17" s="103">
        <f t="shared" si="0"/>
        <v>-3.5157810627247419</v>
      </c>
      <c r="W17" s="103">
        <f t="shared" si="1"/>
        <v>-8.5157810627247414</v>
      </c>
      <c r="X17" s="103">
        <f t="shared" si="2"/>
        <v>1.4842189372752581</v>
      </c>
      <c r="Y17" s="103">
        <f t="shared" si="3"/>
        <v>-11.748455986590335</v>
      </c>
      <c r="Z17" s="103">
        <f t="shared" si="4"/>
        <v>4.7168938611408517</v>
      </c>
      <c r="AA17" s="103">
        <f t="shared" si="5"/>
        <v>3.3272334054230239E-2</v>
      </c>
      <c r="AB17" s="103">
        <f t="shared" si="6"/>
        <v>-4.9667276659457702</v>
      </c>
      <c r="AC17" s="103">
        <f t="shared" si="7"/>
        <v>5.0332723340542298</v>
      </c>
      <c r="AD17" s="103">
        <f t="shared" si="8"/>
        <v>-4.1630419917261063</v>
      </c>
      <c r="AE17" s="103">
        <f t="shared" si="9"/>
        <v>4.2295866598345659</v>
      </c>
      <c r="AF17" s="103">
        <f t="shared" si="10"/>
        <v>-2.4097989615230855</v>
      </c>
      <c r="AG17" s="103">
        <f t="shared" si="11"/>
        <v>-7.4097989615230855</v>
      </c>
      <c r="AH17" s="103">
        <f t="shared" si="12"/>
        <v>2.5902010384769145</v>
      </c>
      <c r="AI17" s="103">
        <f t="shared" si="13"/>
        <v>-11.345870838081854</v>
      </c>
      <c r="AJ17" s="103">
        <f t="shared" si="14"/>
        <v>6.5262729150356833</v>
      </c>
      <c r="AK17" s="103">
        <f t="shared" si="15"/>
        <v>-2.5614802999659227</v>
      </c>
      <c r="AL17" s="103">
        <f t="shared" si="16"/>
        <v>-7.5614802999659227</v>
      </c>
      <c r="AM17" s="103">
        <f t="shared" si="17"/>
        <v>2.4385197000340773</v>
      </c>
      <c r="AN17" s="103">
        <f t="shared" si="18"/>
        <v>-11.310413600199944</v>
      </c>
      <c r="AO17" s="103">
        <f t="shared" si="19"/>
        <v>6.1874530002680972</v>
      </c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</row>
    <row r="18" spans="1:128">
      <c r="A18" s="95" t="s">
        <v>78</v>
      </c>
      <c r="B18" s="96" t="s">
        <v>79</v>
      </c>
      <c r="C18" s="126" t="s">
        <v>102</v>
      </c>
      <c r="D18" s="86">
        <v>6</v>
      </c>
      <c r="E18" s="98">
        <v>446.24749999999995</v>
      </c>
      <c r="F18" s="98">
        <f t="shared" si="25"/>
        <v>446.99999999999994</v>
      </c>
      <c r="G18" s="131">
        <v>0.60229999999999995</v>
      </c>
      <c r="H18" s="131">
        <v>0.1502</v>
      </c>
      <c r="I18" s="99">
        <f t="shared" si="20"/>
        <v>0.75249999999999995</v>
      </c>
      <c r="J18" s="98">
        <f t="shared" si="26"/>
        <v>1685.2115566901323</v>
      </c>
      <c r="K18" s="115"/>
      <c r="L18" s="115">
        <v>447</v>
      </c>
      <c r="M18" s="116"/>
      <c r="N18" s="116"/>
      <c r="O18" s="116">
        <v>0.75070000000000003</v>
      </c>
      <c r="P18" s="104">
        <v>1681</v>
      </c>
      <c r="Q18" s="101"/>
      <c r="R18" s="101"/>
      <c r="S18" s="101">
        <f t="shared" si="28"/>
        <v>-0.23920265780729738</v>
      </c>
      <c r="T18" s="101">
        <f t="shared" si="29"/>
        <v>-0.24991263995388577</v>
      </c>
      <c r="U18" s="102"/>
      <c r="V18" s="103">
        <f t="shared" si="0"/>
        <v>-3.5157810627247419</v>
      </c>
      <c r="W18" s="103">
        <f t="shared" si="1"/>
        <v>-8.5157810627247414</v>
      </c>
      <c r="X18" s="103">
        <f t="shared" si="2"/>
        <v>1.4842189372752581</v>
      </c>
      <c r="Y18" s="103">
        <f t="shared" si="3"/>
        <v>-11.748455986590335</v>
      </c>
      <c r="Z18" s="103">
        <f t="shared" si="4"/>
        <v>4.7168938611408517</v>
      </c>
      <c r="AA18" s="103">
        <f t="shared" si="5"/>
        <v>3.3272334054230239E-2</v>
      </c>
      <c r="AB18" s="103">
        <f t="shared" si="6"/>
        <v>-4.9667276659457702</v>
      </c>
      <c r="AC18" s="103">
        <f t="shared" si="7"/>
        <v>5.0332723340542298</v>
      </c>
      <c r="AD18" s="103">
        <f t="shared" si="8"/>
        <v>-4.1630419917261063</v>
      </c>
      <c r="AE18" s="103">
        <f t="shared" si="9"/>
        <v>4.2295866598345659</v>
      </c>
      <c r="AF18" s="103">
        <f t="shared" si="10"/>
        <v>-2.4097989615230855</v>
      </c>
      <c r="AG18" s="103">
        <f t="shared" si="11"/>
        <v>-7.4097989615230855</v>
      </c>
      <c r="AH18" s="103">
        <f t="shared" si="12"/>
        <v>2.5902010384769145</v>
      </c>
      <c r="AI18" s="103">
        <f t="shared" si="13"/>
        <v>-11.345870838081854</v>
      </c>
      <c r="AJ18" s="103">
        <f t="shared" si="14"/>
        <v>6.5262729150356833</v>
      </c>
      <c r="AK18" s="103">
        <f t="shared" si="15"/>
        <v>-2.5614802999659227</v>
      </c>
      <c r="AL18" s="103">
        <f t="shared" si="16"/>
        <v>-7.5614802999659227</v>
      </c>
      <c r="AM18" s="103">
        <f t="shared" si="17"/>
        <v>2.4385197000340773</v>
      </c>
      <c r="AN18" s="103">
        <f t="shared" si="18"/>
        <v>-11.310413600199944</v>
      </c>
      <c r="AO18" s="103">
        <f t="shared" si="19"/>
        <v>6.1874530002680972</v>
      </c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</row>
    <row r="19" spans="1:128">
      <c r="A19" s="95" t="s">
        <v>78</v>
      </c>
      <c r="B19" s="96" t="s">
        <v>79</v>
      </c>
      <c r="C19" s="126" t="s">
        <v>102</v>
      </c>
      <c r="D19" s="86">
        <v>7</v>
      </c>
      <c r="E19" s="98">
        <v>445.94899999999996</v>
      </c>
      <c r="F19" s="98">
        <f t="shared" si="25"/>
        <v>448.2</v>
      </c>
      <c r="G19" s="131">
        <v>1.8007</v>
      </c>
      <c r="H19" s="131">
        <v>0.45029999999999998</v>
      </c>
      <c r="I19" s="99">
        <f t="shared" si="20"/>
        <v>2.2509999999999999</v>
      </c>
      <c r="J19" s="98">
        <f t="shared" si="26"/>
        <v>5038.065614606805</v>
      </c>
      <c r="K19" s="115"/>
      <c r="L19" s="115">
        <v>448.1</v>
      </c>
      <c r="M19" s="116">
        <v>1.7719</v>
      </c>
      <c r="N19" s="116">
        <v>0.44990000000000002</v>
      </c>
      <c r="O19" s="116">
        <v>2.2218</v>
      </c>
      <c r="P19" s="104">
        <v>4974</v>
      </c>
      <c r="Q19" s="101">
        <f t="shared" ref="Q19:R21" si="30">((M19-G19)/G19)*100</f>
        <v>-1.5993780196590182</v>
      </c>
      <c r="R19" s="101">
        <f t="shared" si="30"/>
        <v>-8.8829669109472792E-2</v>
      </c>
      <c r="S19" s="101">
        <f t="shared" si="28"/>
        <v>-1.297201243891599</v>
      </c>
      <c r="T19" s="101">
        <f t="shared" si="29"/>
        <v>-1.2716312074431955</v>
      </c>
      <c r="U19" s="102"/>
      <c r="V19" s="103">
        <f t="shared" si="0"/>
        <v>-3.5157810627247419</v>
      </c>
      <c r="W19" s="103">
        <f t="shared" si="1"/>
        <v>-8.5157810627247414</v>
      </c>
      <c r="X19" s="103">
        <f t="shared" si="2"/>
        <v>1.4842189372752581</v>
      </c>
      <c r="Y19" s="103">
        <f t="shared" si="3"/>
        <v>-11.748455986590335</v>
      </c>
      <c r="Z19" s="103">
        <f t="shared" si="4"/>
        <v>4.7168938611408517</v>
      </c>
      <c r="AA19" s="103">
        <f t="shared" si="5"/>
        <v>3.3272334054230239E-2</v>
      </c>
      <c r="AB19" s="103">
        <f t="shared" si="6"/>
        <v>-4.9667276659457702</v>
      </c>
      <c r="AC19" s="103">
        <f t="shared" si="7"/>
        <v>5.0332723340542298</v>
      </c>
      <c r="AD19" s="103">
        <f t="shared" si="8"/>
        <v>-4.1630419917261063</v>
      </c>
      <c r="AE19" s="103">
        <f t="shared" si="9"/>
        <v>4.2295866598345659</v>
      </c>
      <c r="AF19" s="103">
        <f t="shared" si="10"/>
        <v>-2.4097989615230855</v>
      </c>
      <c r="AG19" s="103">
        <f t="shared" si="11"/>
        <v>-7.4097989615230855</v>
      </c>
      <c r="AH19" s="103">
        <f t="shared" si="12"/>
        <v>2.5902010384769145</v>
      </c>
      <c r="AI19" s="103">
        <f t="shared" si="13"/>
        <v>-11.345870838081854</v>
      </c>
      <c r="AJ19" s="103">
        <f t="shared" si="14"/>
        <v>6.5262729150356833</v>
      </c>
      <c r="AK19" s="103">
        <f t="shared" si="15"/>
        <v>-2.5614802999659227</v>
      </c>
      <c r="AL19" s="103">
        <f t="shared" si="16"/>
        <v>-7.5614802999659227</v>
      </c>
      <c r="AM19" s="103">
        <f t="shared" si="17"/>
        <v>2.4385197000340773</v>
      </c>
      <c r="AN19" s="103">
        <f t="shared" si="18"/>
        <v>-11.310413600199944</v>
      </c>
      <c r="AO19" s="103">
        <f t="shared" si="19"/>
        <v>6.1874530002680972</v>
      </c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</row>
    <row r="20" spans="1:128">
      <c r="A20" s="95" t="s">
        <v>78</v>
      </c>
      <c r="B20" s="96" t="s">
        <v>79</v>
      </c>
      <c r="C20" s="126" t="s">
        <v>109</v>
      </c>
      <c r="D20" s="86">
        <v>8</v>
      </c>
      <c r="E20" s="98">
        <v>446.19809999999995</v>
      </c>
      <c r="F20" s="98">
        <f t="shared" si="25"/>
        <v>449.09999999999997</v>
      </c>
      <c r="G20" s="131">
        <v>2.3010000000000002</v>
      </c>
      <c r="H20" s="131">
        <v>0.60089999999999999</v>
      </c>
      <c r="I20" s="99">
        <f t="shared" si="20"/>
        <v>2.9019000000000004</v>
      </c>
      <c r="J20" s="98">
        <f t="shared" si="26"/>
        <v>6487.690834606201</v>
      </c>
      <c r="K20" s="115"/>
      <c r="L20" s="115">
        <v>449</v>
      </c>
      <c r="M20" s="116">
        <v>2.2684000000000002</v>
      </c>
      <c r="N20" s="116">
        <v>0.41880000000000001</v>
      </c>
      <c r="O20" s="116">
        <v>2.6871999999999998</v>
      </c>
      <c r="P20" s="104">
        <v>6007</v>
      </c>
      <c r="Q20" s="101">
        <f t="shared" si="30"/>
        <v>-1.4167753150803981</v>
      </c>
      <c r="R20" s="101">
        <f t="shared" si="30"/>
        <v>-30.304543185222165</v>
      </c>
      <c r="S20" s="101">
        <f t="shared" si="28"/>
        <v>-7.3986009166408389</v>
      </c>
      <c r="T20" s="101">
        <f t="shared" si="29"/>
        <v>-7.409274684331943</v>
      </c>
      <c r="U20" s="102"/>
      <c r="V20" s="103">
        <f t="shared" si="0"/>
        <v>-3.5157810627247419</v>
      </c>
      <c r="W20" s="103">
        <f t="shared" si="1"/>
        <v>-8.5157810627247414</v>
      </c>
      <c r="X20" s="103">
        <f t="shared" si="2"/>
        <v>1.4842189372752581</v>
      </c>
      <c r="Y20" s="103">
        <f t="shared" si="3"/>
        <v>-11.748455986590335</v>
      </c>
      <c r="Z20" s="103">
        <f t="shared" si="4"/>
        <v>4.7168938611408517</v>
      </c>
      <c r="AA20" s="103">
        <f t="shared" si="5"/>
        <v>3.3272334054230239E-2</v>
      </c>
      <c r="AB20" s="103">
        <f t="shared" si="6"/>
        <v>-4.9667276659457702</v>
      </c>
      <c r="AC20" s="103">
        <f t="shared" si="7"/>
        <v>5.0332723340542298</v>
      </c>
      <c r="AD20" s="103">
        <f t="shared" si="8"/>
        <v>-4.1630419917261063</v>
      </c>
      <c r="AE20" s="103">
        <f t="shared" si="9"/>
        <v>4.2295866598345659</v>
      </c>
      <c r="AF20" s="103">
        <f t="shared" si="10"/>
        <v>-2.4097989615230855</v>
      </c>
      <c r="AG20" s="103">
        <f t="shared" si="11"/>
        <v>-7.4097989615230855</v>
      </c>
      <c r="AH20" s="103">
        <f t="shared" si="12"/>
        <v>2.5902010384769145</v>
      </c>
      <c r="AI20" s="103">
        <f t="shared" si="13"/>
        <v>-11.345870838081854</v>
      </c>
      <c r="AJ20" s="103">
        <f t="shared" si="14"/>
        <v>6.5262729150356833</v>
      </c>
      <c r="AK20" s="103">
        <f t="shared" si="15"/>
        <v>-2.5614802999659227</v>
      </c>
      <c r="AL20" s="103">
        <f t="shared" si="16"/>
        <v>-7.5614802999659227</v>
      </c>
      <c r="AM20" s="103">
        <f t="shared" si="17"/>
        <v>2.4385197000340773</v>
      </c>
      <c r="AN20" s="103">
        <f t="shared" si="18"/>
        <v>-11.310413600199944</v>
      </c>
      <c r="AO20" s="103">
        <f t="shared" si="19"/>
        <v>6.1874530002680972</v>
      </c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</row>
    <row r="21" spans="1:128">
      <c r="A21" s="95" t="s">
        <v>78</v>
      </c>
      <c r="B21" s="96" t="s">
        <v>79</v>
      </c>
      <c r="C21" s="126" t="s">
        <v>108</v>
      </c>
      <c r="D21" s="86">
        <v>9</v>
      </c>
      <c r="E21" s="98">
        <v>445.79590000000002</v>
      </c>
      <c r="F21" s="98">
        <f t="shared" si="25"/>
        <v>449.3</v>
      </c>
      <c r="G21" s="131">
        <v>2.8007</v>
      </c>
      <c r="H21" s="131">
        <v>0.70340000000000003</v>
      </c>
      <c r="I21" s="99">
        <f t="shared" si="20"/>
        <v>3.5041000000000002</v>
      </c>
      <c r="J21" s="98">
        <f t="shared" si="26"/>
        <v>7837.0765623405769</v>
      </c>
      <c r="K21" s="115"/>
      <c r="L21" s="115">
        <v>449.2</v>
      </c>
      <c r="M21" s="116">
        <v>2.8170000000000002</v>
      </c>
      <c r="N21" s="116">
        <v>0.69869999999999999</v>
      </c>
      <c r="O21" s="116">
        <v>3.5156999999999998</v>
      </c>
      <c r="P21" s="104">
        <v>7865</v>
      </c>
      <c r="Q21" s="101">
        <f t="shared" si="30"/>
        <v>0.58199735780341355</v>
      </c>
      <c r="R21" s="101">
        <f t="shared" si="30"/>
        <v>-0.66818311060563518</v>
      </c>
      <c r="S21" s="101">
        <f t="shared" si="28"/>
        <v>0.33104078079962357</v>
      </c>
      <c r="T21" s="101">
        <f t="shared" si="29"/>
        <v>0.35629915616243113</v>
      </c>
      <c r="U21" s="102"/>
      <c r="V21" s="103">
        <f t="shared" si="0"/>
        <v>-3.5157810627247419</v>
      </c>
      <c r="W21" s="103">
        <f t="shared" si="1"/>
        <v>-8.5157810627247414</v>
      </c>
      <c r="X21" s="103">
        <f t="shared" si="2"/>
        <v>1.4842189372752581</v>
      </c>
      <c r="Y21" s="103">
        <f t="shared" si="3"/>
        <v>-11.748455986590335</v>
      </c>
      <c r="Z21" s="103">
        <f t="shared" si="4"/>
        <v>4.7168938611408517</v>
      </c>
      <c r="AA21" s="103">
        <f t="shared" si="5"/>
        <v>3.3272334054230239E-2</v>
      </c>
      <c r="AB21" s="103">
        <f t="shared" si="6"/>
        <v>-4.9667276659457702</v>
      </c>
      <c r="AC21" s="103">
        <f t="shared" si="7"/>
        <v>5.0332723340542298</v>
      </c>
      <c r="AD21" s="103">
        <f t="shared" si="8"/>
        <v>-4.1630419917261063</v>
      </c>
      <c r="AE21" s="103">
        <f t="shared" si="9"/>
        <v>4.2295866598345659</v>
      </c>
      <c r="AF21" s="103">
        <f t="shared" si="10"/>
        <v>-2.4097989615230855</v>
      </c>
      <c r="AG21" s="103">
        <f t="shared" si="11"/>
        <v>-7.4097989615230855</v>
      </c>
      <c r="AH21" s="103">
        <f t="shared" si="12"/>
        <v>2.5902010384769145</v>
      </c>
      <c r="AI21" s="103">
        <f t="shared" si="13"/>
        <v>-11.345870838081854</v>
      </c>
      <c r="AJ21" s="103">
        <f t="shared" si="14"/>
        <v>6.5262729150356833</v>
      </c>
      <c r="AK21" s="103">
        <f t="shared" si="15"/>
        <v>-2.5614802999659227</v>
      </c>
      <c r="AL21" s="103">
        <f t="shared" si="16"/>
        <v>-7.5614802999659227</v>
      </c>
      <c r="AM21" s="103">
        <f t="shared" si="17"/>
        <v>2.4385197000340773</v>
      </c>
      <c r="AN21" s="103">
        <f t="shared" si="18"/>
        <v>-11.310413600199944</v>
      </c>
      <c r="AO21" s="103">
        <f t="shared" si="19"/>
        <v>6.1874530002680972</v>
      </c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</row>
    <row r="22" spans="1:128">
      <c r="A22" s="95" t="s">
        <v>14</v>
      </c>
      <c r="B22" s="96" t="s">
        <v>46</v>
      </c>
      <c r="C22" s="126" t="s">
        <v>117</v>
      </c>
      <c r="D22" s="127">
        <v>1</v>
      </c>
      <c r="E22" s="98">
        <v>446.2743000000001</v>
      </c>
      <c r="F22" s="98">
        <f t="shared" si="25"/>
        <v>446.30000000000007</v>
      </c>
      <c r="G22" s="119">
        <v>1.52E-2</v>
      </c>
      <c r="H22" s="119">
        <v>1.0500000000000001E-2</v>
      </c>
      <c r="I22" s="99">
        <f t="shared" si="20"/>
        <v>2.5700000000000001E-2</v>
      </c>
      <c r="J22" s="98">
        <f t="shared" si="26"/>
        <v>57.586649053185631</v>
      </c>
      <c r="K22" s="136"/>
      <c r="L22" s="136">
        <v>446.1</v>
      </c>
      <c r="M22" s="137">
        <v>1.23E-2</v>
      </c>
      <c r="N22" s="137">
        <v>1.14E-2</v>
      </c>
      <c r="O22" s="137">
        <v>2.370071E-2</v>
      </c>
      <c r="P22" s="138">
        <v>53</v>
      </c>
      <c r="Q22" s="101">
        <f t="shared" ref="Q22:Q33" si="31">((M22-G22)/G22)*100</f>
        <v>-19.078947368421051</v>
      </c>
      <c r="R22" s="101">
        <f t="shared" ref="R22:R33" si="32">((N22-H22)/H22)*100</f>
        <v>8.5714285714285694</v>
      </c>
      <c r="S22" s="101">
        <f t="shared" si="28"/>
        <v>-7.7793385214007804</v>
      </c>
      <c r="T22" s="101">
        <f t="shared" si="29"/>
        <v>-7.9647785182803634</v>
      </c>
      <c r="U22" s="102"/>
      <c r="V22" s="103">
        <f t="shared" si="0"/>
        <v>-3.5157810627247419</v>
      </c>
      <c r="W22" s="103">
        <f t="shared" si="1"/>
        <v>-8.5157810627247414</v>
      </c>
      <c r="X22" s="103">
        <f t="shared" si="2"/>
        <v>1.4842189372752581</v>
      </c>
      <c r="Y22" s="103">
        <f t="shared" si="3"/>
        <v>-11.748455986590335</v>
      </c>
      <c r="Z22" s="103">
        <f t="shared" si="4"/>
        <v>4.7168938611408517</v>
      </c>
      <c r="AA22" s="103">
        <f t="shared" si="5"/>
        <v>3.3272334054230239E-2</v>
      </c>
      <c r="AB22" s="103">
        <f t="shared" si="6"/>
        <v>-4.9667276659457702</v>
      </c>
      <c r="AC22" s="103">
        <f t="shared" si="7"/>
        <v>5.0332723340542298</v>
      </c>
      <c r="AD22" s="103">
        <f t="shared" si="8"/>
        <v>-4.1630419917261063</v>
      </c>
      <c r="AE22" s="103">
        <f t="shared" si="9"/>
        <v>4.2295866598345659</v>
      </c>
      <c r="AF22" s="103">
        <f t="shared" si="10"/>
        <v>-2.4097989615230855</v>
      </c>
      <c r="AG22" s="103">
        <f t="shared" si="11"/>
        <v>-7.4097989615230855</v>
      </c>
      <c r="AH22" s="103">
        <f t="shared" si="12"/>
        <v>2.5902010384769145</v>
      </c>
      <c r="AI22" s="103">
        <f t="shared" si="13"/>
        <v>-11.345870838081854</v>
      </c>
      <c r="AJ22" s="103">
        <f t="shared" si="14"/>
        <v>6.5262729150356833</v>
      </c>
      <c r="AK22" s="103">
        <f t="shared" si="15"/>
        <v>-2.5614802999659227</v>
      </c>
      <c r="AL22" s="103">
        <f t="shared" si="16"/>
        <v>-7.5614802999659227</v>
      </c>
      <c r="AM22" s="103">
        <f t="shared" si="17"/>
        <v>2.4385197000340773</v>
      </c>
      <c r="AN22" s="103">
        <f t="shared" si="18"/>
        <v>-11.310413600199944</v>
      </c>
      <c r="AO22" s="103">
        <f t="shared" si="19"/>
        <v>6.1874530002680972</v>
      </c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</row>
    <row r="23" spans="1:128">
      <c r="A23" s="95" t="s">
        <v>14</v>
      </c>
      <c r="B23" s="96" t="s">
        <v>46</v>
      </c>
      <c r="C23" s="126" t="s">
        <v>117</v>
      </c>
      <c r="D23" s="86">
        <v>2</v>
      </c>
      <c r="E23" s="98">
        <v>446.25720000000001</v>
      </c>
      <c r="F23" s="98">
        <f t="shared" si="25"/>
        <v>446.3</v>
      </c>
      <c r="G23" s="119">
        <v>3.0700000000000002E-2</v>
      </c>
      <c r="H23" s="119">
        <v>1.21E-2</v>
      </c>
      <c r="I23" s="99">
        <f t="shared" si="20"/>
        <v>4.2800000000000005E-2</v>
      </c>
      <c r="J23" s="98">
        <f t="shared" si="26"/>
        <v>95.90534556194244</v>
      </c>
      <c r="K23" s="139"/>
      <c r="L23" s="139">
        <v>446.2</v>
      </c>
      <c r="M23" s="140">
        <v>2.8899999999999999E-2</v>
      </c>
      <c r="N23" s="140">
        <v>1.23E-2</v>
      </c>
      <c r="O23" s="140">
        <v>4.1198730000000003E-2</v>
      </c>
      <c r="P23" s="141">
        <v>92</v>
      </c>
      <c r="Q23" s="101">
        <f t="shared" si="31"/>
        <v>-5.8631921824104332</v>
      </c>
      <c r="R23" s="101">
        <f t="shared" si="32"/>
        <v>1.6528925619834756</v>
      </c>
      <c r="S23" s="101">
        <f t="shared" si="28"/>
        <v>-3.7412850467289758</v>
      </c>
      <c r="T23" s="101">
        <f t="shared" si="29"/>
        <v>-4.0720833015716442</v>
      </c>
      <c r="U23" s="102"/>
      <c r="V23" s="103">
        <f t="shared" si="0"/>
        <v>-3.5157810627247419</v>
      </c>
      <c r="W23" s="103">
        <f t="shared" si="1"/>
        <v>-8.5157810627247414</v>
      </c>
      <c r="X23" s="103">
        <f t="shared" si="2"/>
        <v>1.4842189372752581</v>
      </c>
      <c r="Y23" s="103">
        <f t="shared" si="3"/>
        <v>-11.748455986590335</v>
      </c>
      <c r="Z23" s="103">
        <f t="shared" si="4"/>
        <v>4.7168938611408517</v>
      </c>
      <c r="AA23" s="103">
        <f t="shared" si="5"/>
        <v>3.3272334054230239E-2</v>
      </c>
      <c r="AB23" s="103">
        <f t="shared" si="6"/>
        <v>-4.9667276659457702</v>
      </c>
      <c r="AC23" s="103">
        <f t="shared" si="7"/>
        <v>5.0332723340542298</v>
      </c>
      <c r="AD23" s="103">
        <f t="shared" si="8"/>
        <v>-4.1630419917261063</v>
      </c>
      <c r="AE23" s="103">
        <f t="shared" si="9"/>
        <v>4.2295866598345659</v>
      </c>
      <c r="AF23" s="103">
        <f t="shared" si="10"/>
        <v>-2.4097989615230855</v>
      </c>
      <c r="AG23" s="103">
        <f t="shared" si="11"/>
        <v>-7.4097989615230855</v>
      </c>
      <c r="AH23" s="103">
        <f t="shared" si="12"/>
        <v>2.5902010384769145</v>
      </c>
      <c r="AI23" s="103">
        <f t="shared" si="13"/>
        <v>-11.345870838081854</v>
      </c>
      <c r="AJ23" s="103">
        <f t="shared" si="14"/>
        <v>6.5262729150356833</v>
      </c>
      <c r="AK23" s="103">
        <f t="shared" si="15"/>
        <v>-2.5614802999659227</v>
      </c>
      <c r="AL23" s="103">
        <f t="shared" si="16"/>
        <v>-7.5614802999659227</v>
      </c>
      <c r="AM23" s="103">
        <f t="shared" si="17"/>
        <v>2.4385197000340773</v>
      </c>
      <c r="AN23" s="103">
        <f t="shared" si="18"/>
        <v>-11.310413600199944</v>
      </c>
      <c r="AO23" s="103">
        <f t="shared" si="19"/>
        <v>6.1874530002680972</v>
      </c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</row>
    <row r="24" spans="1:128">
      <c r="A24" s="95" t="s">
        <v>14</v>
      </c>
      <c r="B24" s="96" t="s">
        <v>46</v>
      </c>
      <c r="C24" s="126" t="s">
        <v>117</v>
      </c>
      <c r="D24" s="86">
        <v>3</v>
      </c>
      <c r="E24" s="98">
        <v>445.93390000000005</v>
      </c>
      <c r="F24" s="98">
        <f t="shared" si="25"/>
        <v>446.00000000000006</v>
      </c>
      <c r="G24" s="119">
        <v>5.0799999999999998E-2</v>
      </c>
      <c r="H24" s="119">
        <v>1.5299999999999999E-2</v>
      </c>
      <c r="I24" s="99">
        <f t="shared" si="20"/>
        <v>6.6099999999999992E-2</v>
      </c>
      <c r="J24" s="98">
        <f t="shared" si="26"/>
        <v>148.2199553371043</v>
      </c>
      <c r="K24" s="139"/>
      <c r="L24" s="139">
        <v>445.9</v>
      </c>
      <c r="M24" s="140">
        <v>4.8800000000000003E-2</v>
      </c>
      <c r="N24" s="140">
        <v>1.5800000000000002E-2</v>
      </c>
      <c r="O24" s="140">
        <v>6.4598080000000002E-2</v>
      </c>
      <c r="P24" s="141">
        <v>145</v>
      </c>
      <c r="Q24" s="101">
        <f t="shared" si="31"/>
        <v>-3.9370078740157384</v>
      </c>
      <c r="R24" s="101">
        <f t="shared" si="32"/>
        <v>3.2679738562091645</v>
      </c>
      <c r="S24" s="101">
        <f t="shared" si="28"/>
        <v>-2.2721936459909076</v>
      </c>
      <c r="T24" s="101">
        <f t="shared" si="29"/>
        <v>-2.1724168852844303</v>
      </c>
      <c r="U24" s="102"/>
      <c r="V24" s="103">
        <f t="shared" si="0"/>
        <v>-3.5157810627247419</v>
      </c>
      <c r="W24" s="103">
        <f t="shared" si="1"/>
        <v>-8.5157810627247414</v>
      </c>
      <c r="X24" s="103">
        <f t="shared" si="2"/>
        <v>1.4842189372752581</v>
      </c>
      <c r="Y24" s="103">
        <f t="shared" si="3"/>
        <v>-11.748455986590335</v>
      </c>
      <c r="Z24" s="103">
        <f t="shared" si="4"/>
        <v>4.7168938611408517</v>
      </c>
      <c r="AA24" s="103">
        <f t="shared" si="5"/>
        <v>3.3272334054230239E-2</v>
      </c>
      <c r="AB24" s="103">
        <f t="shared" si="6"/>
        <v>-4.9667276659457702</v>
      </c>
      <c r="AC24" s="103">
        <f t="shared" si="7"/>
        <v>5.0332723340542298</v>
      </c>
      <c r="AD24" s="103">
        <f t="shared" si="8"/>
        <v>-4.1630419917261063</v>
      </c>
      <c r="AE24" s="103">
        <f t="shared" si="9"/>
        <v>4.2295866598345659</v>
      </c>
      <c r="AF24" s="103">
        <f t="shared" si="10"/>
        <v>-2.4097989615230855</v>
      </c>
      <c r="AG24" s="103">
        <f t="shared" si="11"/>
        <v>-7.4097989615230855</v>
      </c>
      <c r="AH24" s="103">
        <f t="shared" si="12"/>
        <v>2.5902010384769145</v>
      </c>
      <c r="AI24" s="103">
        <f t="shared" si="13"/>
        <v>-11.345870838081854</v>
      </c>
      <c r="AJ24" s="103">
        <f t="shared" si="14"/>
        <v>6.5262729150356833</v>
      </c>
      <c r="AK24" s="103">
        <f t="shared" si="15"/>
        <v>-2.5614802999659227</v>
      </c>
      <c r="AL24" s="103">
        <f t="shared" si="16"/>
        <v>-7.5614802999659227</v>
      </c>
      <c r="AM24" s="103">
        <f t="shared" si="17"/>
        <v>2.4385197000340773</v>
      </c>
      <c r="AN24" s="103">
        <f t="shared" si="18"/>
        <v>-11.310413600199944</v>
      </c>
      <c r="AO24" s="103">
        <f t="shared" si="19"/>
        <v>6.1874530002680972</v>
      </c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</row>
    <row r="25" spans="1:128">
      <c r="A25" s="95" t="s">
        <v>14</v>
      </c>
      <c r="B25" s="96" t="s">
        <v>46</v>
      </c>
      <c r="C25" s="126" t="s">
        <v>117</v>
      </c>
      <c r="D25" s="86">
        <v>4</v>
      </c>
      <c r="E25" s="98">
        <v>446.08339999999998</v>
      </c>
      <c r="F25" s="98">
        <f t="shared" si="25"/>
        <v>446.40000000000003</v>
      </c>
      <c r="G25" s="119">
        <v>0.25080000000000002</v>
      </c>
      <c r="H25" s="119">
        <v>6.5799999999999997E-2</v>
      </c>
      <c r="I25" s="99">
        <f t="shared" si="20"/>
        <v>0.31659999999999999</v>
      </c>
      <c r="J25" s="98">
        <f t="shared" si="26"/>
        <v>709.54271397762034</v>
      </c>
      <c r="K25" s="139"/>
      <c r="L25" s="139">
        <v>446.3</v>
      </c>
      <c r="M25" s="140">
        <v>0.23930000000000001</v>
      </c>
      <c r="N25" s="140">
        <v>6.6799999999999998E-2</v>
      </c>
      <c r="O25" s="140">
        <v>0.30609890000000001</v>
      </c>
      <c r="P25" s="141">
        <v>686</v>
      </c>
      <c r="Q25" s="101">
        <f t="shared" si="31"/>
        <v>-4.5853269537480097</v>
      </c>
      <c r="R25" s="101">
        <f t="shared" si="32"/>
        <v>1.5197568389057765</v>
      </c>
      <c r="S25" s="101">
        <f t="shared" si="28"/>
        <v>-3.3168351231838233</v>
      </c>
      <c r="T25" s="101">
        <f t="shared" si="29"/>
        <v>-3.3180122230615838</v>
      </c>
      <c r="U25" s="102"/>
      <c r="V25" s="103">
        <f t="shared" si="0"/>
        <v>-3.5157810627247419</v>
      </c>
      <c r="W25" s="103">
        <f t="shared" si="1"/>
        <v>-8.5157810627247414</v>
      </c>
      <c r="X25" s="103">
        <f t="shared" si="2"/>
        <v>1.4842189372752581</v>
      </c>
      <c r="Y25" s="103">
        <f t="shared" si="3"/>
        <v>-11.748455986590335</v>
      </c>
      <c r="Z25" s="103">
        <f t="shared" si="4"/>
        <v>4.7168938611408517</v>
      </c>
      <c r="AA25" s="103">
        <f t="shared" si="5"/>
        <v>3.3272334054230239E-2</v>
      </c>
      <c r="AB25" s="103">
        <f t="shared" si="6"/>
        <v>-4.9667276659457702</v>
      </c>
      <c r="AC25" s="103">
        <f t="shared" si="7"/>
        <v>5.0332723340542298</v>
      </c>
      <c r="AD25" s="103">
        <f t="shared" si="8"/>
        <v>-4.1630419917261063</v>
      </c>
      <c r="AE25" s="103">
        <f t="shared" si="9"/>
        <v>4.2295866598345659</v>
      </c>
      <c r="AF25" s="103">
        <f t="shared" si="10"/>
        <v>-2.4097989615230855</v>
      </c>
      <c r="AG25" s="103">
        <f t="shared" si="11"/>
        <v>-7.4097989615230855</v>
      </c>
      <c r="AH25" s="103">
        <f t="shared" si="12"/>
        <v>2.5902010384769145</v>
      </c>
      <c r="AI25" s="103">
        <f t="shared" si="13"/>
        <v>-11.345870838081854</v>
      </c>
      <c r="AJ25" s="103">
        <f t="shared" si="14"/>
        <v>6.5262729150356833</v>
      </c>
      <c r="AK25" s="103">
        <f t="shared" si="15"/>
        <v>-2.5614802999659227</v>
      </c>
      <c r="AL25" s="103">
        <f t="shared" si="16"/>
        <v>-7.5614802999659227</v>
      </c>
      <c r="AM25" s="103">
        <f t="shared" si="17"/>
        <v>2.4385197000340773</v>
      </c>
      <c r="AN25" s="103">
        <f t="shared" si="18"/>
        <v>-11.310413600199944</v>
      </c>
      <c r="AO25" s="103">
        <f t="shared" si="19"/>
        <v>6.1874530002680972</v>
      </c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</row>
    <row r="26" spans="1:128">
      <c r="A26" s="95" t="s">
        <v>14</v>
      </c>
      <c r="B26" s="96" t="s">
        <v>46</v>
      </c>
      <c r="C26" s="126" t="s">
        <v>117</v>
      </c>
      <c r="D26" s="86">
        <v>5</v>
      </c>
      <c r="E26" s="98">
        <v>445.79910000000001</v>
      </c>
      <c r="F26" s="98">
        <f t="shared" si="25"/>
        <v>446.3</v>
      </c>
      <c r="G26" s="119">
        <v>0.4</v>
      </c>
      <c r="H26" s="119">
        <v>0.1009</v>
      </c>
      <c r="I26" s="99">
        <f t="shared" si="20"/>
        <v>0.50090000000000001</v>
      </c>
      <c r="J26" s="98">
        <f t="shared" si="26"/>
        <v>1123.124070389742</v>
      </c>
      <c r="K26" s="139"/>
      <c r="L26" s="139">
        <v>446.2</v>
      </c>
      <c r="M26" s="140">
        <v>0.38429999999999997</v>
      </c>
      <c r="N26" s="140">
        <v>0.1017</v>
      </c>
      <c r="O26" s="140">
        <v>0.48600009999999999</v>
      </c>
      <c r="P26" s="141">
        <v>1090</v>
      </c>
      <c r="Q26" s="101">
        <f t="shared" si="31"/>
        <v>-3.9250000000000118</v>
      </c>
      <c r="R26" s="101">
        <f t="shared" si="32"/>
        <v>0.79286422200197726</v>
      </c>
      <c r="S26" s="101">
        <f t="shared" si="28"/>
        <v>-2.9746256737871875</v>
      </c>
      <c r="T26" s="101">
        <f t="shared" si="29"/>
        <v>-2.9492797156637729</v>
      </c>
      <c r="U26" s="102"/>
      <c r="V26" s="103">
        <f t="shared" si="0"/>
        <v>-3.5157810627247419</v>
      </c>
      <c r="W26" s="103">
        <f t="shared" si="1"/>
        <v>-8.5157810627247414</v>
      </c>
      <c r="X26" s="103">
        <f t="shared" si="2"/>
        <v>1.4842189372752581</v>
      </c>
      <c r="Y26" s="103">
        <f t="shared" si="3"/>
        <v>-11.748455986590335</v>
      </c>
      <c r="Z26" s="103">
        <f t="shared" si="4"/>
        <v>4.7168938611408517</v>
      </c>
      <c r="AA26" s="103">
        <f t="shared" si="5"/>
        <v>3.3272334054230239E-2</v>
      </c>
      <c r="AB26" s="103">
        <f t="shared" si="6"/>
        <v>-4.9667276659457702</v>
      </c>
      <c r="AC26" s="103">
        <f t="shared" si="7"/>
        <v>5.0332723340542298</v>
      </c>
      <c r="AD26" s="103">
        <f t="shared" si="8"/>
        <v>-4.1630419917261063</v>
      </c>
      <c r="AE26" s="103">
        <f t="shared" si="9"/>
        <v>4.2295866598345659</v>
      </c>
      <c r="AF26" s="103">
        <f t="shared" si="10"/>
        <v>-2.4097989615230855</v>
      </c>
      <c r="AG26" s="103">
        <f t="shared" si="11"/>
        <v>-7.4097989615230855</v>
      </c>
      <c r="AH26" s="103">
        <f t="shared" si="12"/>
        <v>2.5902010384769145</v>
      </c>
      <c r="AI26" s="103">
        <f t="shared" si="13"/>
        <v>-11.345870838081854</v>
      </c>
      <c r="AJ26" s="103">
        <f t="shared" si="14"/>
        <v>6.5262729150356833</v>
      </c>
      <c r="AK26" s="103">
        <f t="shared" si="15"/>
        <v>-2.5614802999659227</v>
      </c>
      <c r="AL26" s="103">
        <f t="shared" si="16"/>
        <v>-7.5614802999659227</v>
      </c>
      <c r="AM26" s="103">
        <f t="shared" si="17"/>
        <v>2.4385197000340773</v>
      </c>
      <c r="AN26" s="103">
        <f t="shared" si="18"/>
        <v>-11.310413600199944</v>
      </c>
      <c r="AO26" s="103">
        <f t="shared" si="19"/>
        <v>6.1874530002680972</v>
      </c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</row>
    <row r="27" spans="1:128">
      <c r="A27" s="95" t="s">
        <v>14</v>
      </c>
      <c r="B27" s="96" t="s">
        <v>46</v>
      </c>
      <c r="C27" s="126" t="s">
        <v>117</v>
      </c>
      <c r="D27" s="86">
        <v>6</v>
      </c>
      <c r="E27" s="98">
        <v>446.24949999999995</v>
      </c>
      <c r="F27" s="98">
        <f t="shared" si="25"/>
        <v>446.99999999999994</v>
      </c>
      <c r="G27" s="119">
        <v>0.60029999999999994</v>
      </c>
      <c r="H27" s="119">
        <v>0.1502</v>
      </c>
      <c r="I27" s="99">
        <f t="shared" si="20"/>
        <v>0.75049999999999994</v>
      </c>
      <c r="J27" s="98">
        <f t="shared" si="26"/>
        <v>1680.7279020134804</v>
      </c>
      <c r="K27" s="139"/>
      <c r="L27" s="139">
        <v>446.7</v>
      </c>
      <c r="M27" s="140">
        <v>0.58309999999999995</v>
      </c>
      <c r="N27" s="140">
        <v>0.15160000000000001</v>
      </c>
      <c r="O27" s="140">
        <v>0.7346992</v>
      </c>
      <c r="P27" s="141">
        <v>1646</v>
      </c>
      <c r="Q27" s="101">
        <f t="shared" si="31"/>
        <v>-2.8652340496418449</v>
      </c>
      <c r="R27" s="101">
        <f t="shared" si="32"/>
        <v>0.93209054593875651</v>
      </c>
      <c r="S27" s="101">
        <f t="shared" si="28"/>
        <v>-2.1053697534976616</v>
      </c>
      <c r="T27" s="101">
        <f t="shared" si="29"/>
        <v>-2.0662417736908525</v>
      </c>
      <c r="U27" s="102"/>
      <c r="V27" s="103">
        <f t="shared" si="0"/>
        <v>-3.5157810627247419</v>
      </c>
      <c r="W27" s="103">
        <f t="shared" si="1"/>
        <v>-8.5157810627247414</v>
      </c>
      <c r="X27" s="103">
        <f t="shared" si="2"/>
        <v>1.4842189372752581</v>
      </c>
      <c r="Y27" s="103">
        <f t="shared" si="3"/>
        <v>-11.748455986590335</v>
      </c>
      <c r="Z27" s="103">
        <f t="shared" si="4"/>
        <v>4.7168938611408517</v>
      </c>
      <c r="AA27" s="103">
        <f t="shared" si="5"/>
        <v>3.3272334054230239E-2</v>
      </c>
      <c r="AB27" s="103">
        <f t="shared" si="6"/>
        <v>-4.9667276659457702</v>
      </c>
      <c r="AC27" s="103">
        <f t="shared" si="7"/>
        <v>5.0332723340542298</v>
      </c>
      <c r="AD27" s="103">
        <f t="shared" si="8"/>
        <v>-4.1630419917261063</v>
      </c>
      <c r="AE27" s="103">
        <f t="shared" si="9"/>
        <v>4.2295866598345659</v>
      </c>
      <c r="AF27" s="103">
        <f t="shared" si="10"/>
        <v>-2.4097989615230855</v>
      </c>
      <c r="AG27" s="103">
        <f t="shared" si="11"/>
        <v>-7.4097989615230855</v>
      </c>
      <c r="AH27" s="103">
        <f t="shared" si="12"/>
        <v>2.5902010384769145</v>
      </c>
      <c r="AI27" s="103">
        <f t="shared" si="13"/>
        <v>-11.345870838081854</v>
      </c>
      <c r="AJ27" s="103">
        <f t="shared" si="14"/>
        <v>6.5262729150356833</v>
      </c>
      <c r="AK27" s="103">
        <f t="shared" si="15"/>
        <v>-2.5614802999659227</v>
      </c>
      <c r="AL27" s="103">
        <f t="shared" si="16"/>
        <v>-7.5614802999659227</v>
      </c>
      <c r="AM27" s="103">
        <f t="shared" si="17"/>
        <v>2.4385197000340773</v>
      </c>
      <c r="AN27" s="103">
        <f t="shared" si="18"/>
        <v>-11.310413600199944</v>
      </c>
      <c r="AO27" s="103">
        <f t="shared" si="19"/>
        <v>6.1874530002680972</v>
      </c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</row>
    <row r="28" spans="1:128">
      <c r="A28" s="95" t="s">
        <v>14</v>
      </c>
      <c r="B28" s="96" t="s">
        <v>46</v>
      </c>
      <c r="C28" s="126" t="s">
        <v>117</v>
      </c>
      <c r="D28" s="86">
        <v>7</v>
      </c>
      <c r="E28" s="98">
        <v>446.04879999999997</v>
      </c>
      <c r="F28" s="98">
        <f t="shared" si="25"/>
        <v>448.3</v>
      </c>
      <c r="G28" s="119">
        <v>1.8008999999999999</v>
      </c>
      <c r="H28" s="119">
        <v>0.45029999999999998</v>
      </c>
      <c r="I28" s="99">
        <f t="shared" si="20"/>
        <v>2.2511999999999999</v>
      </c>
      <c r="J28" s="98">
        <f t="shared" si="26"/>
        <v>5037.3872070913376</v>
      </c>
      <c r="K28" s="139"/>
      <c r="L28" s="139">
        <v>448.2</v>
      </c>
      <c r="M28" s="140">
        <v>1.7669999999999999</v>
      </c>
      <c r="N28" s="140">
        <v>0.45240000000000002</v>
      </c>
      <c r="O28" s="140">
        <v>2.219398</v>
      </c>
      <c r="P28" s="141">
        <v>4967</v>
      </c>
      <c r="Q28" s="101">
        <f t="shared" ref="Q28:Q31" si="33">((M28-G28)/G28)*100</f>
        <v>-1.8823921372647032</v>
      </c>
      <c r="R28" s="101">
        <f t="shared" ref="R28:R31" si="34">((N28-H28)/H28)*100</f>
        <v>0.46635576282479374</v>
      </c>
      <c r="S28" s="101">
        <f t="shared" ref="S28:S31" si="35">((O28-I28)/I28)*100</f>
        <v>-1.4126687988628237</v>
      </c>
      <c r="T28" s="101">
        <f t="shared" ref="T28:T31" si="36">((P28-J28)/J28)*100</f>
        <v>-1.39729594326699</v>
      </c>
      <c r="U28" s="102"/>
      <c r="V28" s="103">
        <f t="shared" si="0"/>
        <v>-3.5157810627247419</v>
      </c>
      <c r="W28" s="103">
        <f t="shared" si="1"/>
        <v>-8.5157810627247414</v>
      </c>
      <c r="X28" s="103">
        <f t="shared" si="2"/>
        <v>1.4842189372752581</v>
      </c>
      <c r="Y28" s="103">
        <f t="shared" si="3"/>
        <v>-11.748455986590335</v>
      </c>
      <c r="Z28" s="103">
        <f t="shared" si="4"/>
        <v>4.7168938611408517</v>
      </c>
      <c r="AA28" s="103">
        <f t="shared" si="5"/>
        <v>3.3272334054230239E-2</v>
      </c>
      <c r="AB28" s="103">
        <f t="shared" si="6"/>
        <v>-4.9667276659457702</v>
      </c>
      <c r="AC28" s="103">
        <f t="shared" si="7"/>
        <v>5.0332723340542298</v>
      </c>
      <c r="AD28" s="103">
        <f t="shared" si="8"/>
        <v>-4.1630419917261063</v>
      </c>
      <c r="AE28" s="103">
        <f t="shared" si="9"/>
        <v>4.2295866598345659</v>
      </c>
      <c r="AF28" s="103">
        <f t="shared" si="10"/>
        <v>-2.4097989615230855</v>
      </c>
      <c r="AG28" s="103">
        <f t="shared" si="11"/>
        <v>-7.4097989615230855</v>
      </c>
      <c r="AH28" s="103">
        <f t="shared" si="12"/>
        <v>2.5902010384769145</v>
      </c>
      <c r="AI28" s="103">
        <f t="shared" si="13"/>
        <v>-11.345870838081854</v>
      </c>
      <c r="AJ28" s="103">
        <f t="shared" si="14"/>
        <v>6.5262729150356833</v>
      </c>
      <c r="AK28" s="103">
        <f t="shared" si="15"/>
        <v>-2.5614802999659227</v>
      </c>
      <c r="AL28" s="103">
        <f t="shared" si="16"/>
        <v>-7.5614802999659227</v>
      </c>
      <c r="AM28" s="103">
        <f t="shared" si="17"/>
        <v>2.4385197000340773</v>
      </c>
      <c r="AN28" s="103">
        <f t="shared" si="18"/>
        <v>-11.310413600199944</v>
      </c>
      <c r="AO28" s="103">
        <f t="shared" si="19"/>
        <v>6.1874530002680972</v>
      </c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</row>
    <row r="29" spans="1:128">
      <c r="A29" s="95" t="s">
        <v>14</v>
      </c>
      <c r="B29" s="96" t="s">
        <v>46</v>
      </c>
      <c r="C29" s="126" t="s">
        <v>117</v>
      </c>
      <c r="D29" s="86">
        <v>8</v>
      </c>
      <c r="E29" s="98">
        <v>446.09890000000001</v>
      </c>
      <c r="F29" s="98">
        <f t="shared" si="25"/>
        <v>449.00000000000006</v>
      </c>
      <c r="G29" s="119">
        <v>2.3001999999999998</v>
      </c>
      <c r="H29" s="119">
        <v>0.60089999999999999</v>
      </c>
      <c r="I29" s="99">
        <f t="shared" si="20"/>
        <v>2.9010999999999996</v>
      </c>
      <c r="J29" s="98">
        <f t="shared" si="26"/>
        <v>6487.3454307194625</v>
      </c>
      <c r="K29" s="139"/>
      <c r="L29" s="139">
        <v>448.9</v>
      </c>
      <c r="M29" s="140">
        <v>2.246</v>
      </c>
      <c r="N29" s="140">
        <v>0.60389999999999999</v>
      </c>
      <c r="O29" s="140">
        <v>2.8498990000000002</v>
      </c>
      <c r="P29" s="141">
        <v>6374</v>
      </c>
      <c r="Q29" s="101">
        <f t="shared" si="33"/>
        <v>-2.3563168420137295</v>
      </c>
      <c r="R29" s="101">
        <f t="shared" si="34"/>
        <v>0.49925112331502791</v>
      </c>
      <c r="S29" s="101">
        <f t="shared" si="35"/>
        <v>-1.764882286029416</v>
      </c>
      <c r="T29" s="101">
        <f t="shared" si="36"/>
        <v>-1.7471773613709385</v>
      </c>
      <c r="U29" s="102"/>
      <c r="V29" s="103">
        <f t="shared" si="0"/>
        <v>-3.5157810627247419</v>
      </c>
      <c r="W29" s="103">
        <f t="shared" si="1"/>
        <v>-8.5157810627247414</v>
      </c>
      <c r="X29" s="103">
        <f t="shared" si="2"/>
        <v>1.4842189372752581</v>
      </c>
      <c r="Y29" s="103">
        <f t="shared" si="3"/>
        <v>-11.748455986590335</v>
      </c>
      <c r="Z29" s="103">
        <f t="shared" si="4"/>
        <v>4.7168938611408517</v>
      </c>
      <c r="AA29" s="103">
        <f t="shared" si="5"/>
        <v>3.3272334054230239E-2</v>
      </c>
      <c r="AB29" s="103">
        <f t="shared" si="6"/>
        <v>-4.9667276659457702</v>
      </c>
      <c r="AC29" s="103">
        <f t="shared" si="7"/>
        <v>5.0332723340542298</v>
      </c>
      <c r="AD29" s="103">
        <f t="shared" si="8"/>
        <v>-4.1630419917261063</v>
      </c>
      <c r="AE29" s="103">
        <f t="shared" si="9"/>
        <v>4.2295866598345659</v>
      </c>
      <c r="AF29" s="103">
        <f t="shared" si="10"/>
        <v>-2.4097989615230855</v>
      </c>
      <c r="AG29" s="103">
        <f t="shared" si="11"/>
        <v>-7.4097989615230855</v>
      </c>
      <c r="AH29" s="103">
        <f t="shared" si="12"/>
        <v>2.5902010384769145</v>
      </c>
      <c r="AI29" s="103">
        <f t="shared" si="13"/>
        <v>-11.345870838081854</v>
      </c>
      <c r="AJ29" s="103">
        <f t="shared" si="14"/>
        <v>6.5262729150356833</v>
      </c>
      <c r="AK29" s="103">
        <f t="shared" si="15"/>
        <v>-2.5614802999659227</v>
      </c>
      <c r="AL29" s="103">
        <f t="shared" si="16"/>
        <v>-7.5614802999659227</v>
      </c>
      <c r="AM29" s="103">
        <f t="shared" si="17"/>
        <v>2.4385197000340773</v>
      </c>
      <c r="AN29" s="103">
        <f t="shared" si="18"/>
        <v>-11.310413600199944</v>
      </c>
      <c r="AO29" s="103">
        <f t="shared" si="19"/>
        <v>6.1874530002680972</v>
      </c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</row>
    <row r="30" spans="1:128">
      <c r="A30" s="95" t="s">
        <v>14</v>
      </c>
      <c r="B30" s="96" t="s">
        <v>46</v>
      </c>
      <c r="C30" s="126" t="s">
        <v>117</v>
      </c>
      <c r="D30" s="86">
        <v>9</v>
      </c>
      <c r="E30" s="98">
        <v>446.79769999999996</v>
      </c>
      <c r="F30" s="98">
        <f t="shared" si="25"/>
        <v>450.29999999999995</v>
      </c>
      <c r="G30" s="119">
        <v>2.8008999999999999</v>
      </c>
      <c r="H30" s="119">
        <v>0.70140000000000002</v>
      </c>
      <c r="I30" s="99">
        <f t="shared" si="20"/>
        <v>3.5023</v>
      </c>
      <c r="J30" s="98">
        <f t="shared" si="26"/>
        <v>7815.551361018639</v>
      </c>
      <c r="K30" s="139"/>
      <c r="L30" s="139">
        <v>450</v>
      </c>
      <c r="M30" s="140">
        <v>2.7473999999999998</v>
      </c>
      <c r="N30" s="140">
        <v>0.70789999999999997</v>
      </c>
      <c r="O30" s="140">
        <v>3.4552990000000001</v>
      </c>
      <c r="P30" s="141">
        <v>7715</v>
      </c>
      <c r="Q30" s="101">
        <f t="shared" si="33"/>
        <v>-1.910100324895573</v>
      </c>
      <c r="R30" s="101">
        <f t="shared" si="34"/>
        <v>0.92671799258624898</v>
      </c>
      <c r="S30" s="101">
        <f t="shared" si="35"/>
        <v>-1.3420038260571581</v>
      </c>
      <c r="T30" s="101">
        <f t="shared" si="36"/>
        <v>-1.2865549258642919</v>
      </c>
      <c r="U30" s="102"/>
      <c r="V30" s="103">
        <f t="shared" si="0"/>
        <v>-3.5157810627247419</v>
      </c>
      <c r="W30" s="103">
        <f t="shared" si="1"/>
        <v>-8.5157810627247414</v>
      </c>
      <c r="X30" s="103">
        <f t="shared" si="2"/>
        <v>1.4842189372752581</v>
      </c>
      <c r="Y30" s="103">
        <f t="shared" si="3"/>
        <v>-11.748455986590335</v>
      </c>
      <c r="Z30" s="103">
        <f t="shared" si="4"/>
        <v>4.7168938611408517</v>
      </c>
      <c r="AA30" s="103">
        <f t="shared" si="5"/>
        <v>3.3272334054230239E-2</v>
      </c>
      <c r="AB30" s="103">
        <f t="shared" si="6"/>
        <v>-4.9667276659457702</v>
      </c>
      <c r="AC30" s="103">
        <f t="shared" si="7"/>
        <v>5.0332723340542298</v>
      </c>
      <c r="AD30" s="103">
        <f t="shared" si="8"/>
        <v>-4.1630419917261063</v>
      </c>
      <c r="AE30" s="103">
        <f t="shared" si="9"/>
        <v>4.2295866598345659</v>
      </c>
      <c r="AF30" s="103">
        <f t="shared" si="10"/>
        <v>-2.4097989615230855</v>
      </c>
      <c r="AG30" s="103">
        <f t="shared" si="11"/>
        <v>-7.4097989615230855</v>
      </c>
      <c r="AH30" s="103">
        <f t="shared" si="12"/>
        <v>2.5902010384769145</v>
      </c>
      <c r="AI30" s="103">
        <f t="shared" si="13"/>
        <v>-11.345870838081854</v>
      </c>
      <c r="AJ30" s="103">
        <f t="shared" si="14"/>
        <v>6.5262729150356833</v>
      </c>
      <c r="AK30" s="103">
        <f t="shared" si="15"/>
        <v>-2.5614802999659227</v>
      </c>
      <c r="AL30" s="103">
        <f t="shared" si="16"/>
        <v>-7.5614802999659227</v>
      </c>
      <c r="AM30" s="103">
        <f t="shared" si="17"/>
        <v>2.4385197000340773</v>
      </c>
      <c r="AN30" s="103">
        <f t="shared" si="18"/>
        <v>-11.310413600199944</v>
      </c>
      <c r="AO30" s="103">
        <f t="shared" si="19"/>
        <v>6.1874530002680972</v>
      </c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</row>
    <row r="31" spans="1:128">
      <c r="A31" s="95" t="s">
        <v>15</v>
      </c>
      <c r="B31" s="96" t="s">
        <v>47</v>
      </c>
      <c r="C31" s="195" t="s">
        <v>110</v>
      </c>
      <c r="D31" s="127">
        <v>1</v>
      </c>
      <c r="E31" s="98">
        <v>445.97260000000006</v>
      </c>
      <c r="F31" s="98">
        <f t="shared" si="25"/>
        <v>446.00000000000006</v>
      </c>
      <c r="G31" s="131">
        <v>1.6899999999999998E-2</v>
      </c>
      <c r="H31" s="131">
        <v>1.0500000000000001E-2</v>
      </c>
      <c r="I31" s="99">
        <f t="shared" si="20"/>
        <v>2.7400000000000001E-2</v>
      </c>
      <c r="J31" s="98">
        <f t="shared" si="26"/>
        <v>61.437327619472015</v>
      </c>
      <c r="K31" s="142">
        <v>445.9</v>
      </c>
      <c r="L31" s="142">
        <v>445.9</v>
      </c>
      <c r="M31" s="143">
        <v>1.4800000000000001E-2</v>
      </c>
      <c r="N31" s="143">
        <v>9.4999999999999998E-3</v>
      </c>
      <c r="O31" s="143">
        <v>2.4299999999999999E-2</v>
      </c>
      <c r="P31" s="144">
        <v>54</v>
      </c>
      <c r="Q31" s="101">
        <f t="shared" si="33"/>
        <v>-12.426035502958568</v>
      </c>
      <c r="R31" s="101">
        <f t="shared" si="34"/>
        <v>-9.5238095238095308</v>
      </c>
      <c r="S31" s="101">
        <f t="shared" si="35"/>
        <v>-11.313868613138693</v>
      </c>
      <c r="T31" s="101">
        <f t="shared" si="36"/>
        <v>-12.105551962704217</v>
      </c>
      <c r="U31" s="102"/>
      <c r="V31" s="103">
        <f t="shared" si="0"/>
        <v>-3.5157810627247419</v>
      </c>
      <c r="W31" s="103">
        <f t="shared" si="1"/>
        <v>-8.5157810627247414</v>
      </c>
      <c r="X31" s="103">
        <f t="shared" si="2"/>
        <v>1.4842189372752581</v>
      </c>
      <c r="Y31" s="103">
        <f t="shared" si="3"/>
        <v>-11.748455986590335</v>
      </c>
      <c r="Z31" s="103">
        <f t="shared" si="4"/>
        <v>4.7168938611408517</v>
      </c>
      <c r="AA31" s="103">
        <f t="shared" si="5"/>
        <v>3.3272334054230239E-2</v>
      </c>
      <c r="AB31" s="103">
        <f t="shared" si="6"/>
        <v>-4.9667276659457702</v>
      </c>
      <c r="AC31" s="103">
        <f t="shared" si="7"/>
        <v>5.0332723340542298</v>
      </c>
      <c r="AD31" s="103">
        <f t="shared" si="8"/>
        <v>-4.1630419917261063</v>
      </c>
      <c r="AE31" s="103">
        <f t="shared" si="9"/>
        <v>4.2295866598345659</v>
      </c>
      <c r="AF31" s="103">
        <f t="shared" si="10"/>
        <v>-2.4097989615230855</v>
      </c>
      <c r="AG31" s="103">
        <f t="shared" si="11"/>
        <v>-7.4097989615230855</v>
      </c>
      <c r="AH31" s="103">
        <f t="shared" si="12"/>
        <v>2.5902010384769145</v>
      </c>
      <c r="AI31" s="103">
        <f t="shared" si="13"/>
        <v>-11.345870838081854</v>
      </c>
      <c r="AJ31" s="103">
        <f t="shared" si="14"/>
        <v>6.5262729150356833</v>
      </c>
      <c r="AK31" s="103">
        <f t="shared" si="15"/>
        <v>-2.5614802999659227</v>
      </c>
      <c r="AL31" s="103">
        <f t="shared" si="16"/>
        <v>-7.5614802999659227</v>
      </c>
      <c r="AM31" s="103">
        <f t="shared" si="17"/>
        <v>2.4385197000340773</v>
      </c>
      <c r="AN31" s="103">
        <f t="shared" si="18"/>
        <v>-11.310413600199944</v>
      </c>
      <c r="AO31" s="103">
        <f t="shared" si="19"/>
        <v>6.1874530002680972</v>
      </c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</row>
    <row r="32" spans="1:128">
      <c r="A32" s="95" t="s">
        <v>15</v>
      </c>
      <c r="B32" s="96" t="s">
        <v>47</v>
      </c>
      <c r="C32" s="195" t="s">
        <v>110</v>
      </c>
      <c r="D32" s="86">
        <v>2</v>
      </c>
      <c r="E32" s="98">
        <v>446.05749999999995</v>
      </c>
      <c r="F32" s="98">
        <f t="shared" si="25"/>
        <v>446.09999999999991</v>
      </c>
      <c r="G32" s="131">
        <v>0.03</v>
      </c>
      <c r="H32" s="131">
        <v>1.2500000000000001E-2</v>
      </c>
      <c r="I32" s="99">
        <f t="shared" si="20"/>
        <v>4.2499999999999996E-2</v>
      </c>
      <c r="J32" s="98">
        <f t="shared" si="26"/>
        <v>95.275770344681703</v>
      </c>
      <c r="K32" s="145">
        <v>446</v>
      </c>
      <c r="L32" s="145">
        <v>446</v>
      </c>
      <c r="M32" s="146">
        <v>2.8000000000000001E-2</v>
      </c>
      <c r="N32" s="146">
        <v>1.1299999999999999E-2</v>
      </c>
      <c r="O32" s="146">
        <v>3.9300000000000002E-2</v>
      </c>
      <c r="P32" s="147">
        <v>88</v>
      </c>
      <c r="Q32" s="101">
        <f t="shared" si="31"/>
        <v>-6.6666666666666607</v>
      </c>
      <c r="R32" s="101">
        <f t="shared" si="32"/>
        <v>-9.6000000000000121</v>
      </c>
      <c r="S32" s="101">
        <f t="shared" si="28"/>
        <v>-7.5294117647058707</v>
      </c>
      <c r="T32" s="101">
        <f t="shared" si="29"/>
        <v>-7.6365379344191648</v>
      </c>
      <c r="U32" s="102"/>
      <c r="V32" s="103">
        <f t="shared" si="0"/>
        <v>-3.5157810627247419</v>
      </c>
      <c r="W32" s="103">
        <f t="shared" si="1"/>
        <v>-8.5157810627247414</v>
      </c>
      <c r="X32" s="103">
        <f t="shared" si="2"/>
        <v>1.4842189372752581</v>
      </c>
      <c r="Y32" s="103">
        <f t="shared" si="3"/>
        <v>-11.748455986590335</v>
      </c>
      <c r="Z32" s="103">
        <f t="shared" si="4"/>
        <v>4.7168938611408517</v>
      </c>
      <c r="AA32" s="103">
        <f t="shared" si="5"/>
        <v>3.3272334054230239E-2</v>
      </c>
      <c r="AB32" s="103">
        <f t="shared" si="6"/>
        <v>-4.9667276659457702</v>
      </c>
      <c r="AC32" s="103">
        <f t="shared" si="7"/>
        <v>5.0332723340542298</v>
      </c>
      <c r="AD32" s="103">
        <f t="shared" si="8"/>
        <v>-4.1630419917261063</v>
      </c>
      <c r="AE32" s="103">
        <f t="shared" si="9"/>
        <v>4.2295866598345659</v>
      </c>
      <c r="AF32" s="103">
        <f t="shared" si="10"/>
        <v>-2.4097989615230855</v>
      </c>
      <c r="AG32" s="103">
        <f t="shared" si="11"/>
        <v>-7.4097989615230855</v>
      </c>
      <c r="AH32" s="103">
        <f t="shared" si="12"/>
        <v>2.5902010384769145</v>
      </c>
      <c r="AI32" s="103">
        <f t="shared" si="13"/>
        <v>-11.345870838081854</v>
      </c>
      <c r="AJ32" s="103">
        <f t="shared" si="14"/>
        <v>6.5262729150356833</v>
      </c>
      <c r="AK32" s="103">
        <f t="shared" si="15"/>
        <v>-2.5614802999659227</v>
      </c>
      <c r="AL32" s="103">
        <f t="shared" si="16"/>
        <v>-7.5614802999659227</v>
      </c>
      <c r="AM32" s="103">
        <f t="shared" si="17"/>
        <v>2.4385197000340773</v>
      </c>
      <c r="AN32" s="103">
        <f t="shared" si="18"/>
        <v>-11.310413600199944</v>
      </c>
      <c r="AO32" s="103">
        <f t="shared" si="19"/>
        <v>6.1874530002680972</v>
      </c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</row>
    <row r="33" spans="1:128">
      <c r="A33" s="95" t="s">
        <v>15</v>
      </c>
      <c r="B33" s="96" t="s">
        <v>47</v>
      </c>
      <c r="C33" s="195" t="s">
        <v>110</v>
      </c>
      <c r="D33" s="86">
        <v>3</v>
      </c>
      <c r="E33" s="98">
        <v>446.43400000000003</v>
      </c>
      <c r="F33" s="98">
        <f t="shared" si="25"/>
        <v>446.50000000000006</v>
      </c>
      <c r="G33" s="131">
        <v>5.0700000000000002E-2</v>
      </c>
      <c r="H33" s="131">
        <v>1.5299999999999999E-2</v>
      </c>
      <c r="I33" s="99">
        <f t="shared" si="20"/>
        <v>6.6000000000000003E-2</v>
      </c>
      <c r="J33" s="98">
        <f t="shared" si="26"/>
        <v>147.82995481604581</v>
      </c>
      <c r="K33" s="145">
        <v>446.3</v>
      </c>
      <c r="L33" s="145">
        <v>446.4</v>
      </c>
      <c r="M33" s="146">
        <v>4.8599999999999997E-2</v>
      </c>
      <c r="N33" s="146">
        <v>1.5299999999999999E-2</v>
      </c>
      <c r="O33" s="146">
        <v>6.3899999999999998E-2</v>
      </c>
      <c r="P33" s="147">
        <v>143</v>
      </c>
      <c r="Q33" s="101">
        <f t="shared" si="31"/>
        <v>-4.1420118343195353</v>
      </c>
      <c r="R33" s="101">
        <f t="shared" si="32"/>
        <v>0</v>
      </c>
      <c r="S33" s="101">
        <f t="shared" si="28"/>
        <v>-3.1818181818181883</v>
      </c>
      <c r="T33" s="101">
        <f t="shared" si="29"/>
        <v>-3.2672368885291432</v>
      </c>
      <c r="U33" s="102"/>
      <c r="V33" s="103">
        <f t="shared" si="0"/>
        <v>-3.5157810627247419</v>
      </c>
      <c r="W33" s="103">
        <f t="shared" si="1"/>
        <v>-8.5157810627247414</v>
      </c>
      <c r="X33" s="103">
        <f t="shared" si="2"/>
        <v>1.4842189372752581</v>
      </c>
      <c r="Y33" s="103">
        <f t="shared" si="3"/>
        <v>-11.748455986590335</v>
      </c>
      <c r="Z33" s="103">
        <f t="shared" si="4"/>
        <v>4.7168938611408517</v>
      </c>
      <c r="AA33" s="103">
        <f t="shared" si="5"/>
        <v>3.3272334054230239E-2</v>
      </c>
      <c r="AB33" s="103">
        <f t="shared" si="6"/>
        <v>-4.9667276659457702</v>
      </c>
      <c r="AC33" s="103">
        <f t="shared" si="7"/>
        <v>5.0332723340542298</v>
      </c>
      <c r="AD33" s="103">
        <f t="shared" si="8"/>
        <v>-4.1630419917261063</v>
      </c>
      <c r="AE33" s="103">
        <f t="shared" si="9"/>
        <v>4.2295866598345659</v>
      </c>
      <c r="AF33" s="103">
        <f t="shared" si="10"/>
        <v>-2.4097989615230855</v>
      </c>
      <c r="AG33" s="103">
        <f t="shared" si="11"/>
        <v>-7.4097989615230855</v>
      </c>
      <c r="AH33" s="103">
        <f t="shared" si="12"/>
        <v>2.5902010384769145</v>
      </c>
      <c r="AI33" s="103">
        <f t="shared" si="13"/>
        <v>-11.345870838081854</v>
      </c>
      <c r="AJ33" s="103">
        <f t="shared" si="14"/>
        <v>6.5262729150356833</v>
      </c>
      <c r="AK33" s="103">
        <f t="shared" si="15"/>
        <v>-2.5614802999659227</v>
      </c>
      <c r="AL33" s="103">
        <f t="shared" si="16"/>
        <v>-7.5614802999659227</v>
      </c>
      <c r="AM33" s="103">
        <f t="shared" si="17"/>
        <v>2.4385197000340773</v>
      </c>
      <c r="AN33" s="103">
        <f t="shared" si="18"/>
        <v>-11.310413600199944</v>
      </c>
      <c r="AO33" s="103">
        <f t="shared" si="19"/>
        <v>6.1874530002680972</v>
      </c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</row>
    <row r="34" spans="1:128">
      <c r="A34" s="95" t="s">
        <v>15</v>
      </c>
      <c r="B34" s="96" t="s">
        <v>47</v>
      </c>
      <c r="C34" s="126" t="s">
        <v>112</v>
      </c>
      <c r="D34" s="86">
        <v>4</v>
      </c>
      <c r="E34" s="98">
        <v>446.0849</v>
      </c>
      <c r="F34" s="98">
        <f t="shared" si="25"/>
        <v>446.4</v>
      </c>
      <c r="G34" s="131">
        <v>0.25009999999999999</v>
      </c>
      <c r="H34" s="131">
        <v>6.5000000000000002E-2</v>
      </c>
      <c r="I34" s="99">
        <f t="shared" si="20"/>
        <v>0.31509999999999999</v>
      </c>
      <c r="J34" s="98">
        <f t="shared" si="26"/>
        <v>706.17953635644301</v>
      </c>
      <c r="K34" s="145">
        <v>446</v>
      </c>
      <c r="L34" s="145">
        <v>446.3</v>
      </c>
      <c r="M34" s="146">
        <v>0.2392</v>
      </c>
      <c r="N34" s="146">
        <v>6.4600000000000005E-2</v>
      </c>
      <c r="O34" s="146">
        <v>0.30380000000000001</v>
      </c>
      <c r="P34" s="147">
        <v>681</v>
      </c>
      <c r="Q34" s="101">
        <f t="shared" si="21"/>
        <v>-4.3582566973210692</v>
      </c>
      <c r="R34" s="101">
        <f t="shared" si="22"/>
        <v>-0.61538461538461164</v>
      </c>
      <c r="S34" s="101">
        <f t="shared" si="23"/>
        <v>-3.5861631228181459</v>
      </c>
      <c r="T34" s="101">
        <f t="shared" si="24"/>
        <v>-3.5655998312210619</v>
      </c>
      <c r="U34" s="102"/>
      <c r="V34" s="103">
        <f t="shared" si="0"/>
        <v>-3.5157810627247419</v>
      </c>
      <c r="W34" s="103">
        <f t="shared" si="1"/>
        <v>-8.5157810627247414</v>
      </c>
      <c r="X34" s="103">
        <f t="shared" si="2"/>
        <v>1.4842189372752581</v>
      </c>
      <c r="Y34" s="103">
        <f t="shared" si="3"/>
        <v>-11.748455986590335</v>
      </c>
      <c r="Z34" s="103">
        <f t="shared" si="4"/>
        <v>4.7168938611408517</v>
      </c>
      <c r="AA34" s="103">
        <f t="shared" si="5"/>
        <v>3.3272334054230239E-2</v>
      </c>
      <c r="AB34" s="103">
        <f t="shared" si="6"/>
        <v>-4.9667276659457702</v>
      </c>
      <c r="AC34" s="103">
        <f t="shared" si="7"/>
        <v>5.0332723340542298</v>
      </c>
      <c r="AD34" s="103">
        <f t="shared" si="8"/>
        <v>-4.1630419917261063</v>
      </c>
      <c r="AE34" s="103">
        <f t="shared" si="9"/>
        <v>4.2295866598345659</v>
      </c>
      <c r="AF34" s="103">
        <f t="shared" si="10"/>
        <v>-2.4097989615230855</v>
      </c>
      <c r="AG34" s="103">
        <f t="shared" si="11"/>
        <v>-7.4097989615230855</v>
      </c>
      <c r="AH34" s="103">
        <f t="shared" si="12"/>
        <v>2.5902010384769145</v>
      </c>
      <c r="AI34" s="103">
        <f t="shared" si="13"/>
        <v>-11.345870838081854</v>
      </c>
      <c r="AJ34" s="103">
        <f t="shared" si="14"/>
        <v>6.5262729150356833</v>
      </c>
      <c r="AK34" s="103">
        <f t="shared" si="15"/>
        <v>-2.5614802999659227</v>
      </c>
      <c r="AL34" s="103">
        <f t="shared" si="16"/>
        <v>-7.5614802999659227</v>
      </c>
      <c r="AM34" s="103">
        <f t="shared" si="17"/>
        <v>2.4385197000340773</v>
      </c>
      <c r="AN34" s="103">
        <f t="shared" si="18"/>
        <v>-11.310413600199944</v>
      </c>
      <c r="AO34" s="103">
        <f t="shared" si="19"/>
        <v>6.1874530002680972</v>
      </c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</row>
    <row r="35" spans="1:128">
      <c r="A35" s="95" t="s">
        <v>15</v>
      </c>
      <c r="B35" s="96" t="s">
        <v>47</v>
      </c>
      <c r="C35" s="126" t="s">
        <v>112</v>
      </c>
      <c r="D35" s="86">
        <v>5</v>
      </c>
      <c r="E35" s="98">
        <v>446.29979999999995</v>
      </c>
      <c r="F35" s="98">
        <f t="shared" si="25"/>
        <v>446.79999999999995</v>
      </c>
      <c r="G35" s="131">
        <v>0.40010000000000001</v>
      </c>
      <c r="H35" s="131">
        <v>0.10009999999999999</v>
      </c>
      <c r="I35" s="99">
        <f t="shared" si="20"/>
        <v>0.50019999999999998</v>
      </c>
      <c r="J35" s="98">
        <f t="shared" si="26"/>
        <v>1120.2974547893443</v>
      </c>
      <c r="K35" s="145">
        <v>446.2</v>
      </c>
      <c r="L35" s="145">
        <v>446.7</v>
      </c>
      <c r="M35" s="146">
        <v>0.3871</v>
      </c>
      <c r="N35" s="146">
        <v>0.10009999999999999</v>
      </c>
      <c r="O35" s="146">
        <v>0.48720000000000002</v>
      </c>
      <c r="P35" s="147">
        <v>1091</v>
      </c>
      <c r="Q35" s="101">
        <f t="shared" si="21"/>
        <v>-3.249187703074234</v>
      </c>
      <c r="R35" s="101">
        <f t="shared" si="22"/>
        <v>0</v>
      </c>
      <c r="S35" s="101">
        <f t="shared" si="23"/>
        <v>-2.5989604158336581</v>
      </c>
      <c r="T35" s="101">
        <f t="shared" si="24"/>
        <v>-2.6151496340633291</v>
      </c>
      <c r="U35" s="102"/>
      <c r="V35" s="103">
        <f t="shared" si="0"/>
        <v>-3.5157810627247419</v>
      </c>
      <c r="W35" s="103">
        <f t="shared" si="1"/>
        <v>-8.5157810627247414</v>
      </c>
      <c r="X35" s="103">
        <f t="shared" si="2"/>
        <v>1.4842189372752581</v>
      </c>
      <c r="Y35" s="103">
        <f t="shared" si="3"/>
        <v>-11.748455986590335</v>
      </c>
      <c r="Z35" s="103">
        <f t="shared" si="4"/>
        <v>4.7168938611408517</v>
      </c>
      <c r="AA35" s="103">
        <f t="shared" si="5"/>
        <v>3.3272334054230239E-2</v>
      </c>
      <c r="AB35" s="103">
        <f t="shared" si="6"/>
        <v>-4.9667276659457702</v>
      </c>
      <c r="AC35" s="103">
        <f t="shared" si="7"/>
        <v>5.0332723340542298</v>
      </c>
      <c r="AD35" s="103">
        <f t="shared" si="8"/>
        <v>-4.1630419917261063</v>
      </c>
      <c r="AE35" s="103">
        <f t="shared" si="9"/>
        <v>4.2295866598345659</v>
      </c>
      <c r="AF35" s="103">
        <f t="shared" si="10"/>
        <v>-2.4097989615230855</v>
      </c>
      <c r="AG35" s="103">
        <f t="shared" si="11"/>
        <v>-7.4097989615230855</v>
      </c>
      <c r="AH35" s="103">
        <f t="shared" si="12"/>
        <v>2.5902010384769145</v>
      </c>
      <c r="AI35" s="103">
        <f t="shared" si="13"/>
        <v>-11.345870838081854</v>
      </c>
      <c r="AJ35" s="103">
        <f t="shared" si="14"/>
        <v>6.5262729150356833</v>
      </c>
      <c r="AK35" s="103">
        <f t="shared" si="15"/>
        <v>-2.5614802999659227</v>
      </c>
      <c r="AL35" s="103">
        <f t="shared" si="16"/>
        <v>-7.5614802999659227</v>
      </c>
      <c r="AM35" s="103">
        <f t="shared" si="17"/>
        <v>2.4385197000340773</v>
      </c>
      <c r="AN35" s="103">
        <f t="shared" si="18"/>
        <v>-11.310413600199944</v>
      </c>
      <c r="AO35" s="103">
        <f t="shared" si="19"/>
        <v>6.1874530002680972</v>
      </c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</row>
    <row r="36" spans="1:128">
      <c r="A36" s="95" t="s">
        <v>15</v>
      </c>
      <c r="B36" s="96" t="s">
        <v>47</v>
      </c>
      <c r="C36" s="126" t="s">
        <v>112</v>
      </c>
      <c r="D36" s="86">
        <v>6</v>
      </c>
      <c r="E36" s="98">
        <v>446.44809999999995</v>
      </c>
      <c r="F36" s="98">
        <f t="shared" si="25"/>
        <v>447.19999999999993</v>
      </c>
      <c r="G36" s="131">
        <v>0.60029999999999994</v>
      </c>
      <c r="H36" s="131">
        <v>0.15160000000000001</v>
      </c>
      <c r="I36" s="99">
        <f t="shared" si="20"/>
        <v>0.75190000000000001</v>
      </c>
      <c r="J36" s="98">
        <f t="shared" si="26"/>
        <v>1683.1125976141307</v>
      </c>
      <c r="K36" s="145">
        <v>446.4</v>
      </c>
      <c r="L36" s="145">
        <v>447.1</v>
      </c>
      <c r="M36" s="146">
        <v>0.58130000000000004</v>
      </c>
      <c r="N36" s="146">
        <v>0.15110000000000001</v>
      </c>
      <c r="O36" s="146">
        <v>0.73240000000000005</v>
      </c>
      <c r="P36" s="147">
        <v>1640</v>
      </c>
      <c r="Q36" s="101">
        <f t="shared" si="21"/>
        <v>-3.1650841246043488</v>
      </c>
      <c r="R36" s="101">
        <f t="shared" si="22"/>
        <v>-0.32981530343007942</v>
      </c>
      <c r="S36" s="101">
        <f t="shared" si="23"/>
        <v>-2.5934299773906053</v>
      </c>
      <c r="T36" s="101">
        <f t="shared" si="24"/>
        <v>-2.5614802999659227</v>
      </c>
      <c r="U36" s="102"/>
      <c r="V36" s="103">
        <f t="shared" si="0"/>
        <v>-3.5157810627247419</v>
      </c>
      <c r="W36" s="103">
        <f t="shared" si="1"/>
        <v>-8.5157810627247414</v>
      </c>
      <c r="X36" s="103">
        <f t="shared" si="2"/>
        <v>1.4842189372752581</v>
      </c>
      <c r="Y36" s="103">
        <f t="shared" si="3"/>
        <v>-11.748455986590335</v>
      </c>
      <c r="Z36" s="103">
        <f t="shared" si="4"/>
        <v>4.7168938611408517</v>
      </c>
      <c r="AA36" s="103">
        <f t="shared" si="5"/>
        <v>3.3272334054230239E-2</v>
      </c>
      <c r="AB36" s="103">
        <f t="shared" si="6"/>
        <v>-4.9667276659457702</v>
      </c>
      <c r="AC36" s="103">
        <f t="shared" si="7"/>
        <v>5.0332723340542298</v>
      </c>
      <c r="AD36" s="103">
        <f t="shared" si="8"/>
        <v>-4.1630419917261063</v>
      </c>
      <c r="AE36" s="103">
        <f t="shared" si="9"/>
        <v>4.2295866598345659</v>
      </c>
      <c r="AF36" s="103">
        <f t="shared" si="10"/>
        <v>-2.4097989615230855</v>
      </c>
      <c r="AG36" s="103">
        <f t="shared" si="11"/>
        <v>-7.4097989615230855</v>
      </c>
      <c r="AH36" s="103">
        <f t="shared" si="12"/>
        <v>2.5902010384769145</v>
      </c>
      <c r="AI36" s="103">
        <f t="shared" si="13"/>
        <v>-11.345870838081854</v>
      </c>
      <c r="AJ36" s="103">
        <f t="shared" si="14"/>
        <v>6.5262729150356833</v>
      </c>
      <c r="AK36" s="103">
        <f t="shared" si="15"/>
        <v>-2.5614802999659227</v>
      </c>
      <c r="AL36" s="103">
        <f t="shared" si="16"/>
        <v>-7.5614802999659227</v>
      </c>
      <c r="AM36" s="103">
        <f t="shared" si="17"/>
        <v>2.4385197000340773</v>
      </c>
      <c r="AN36" s="103">
        <f t="shared" si="18"/>
        <v>-11.310413600199944</v>
      </c>
      <c r="AO36" s="103">
        <f t="shared" si="19"/>
        <v>6.1874530002680972</v>
      </c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</row>
    <row r="37" spans="1:128">
      <c r="A37" s="95" t="s">
        <v>15</v>
      </c>
      <c r="B37" s="96" t="s">
        <v>47</v>
      </c>
      <c r="C37" s="126" t="s">
        <v>98</v>
      </c>
      <c r="D37" s="86">
        <v>7</v>
      </c>
      <c r="E37" s="98">
        <v>446.34810000000004</v>
      </c>
      <c r="F37" s="98">
        <f t="shared" si="25"/>
        <v>448.6</v>
      </c>
      <c r="G37" s="131">
        <v>1.8001</v>
      </c>
      <c r="H37" s="131">
        <v>0.45179999999999998</v>
      </c>
      <c r="I37" s="99">
        <f t="shared" si="20"/>
        <v>2.2519</v>
      </c>
      <c r="J37" s="98">
        <f t="shared" si="26"/>
        <v>5035.5781184057969</v>
      </c>
      <c r="K37" s="145">
        <v>446.8</v>
      </c>
      <c r="L37" s="145">
        <v>448.5</v>
      </c>
      <c r="M37" s="146">
        <v>1.274</v>
      </c>
      <c r="N37" s="146">
        <v>0.44390000000000002</v>
      </c>
      <c r="O37" s="146">
        <v>1.7179</v>
      </c>
      <c r="P37" s="147">
        <v>3839</v>
      </c>
      <c r="Q37" s="101">
        <f t="shared" si="21"/>
        <v>-29.226154102549856</v>
      </c>
      <c r="R37" s="101">
        <f t="shared" si="22"/>
        <v>-1.7485613103142901</v>
      </c>
      <c r="S37" s="101">
        <f t="shared" si="23"/>
        <v>-23.7133087614903</v>
      </c>
      <c r="T37" s="101">
        <f t="shared" si="24"/>
        <v>-23.762477520349123</v>
      </c>
      <c r="U37" s="102"/>
      <c r="V37" s="103">
        <f t="shared" si="0"/>
        <v>-3.5157810627247419</v>
      </c>
      <c r="W37" s="103">
        <f t="shared" si="1"/>
        <v>-8.5157810627247414</v>
      </c>
      <c r="X37" s="103">
        <f t="shared" si="2"/>
        <v>1.4842189372752581</v>
      </c>
      <c r="Y37" s="103">
        <f t="shared" si="3"/>
        <v>-11.748455986590335</v>
      </c>
      <c r="Z37" s="103">
        <f t="shared" si="4"/>
        <v>4.7168938611408517</v>
      </c>
      <c r="AA37" s="103">
        <f t="shared" si="5"/>
        <v>3.3272334054230239E-2</v>
      </c>
      <c r="AB37" s="103">
        <f t="shared" si="6"/>
        <v>-4.9667276659457702</v>
      </c>
      <c r="AC37" s="103">
        <f t="shared" si="7"/>
        <v>5.0332723340542298</v>
      </c>
      <c r="AD37" s="103">
        <f t="shared" si="8"/>
        <v>-4.1630419917261063</v>
      </c>
      <c r="AE37" s="103">
        <f t="shared" si="9"/>
        <v>4.2295866598345659</v>
      </c>
      <c r="AF37" s="103">
        <f t="shared" si="10"/>
        <v>-2.4097989615230855</v>
      </c>
      <c r="AG37" s="103">
        <f t="shared" si="11"/>
        <v>-7.4097989615230855</v>
      </c>
      <c r="AH37" s="103">
        <f t="shared" si="12"/>
        <v>2.5902010384769145</v>
      </c>
      <c r="AI37" s="103">
        <f t="shared" si="13"/>
        <v>-11.345870838081854</v>
      </c>
      <c r="AJ37" s="103">
        <f t="shared" si="14"/>
        <v>6.5262729150356833</v>
      </c>
      <c r="AK37" s="103">
        <f t="shared" si="15"/>
        <v>-2.5614802999659227</v>
      </c>
      <c r="AL37" s="103">
        <f t="shared" si="16"/>
        <v>-7.5614802999659227</v>
      </c>
      <c r="AM37" s="103">
        <f t="shared" si="17"/>
        <v>2.4385197000340773</v>
      </c>
      <c r="AN37" s="103">
        <f t="shared" si="18"/>
        <v>-11.310413600199944</v>
      </c>
      <c r="AO37" s="103">
        <f t="shared" si="19"/>
        <v>6.1874530002680972</v>
      </c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</row>
    <row r="38" spans="1:128">
      <c r="A38" s="95" t="s">
        <v>15</v>
      </c>
      <c r="B38" s="96" t="s">
        <v>47</v>
      </c>
      <c r="C38" s="126" t="s">
        <v>98</v>
      </c>
      <c r="D38" s="86">
        <v>8</v>
      </c>
      <c r="E38" s="98">
        <v>446.1977</v>
      </c>
      <c r="F38" s="98">
        <f t="shared" si="25"/>
        <v>449.1</v>
      </c>
      <c r="G38" s="131">
        <v>2.3010999999999999</v>
      </c>
      <c r="H38" s="131">
        <v>0.60119999999999996</v>
      </c>
      <c r="I38" s="99">
        <f t="shared" si="20"/>
        <v>2.9022999999999999</v>
      </c>
      <c r="J38" s="98">
        <f t="shared" si="26"/>
        <v>6488.5887154266638</v>
      </c>
      <c r="K38" s="145">
        <v>446.2</v>
      </c>
      <c r="L38" s="145">
        <v>449</v>
      </c>
      <c r="M38" s="146">
        <v>2.1555</v>
      </c>
      <c r="N38" s="146">
        <v>0.59699999999999998</v>
      </c>
      <c r="O38" s="146">
        <v>2.7524999999999999</v>
      </c>
      <c r="P38" s="147">
        <v>6154</v>
      </c>
      <c r="Q38" s="101">
        <f t="shared" si="21"/>
        <v>-6.3274086306549027</v>
      </c>
      <c r="R38" s="101">
        <f t="shared" si="22"/>
        <v>-0.69860279441117457</v>
      </c>
      <c r="S38" s="101">
        <f t="shared" si="23"/>
        <v>-5.1614236984460575</v>
      </c>
      <c r="T38" s="101">
        <f t="shared" si="24"/>
        <v>-5.156571484199282</v>
      </c>
      <c r="U38" s="102"/>
      <c r="V38" s="103">
        <f t="shared" si="0"/>
        <v>-3.5157810627247419</v>
      </c>
      <c r="W38" s="103">
        <f t="shared" si="1"/>
        <v>-8.5157810627247414</v>
      </c>
      <c r="X38" s="103">
        <f t="shared" si="2"/>
        <v>1.4842189372752581</v>
      </c>
      <c r="Y38" s="103">
        <f t="shared" si="3"/>
        <v>-11.748455986590335</v>
      </c>
      <c r="Z38" s="103">
        <f t="shared" si="4"/>
        <v>4.7168938611408517</v>
      </c>
      <c r="AA38" s="103">
        <f t="shared" si="5"/>
        <v>3.3272334054230239E-2</v>
      </c>
      <c r="AB38" s="103">
        <f t="shared" si="6"/>
        <v>-4.9667276659457702</v>
      </c>
      <c r="AC38" s="103">
        <f t="shared" si="7"/>
        <v>5.0332723340542298</v>
      </c>
      <c r="AD38" s="103">
        <f t="shared" si="8"/>
        <v>-4.1630419917261063</v>
      </c>
      <c r="AE38" s="103">
        <f t="shared" si="9"/>
        <v>4.2295866598345659</v>
      </c>
      <c r="AF38" s="103">
        <f t="shared" si="10"/>
        <v>-2.4097989615230855</v>
      </c>
      <c r="AG38" s="103">
        <f t="shared" si="11"/>
        <v>-7.4097989615230855</v>
      </c>
      <c r="AH38" s="103">
        <f t="shared" si="12"/>
        <v>2.5902010384769145</v>
      </c>
      <c r="AI38" s="103">
        <f t="shared" si="13"/>
        <v>-11.345870838081854</v>
      </c>
      <c r="AJ38" s="103">
        <f t="shared" si="14"/>
        <v>6.5262729150356833</v>
      </c>
      <c r="AK38" s="103">
        <f t="shared" si="15"/>
        <v>-2.5614802999659227</v>
      </c>
      <c r="AL38" s="103">
        <f t="shared" si="16"/>
        <v>-7.5614802999659227</v>
      </c>
      <c r="AM38" s="103">
        <f t="shared" si="17"/>
        <v>2.4385197000340773</v>
      </c>
      <c r="AN38" s="103">
        <f t="shared" si="18"/>
        <v>-11.310413600199944</v>
      </c>
      <c r="AO38" s="103">
        <f t="shared" si="19"/>
        <v>6.1874530002680972</v>
      </c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</row>
    <row r="39" spans="1:128">
      <c r="A39" s="95" t="s">
        <v>15</v>
      </c>
      <c r="B39" s="96" t="s">
        <v>47</v>
      </c>
      <c r="C39" s="126" t="s">
        <v>98</v>
      </c>
      <c r="D39" s="86">
        <v>9</v>
      </c>
      <c r="E39" s="98">
        <v>446.59859999999998</v>
      </c>
      <c r="F39" s="98">
        <f t="shared" si="25"/>
        <v>450.09999999999997</v>
      </c>
      <c r="G39" s="131">
        <v>2.8006000000000002</v>
      </c>
      <c r="H39" s="131">
        <v>0.70079999999999998</v>
      </c>
      <c r="I39" s="99">
        <f t="shared" si="20"/>
        <v>3.5014000000000003</v>
      </c>
      <c r="J39" s="98">
        <f t="shared" si="26"/>
        <v>7817.0220049170975</v>
      </c>
      <c r="K39" s="145">
        <v>446.6</v>
      </c>
      <c r="L39" s="145">
        <v>450</v>
      </c>
      <c r="M39" s="146">
        <v>2.6898</v>
      </c>
      <c r="N39" s="146">
        <v>0.69779999999999998</v>
      </c>
      <c r="O39" s="146">
        <v>3.3875999999999999</v>
      </c>
      <c r="P39" s="147">
        <v>7563</v>
      </c>
      <c r="Q39" s="101">
        <f t="shared" si="21"/>
        <v>-3.9562950796258023</v>
      </c>
      <c r="R39" s="101">
        <f t="shared" si="22"/>
        <v>-0.42808219178082235</v>
      </c>
      <c r="S39" s="101">
        <f t="shared" si="23"/>
        <v>-3.2501285200205725</v>
      </c>
      <c r="T39" s="101">
        <f t="shared" si="24"/>
        <v>-3.2496007399916684</v>
      </c>
      <c r="U39" s="102"/>
      <c r="V39" s="103">
        <f t="shared" si="0"/>
        <v>-3.5157810627247419</v>
      </c>
      <c r="W39" s="103">
        <f t="shared" si="1"/>
        <v>-8.5157810627247414</v>
      </c>
      <c r="X39" s="103">
        <f t="shared" si="2"/>
        <v>1.4842189372752581</v>
      </c>
      <c r="Y39" s="103">
        <f t="shared" si="3"/>
        <v>-11.748455986590335</v>
      </c>
      <c r="Z39" s="103">
        <f t="shared" si="4"/>
        <v>4.7168938611408517</v>
      </c>
      <c r="AA39" s="103">
        <f t="shared" si="5"/>
        <v>3.3272334054230239E-2</v>
      </c>
      <c r="AB39" s="103">
        <f t="shared" si="6"/>
        <v>-4.9667276659457702</v>
      </c>
      <c r="AC39" s="103">
        <f t="shared" si="7"/>
        <v>5.0332723340542298</v>
      </c>
      <c r="AD39" s="103">
        <f t="shared" si="8"/>
        <v>-4.1630419917261063</v>
      </c>
      <c r="AE39" s="103">
        <f t="shared" si="9"/>
        <v>4.2295866598345659</v>
      </c>
      <c r="AF39" s="103">
        <f t="shared" si="10"/>
        <v>-2.4097989615230855</v>
      </c>
      <c r="AG39" s="103">
        <f t="shared" si="11"/>
        <v>-7.4097989615230855</v>
      </c>
      <c r="AH39" s="103">
        <f t="shared" si="12"/>
        <v>2.5902010384769145</v>
      </c>
      <c r="AI39" s="103">
        <f t="shared" si="13"/>
        <v>-11.345870838081854</v>
      </c>
      <c r="AJ39" s="103">
        <f t="shared" si="14"/>
        <v>6.5262729150356833</v>
      </c>
      <c r="AK39" s="103">
        <f t="shared" si="15"/>
        <v>-2.5614802999659227</v>
      </c>
      <c r="AL39" s="103">
        <f t="shared" si="16"/>
        <v>-7.5614802999659227</v>
      </c>
      <c r="AM39" s="103">
        <f t="shared" si="17"/>
        <v>2.4385197000340773</v>
      </c>
      <c r="AN39" s="103">
        <f t="shared" si="18"/>
        <v>-11.310413600199944</v>
      </c>
      <c r="AO39" s="103">
        <f t="shared" si="19"/>
        <v>6.1874530002680972</v>
      </c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</row>
    <row r="40" spans="1:128">
      <c r="A40" s="95" t="s">
        <v>16</v>
      </c>
      <c r="B40" s="96" t="s">
        <v>68</v>
      </c>
      <c r="C40" s="126" t="s">
        <v>92</v>
      </c>
      <c r="D40" s="127">
        <v>1</v>
      </c>
      <c r="E40" s="98">
        <v>446.27410000000003</v>
      </c>
      <c r="F40" s="98">
        <f t="shared" si="25"/>
        <v>446.3</v>
      </c>
      <c r="G40" s="119">
        <v>1.5699999999999999E-2</v>
      </c>
      <c r="H40" s="119">
        <v>1.0200000000000001E-2</v>
      </c>
      <c r="I40" s="99">
        <f t="shared" si="20"/>
        <v>2.5899999999999999E-2</v>
      </c>
      <c r="J40" s="98">
        <f t="shared" si="26"/>
        <v>58.034810375278333</v>
      </c>
      <c r="K40" s="128">
        <v>446.14</v>
      </c>
      <c r="L40" s="128">
        <v>446.16</v>
      </c>
      <c r="M40" s="114">
        <v>1.4200000000000001E-2</v>
      </c>
      <c r="N40" s="114">
        <v>9.2999999999999992E-3</v>
      </c>
      <c r="O40" s="114">
        <v>2.35E-2</v>
      </c>
      <c r="P40" s="128">
        <v>52.673000000000002</v>
      </c>
      <c r="Q40" s="101">
        <f t="shared" si="21"/>
        <v>-9.5541401273885214</v>
      </c>
      <c r="R40" s="101">
        <f t="shared" si="22"/>
        <v>-8.8235294117647207</v>
      </c>
      <c r="S40" s="101">
        <f t="shared" si="23"/>
        <v>-9.2664092664092639</v>
      </c>
      <c r="T40" s="101">
        <f t="shared" si="24"/>
        <v>-9.2389556209566859</v>
      </c>
      <c r="U40" s="102"/>
      <c r="V40" s="103">
        <f t="shared" si="0"/>
        <v>-3.5157810627247419</v>
      </c>
      <c r="W40" s="103">
        <f t="shared" si="1"/>
        <v>-8.5157810627247414</v>
      </c>
      <c r="X40" s="103">
        <f t="shared" si="2"/>
        <v>1.4842189372752581</v>
      </c>
      <c r="Y40" s="103">
        <f t="shared" si="3"/>
        <v>-11.748455986590335</v>
      </c>
      <c r="Z40" s="103">
        <f t="shared" si="4"/>
        <v>4.7168938611408517</v>
      </c>
      <c r="AA40" s="103">
        <f t="shared" si="5"/>
        <v>3.3272334054230239E-2</v>
      </c>
      <c r="AB40" s="103">
        <f t="shared" si="6"/>
        <v>-4.9667276659457702</v>
      </c>
      <c r="AC40" s="103">
        <f t="shared" si="7"/>
        <v>5.0332723340542298</v>
      </c>
      <c r="AD40" s="103">
        <f t="shared" si="8"/>
        <v>-4.1630419917261063</v>
      </c>
      <c r="AE40" s="103">
        <f t="shared" si="9"/>
        <v>4.2295866598345659</v>
      </c>
      <c r="AF40" s="103">
        <f t="shared" si="10"/>
        <v>-2.4097989615230855</v>
      </c>
      <c r="AG40" s="103">
        <f t="shared" si="11"/>
        <v>-7.4097989615230855</v>
      </c>
      <c r="AH40" s="103">
        <f t="shared" si="12"/>
        <v>2.5902010384769145</v>
      </c>
      <c r="AI40" s="103">
        <f t="shared" si="13"/>
        <v>-11.345870838081854</v>
      </c>
      <c r="AJ40" s="103">
        <f t="shared" si="14"/>
        <v>6.5262729150356833</v>
      </c>
      <c r="AK40" s="103">
        <f t="shared" si="15"/>
        <v>-2.5614802999659227</v>
      </c>
      <c r="AL40" s="103">
        <f t="shared" si="16"/>
        <v>-7.5614802999659227</v>
      </c>
      <c r="AM40" s="103">
        <f t="shared" si="17"/>
        <v>2.4385197000340773</v>
      </c>
      <c r="AN40" s="103">
        <f t="shared" si="18"/>
        <v>-11.310413600199944</v>
      </c>
      <c r="AO40" s="103">
        <f t="shared" si="19"/>
        <v>6.1874530002680972</v>
      </c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</row>
    <row r="41" spans="1:128">
      <c r="A41" s="95" t="s">
        <v>16</v>
      </c>
      <c r="B41" s="96" t="s">
        <v>68</v>
      </c>
      <c r="C41" s="126" t="s">
        <v>92</v>
      </c>
      <c r="D41" s="86">
        <v>2</v>
      </c>
      <c r="E41" s="98">
        <v>447.05779999999999</v>
      </c>
      <c r="F41" s="98">
        <f t="shared" si="25"/>
        <v>447.09999999999997</v>
      </c>
      <c r="G41" s="119">
        <v>0.03</v>
      </c>
      <c r="H41" s="119">
        <v>1.2200000000000001E-2</v>
      </c>
      <c r="I41" s="99">
        <f t="shared" si="20"/>
        <v>4.2200000000000001E-2</v>
      </c>
      <c r="J41" s="98">
        <f t="shared" si="26"/>
        <v>94.391590522773726</v>
      </c>
      <c r="K41" s="129">
        <v>446.96</v>
      </c>
      <c r="L41" s="129">
        <v>447</v>
      </c>
      <c r="M41" s="116">
        <v>2.9100000000000001E-2</v>
      </c>
      <c r="N41" s="116">
        <v>1.21E-2</v>
      </c>
      <c r="O41" s="116">
        <v>4.1200000000000001E-2</v>
      </c>
      <c r="P41" s="129">
        <v>92.174999999999997</v>
      </c>
      <c r="Q41" s="101">
        <f t="shared" si="21"/>
        <v>-2.9999999999999938</v>
      </c>
      <c r="R41" s="101">
        <f t="shared" si="22"/>
        <v>-0.81967213114755022</v>
      </c>
      <c r="S41" s="101">
        <f t="shared" si="23"/>
        <v>-2.3696682464454994</v>
      </c>
      <c r="T41" s="101">
        <f t="shared" si="24"/>
        <v>-2.3482923748794495</v>
      </c>
      <c r="U41" s="102"/>
      <c r="V41" s="103">
        <f t="shared" si="0"/>
        <v>-3.5157810627247419</v>
      </c>
      <c r="W41" s="103">
        <f t="shared" si="1"/>
        <v>-8.5157810627247414</v>
      </c>
      <c r="X41" s="103">
        <f t="shared" si="2"/>
        <v>1.4842189372752581</v>
      </c>
      <c r="Y41" s="103">
        <f t="shared" si="3"/>
        <v>-11.748455986590335</v>
      </c>
      <c r="Z41" s="103">
        <f t="shared" si="4"/>
        <v>4.7168938611408517</v>
      </c>
      <c r="AA41" s="103">
        <f t="shared" si="5"/>
        <v>3.3272334054230239E-2</v>
      </c>
      <c r="AB41" s="103">
        <f t="shared" si="6"/>
        <v>-4.9667276659457702</v>
      </c>
      <c r="AC41" s="103">
        <f t="shared" si="7"/>
        <v>5.0332723340542298</v>
      </c>
      <c r="AD41" s="103">
        <f t="shared" si="8"/>
        <v>-4.1630419917261063</v>
      </c>
      <c r="AE41" s="103">
        <f t="shared" si="9"/>
        <v>4.2295866598345659</v>
      </c>
      <c r="AF41" s="103">
        <f t="shared" si="10"/>
        <v>-2.4097989615230855</v>
      </c>
      <c r="AG41" s="103">
        <f t="shared" si="11"/>
        <v>-7.4097989615230855</v>
      </c>
      <c r="AH41" s="103">
        <f t="shared" si="12"/>
        <v>2.5902010384769145</v>
      </c>
      <c r="AI41" s="103">
        <f t="shared" si="13"/>
        <v>-11.345870838081854</v>
      </c>
      <c r="AJ41" s="103">
        <f t="shared" si="14"/>
        <v>6.5262729150356833</v>
      </c>
      <c r="AK41" s="103">
        <f t="shared" si="15"/>
        <v>-2.5614802999659227</v>
      </c>
      <c r="AL41" s="103">
        <f t="shared" si="16"/>
        <v>-7.5614802999659227</v>
      </c>
      <c r="AM41" s="103">
        <f t="shared" si="17"/>
        <v>2.4385197000340773</v>
      </c>
      <c r="AN41" s="103">
        <f t="shared" si="18"/>
        <v>-11.310413600199944</v>
      </c>
      <c r="AO41" s="103">
        <f t="shared" si="19"/>
        <v>6.1874530002680972</v>
      </c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</row>
    <row r="42" spans="1:128">
      <c r="A42" s="95" t="s">
        <v>16</v>
      </c>
      <c r="B42" s="96" t="s">
        <v>68</v>
      </c>
      <c r="C42" s="126" t="s">
        <v>92</v>
      </c>
      <c r="D42" s="86">
        <v>3</v>
      </c>
      <c r="E42" s="98">
        <v>445.93349999999998</v>
      </c>
      <c r="F42" s="98">
        <f t="shared" si="25"/>
        <v>446</v>
      </c>
      <c r="G42" s="119">
        <v>5.0500000000000003E-2</v>
      </c>
      <c r="H42" s="119">
        <v>1.6E-2</v>
      </c>
      <c r="I42" s="99">
        <f t="shared" si="20"/>
        <v>6.6500000000000004E-2</v>
      </c>
      <c r="J42" s="98">
        <f t="shared" si="26"/>
        <v>149.11698236701193</v>
      </c>
      <c r="K42" s="129">
        <v>445.79</v>
      </c>
      <c r="L42" s="129">
        <v>445.85</v>
      </c>
      <c r="M42" s="116">
        <v>4.8300000000000003E-2</v>
      </c>
      <c r="N42" s="116">
        <v>1.6199999999999999E-2</v>
      </c>
      <c r="O42" s="116">
        <v>6.4500000000000002E-2</v>
      </c>
      <c r="P42" s="129">
        <v>144.68100000000001</v>
      </c>
      <c r="Q42" s="101">
        <f t="shared" si="21"/>
        <v>-4.3564356435643576</v>
      </c>
      <c r="R42" s="101">
        <f t="shared" si="22"/>
        <v>1.2499999999999925</v>
      </c>
      <c r="S42" s="101">
        <f t="shared" si="23"/>
        <v>-3.0075187969924837</v>
      </c>
      <c r="T42" s="101">
        <f t="shared" si="24"/>
        <v>-2.9748337825761002</v>
      </c>
      <c r="U42" s="102"/>
      <c r="V42" s="103">
        <f t="shared" si="0"/>
        <v>-3.5157810627247419</v>
      </c>
      <c r="W42" s="103">
        <f t="shared" si="1"/>
        <v>-8.5157810627247414</v>
      </c>
      <c r="X42" s="103">
        <f t="shared" si="2"/>
        <v>1.4842189372752581</v>
      </c>
      <c r="Y42" s="103">
        <f t="shared" si="3"/>
        <v>-11.748455986590335</v>
      </c>
      <c r="Z42" s="103">
        <f t="shared" si="4"/>
        <v>4.7168938611408517</v>
      </c>
      <c r="AA42" s="103">
        <f t="shared" si="5"/>
        <v>3.3272334054230239E-2</v>
      </c>
      <c r="AB42" s="103">
        <f t="shared" si="6"/>
        <v>-4.9667276659457702</v>
      </c>
      <c r="AC42" s="103">
        <f t="shared" si="7"/>
        <v>5.0332723340542298</v>
      </c>
      <c r="AD42" s="103">
        <f t="shared" si="8"/>
        <v>-4.1630419917261063</v>
      </c>
      <c r="AE42" s="103">
        <f t="shared" si="9"/>
        <v>4.2295866598345659</v>
      </c>
      <c r="AF42" s="103">
        <f t="shared" si="10"/>
        <v>-2.4097989615230855</v>
      </c>
      <c r="AG42" s="103">
        <f t="shared" si="11"/>
        <v>-7.4097989615230855</v>
      </c>
      <c r="AH42" s="103">
        <f t="shared" si="12"/>
        <v>2.5902010384769145</v>
      </c>
      <c r="AI42" s="103">
        <f t="shared" si="13"/>
        <v>-11.345870838081854</v>
      </c>
      <c r="AJ42" s="103">
        <f t="shared" si="14"/>
        <v>6.5262729150356833</v>
      </c>
      <c r="AK42" s="103">
        <f t="shared" si="15"/>
        <v>-2.5614802999659227</v>
      </c>
      <c r="AL42" s="103">
        <f t="shared" si="16"/>
        <v>-7.5614802999659227</v>
      </c>
      <c r="AM42" s="103">
        <f t="shared" si="17"/>
        <v>2.4385197000340773</v>
      </c>
      <c r="AN42" s="103">
        <f t="shared" si="18"/>
        <v>-11.310413600199944</v>
      </c>
      <c r="AO42" s="103">
        <f t="shared" si="19"/>
        <v>6.1874530002680972</v>
      </c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</row>
    <row r="43" spans="1:128">
      <c r="A43" s="95" t="s">
        <v>16</v>
      </c>
      <c r="B43" s="96" t="s">
        <v>68</v>
      </c>
      <c r="C43" s="126" t="s">
        <v>92</v>
      </c>
      <c r="D43" s="86">
        <v>4</v>
      </c>
      <c r="E43" s="98">
        <v>445.88309999999996</v>
      </c>
      <c r="F43" s="98">
        <f t="shared" si="25"/>
        <v>446.19999999999993</v>
      </c>
      <c r="G43" s="119">
        <v>0.25</v>
      </c>
      <c r="H43" s="119">
        <v>6.6900000000000001E-2</v>
      </c>
      <c r="I43" s="99">
        <f t="shared" si="20"/>
        <v>0.31690000000000002</v>
      </c>
      <c r="J43" s="98">
        <f t="shared" si="26"/>
        <v>710.53383149088268</v>
      </c>
      <c r="K43" s="129">
        <v>445.72</v>
      </c>
      <c r="L43" s="129">
        <v>446.03</v>
      </c>
      <c r="M43" s="116">
        <v>0.24110000000000001</v>
      </c>
      <c r="N43" s="116">
        <v>6.6500000000000004E-2</v>
      </c>
      <c r="O43" s="116">
        <v>0.30759999999999998</v>
      </c>
      <c r="P43" s="129">
        <v>689.93600000000004</v>
      </c>
      <c r="Q43" s="101">
        <f t="shared" si="21"/>
        <v>-3.5599999999999965</v>
      </c>
      <c r="R43" s="101">
        <f t="shared" si="22"/>
        <v>-0.59790732436471983</v>
      </c>
      <c r="S43" s="101">
        <f t="shared" si="23"/>
        <v>-2.9346797096876083</v>
      </c>
      <c r="T43" s="101">
        <f t="shared" si="24"/>
        <v>-2.8989233978715827</v>
      </c>
      <c r="U43" s="102"/>
      <c r="V43" s="103">
        <f t="shared" si="0"/>
        <v>-3.5157810627247419</v>
      </c>
      <c r="W43" s="103">
        <f t="shared" si="1"/>
        <v>-8.5157810627247414</v>
      </c>
      <c r="X43" s="103">
        <f t="shared" si="2"/>
        <v>1.4842189372752581</v>
      </c>
      <c r="Y43" s="103">
        <f t="shared" si="3"/>
        <v>-11.748455986590335</v>
      </c>
      <c r="Z43" s="103">
        <f t="shared" si="4"/>
        <v>4.7168938611408517</v>
      </c>
      <c r="AA43" s="103">
        <f t="shared" si="5"/>
        <v>3.3272334054230239E-2</v>
      </c>
      <c r="AB43" s="103">
        <f t="shared" si="6"/>
        <v>-4.9667276659457702</v>
      </c>
      <c r="AC43" s="103">
        <f t="shared" si="7"/>
        <v>5.0332723340542298</v>
      </c>
      <c r="AD43" s="103">
        <f t="shared" si="8"/>
        <v>-4.1630419917261063</v>
      </c>
      <c r="AE43" s="103">
        <f t="shared" si="9"/>
        <v>4.2295866598345659</v>
      </c>
      <c r="AF43" s="103">
        <f t="shared" si="10"/>
        <v>-2.4097989615230855</v>
      </c>
      <c r="AG43" s="103">
        <f t="shared" si="11"/>
        <v>-7.4097989615230855</v>
      </c>
      <c r="AH43" s="103">
        <f t="shared" si="12"/>
        <v>2.5902010384769145</v>
      </c>
      <c r="AI43" s="103">
        <f t="shared" si="13"/>
        <v>-11.345870838081854</v>
      </c>
      <c r="AJ43" s="103">
        <f t="shared" si="14"/>
        <v>6.5262729150356833</v>
      </c>
      <c r="AK43" s="103">
        <f t="shared" si="15"/>
        <v>-2.5614802999659227</v>
      </c>
      <c r="AL43" s="103">
        <f t="shared" si="16"/>
        <v>-7.5614802999659227</v>
      </c>
      <c r="AM43" s="103">
        <f t="shared" si="17"/>
        <v>2.4385197000340773</v>
      </c>
      <c r="AN43" s="103">
        <f t="shared" si="18"/>
        <v>-11.310413600199944</v>
      </c>
      <c r="AO43" s="103">
        <f t="shared" si="19"/>
        <v>6.1874530002680972</v>
      </c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</row>
    <row r="44" spans="1:128">
      <c r="A44" s="95" t="s">
        <v>16</v>
      </c>
      <c r="B44" s="96" t="s">
        <v>68</v>
      </c>
      <c r="C44" s="126" t="s">
        <v>92</v>
      </c>
      <c r="D44" s="86">
        <v>5</v>
      </c>
      <c r="E44" s="98">
        <v>446.59880000000004</v>
      </c>
      <c r="F44" s="98">
        <f t="shared" si="25"/>
        <v>447.1</v>
      </c>
      <c r="G44" s="119">
        <v>0.40079999999999999</v>
      </c>
      <c r="H44" s="119">
        <v>0.1004</v>
      </c>
      <c r="I44" s="99">
        <f t="shared" si="20"/>
        <v>0.50119999999999998</v>
      </c>
      <c r="J44" s="98">
        <f t="shared" si="26"/>
        <v>1121.7849799238725</v>
      </c>
      <c r="K44" s="129">
        <v>446.51</v>
      </c>
      <c r="L44" s="129">
        <v>447.02</v>
      </c>
      <c r="M44" s="116">
        <v>0.40970000000000001</v>
      </c>
      <c r="N44" s="116">
        <v>0.1002</v>
      </c>
      <c r="O44" s="116">
        <v>0.50990000000000002</v>
      </c>
      <c r="P44" s="129">
        <v>1141.4749999999999</v>
      </c>
      <c r="Q44" s="101">
        <f t="shared" si="21"/>
        <v>2.220558882235534</v>
      </c>
      <c r="R44" s="101">
        <f t="shared" si="22"/>
        <v>-0.19920318725100172</v>
      </c>
      <c r="S44" s="101">
        <f t="shared" si="23"/>
        <v>1.7358339984038389</v>
      </c>
      <c r="T44" s="101">
        <f t="shared" si="24"/>
        <v>1.7552401243118501</v>
      </c>
      <c r="U44" s="102"/>
      <c r="V44" s="103">
        <f t="shared" si="0"/>
        <v>-3.5157810627247419</v>
      </c>
      <c r="W44" s="103">
        <f t="shared" si="1"/>
        <v>-8.5157810627247414</v>
      </c>
      <c r="X44" s="103">
        <f t="shared" si="2"/>
        <v>1.4842189372752581</v>
      </c>
      <c r="Y44" s="103">
        <f t="shared" si="3"/>
        <v>-11.748455986590335</v>
      </c>
      <c r="Z44" s="103">
        <f t="shared" si="4"/>
        <v>4.7168938611408517</v>
      </c>
      <c r="AA44" s="103">
        <f t="shared" si="5"/>
        <v>3.3272334054230239E-2</v>
      </c>
      <c r="AB44" s="103">
        <f t="shared" si="6"/>
        <v>-4.9667276659457702</v>
      </c>
      <c r="AC44" s="103">
        <f t="shared" si="7"/>
        <v>5.0332723340542298</v>
      </c>
      <c r="AD44" s="103">
        <f t="shared" si="8"/>
        <v>-4.1630419917261063</v>
      </c>
      <c r="AE44" s="103">
        <f t="shared" si="9"/>
        <v>4.2295866598345659</v>
      </c>
      <c r="AF44" s="103">
        <f t="shared" si="10"/>
        <v>-2.4097989615230855</v>
      </c>
      <c r="AG44" s="103">
        <f t="shared" si="11"/>
        <v>-7.4097989615230855</v>
      </c>
      <c r="AH44" s="103">
        <f t="shared" si="12"/>
        <v>2.5902010384769145</v>
      </c>
      <c r="AI44" s="103">
        <f t="shared" si="13"/>
        <v>-11.345870838081854</v>
      </c>
      <c r="AJ44" s="103">
        <f t="shared" si="14"/>
        <v>6.5262729150356833</v>
      </c>
      <c r="AK44" s="103">
        <f t="shared" si="15"/>
        <v>-2.5614802999659227</v>
      </c>
      <c r="AL44" s="103">
        <f t="shared" si="16"/>
        <v>-7.5614802999659227</v>
      </c>
      <c r="AM44" s="103">
        <f t="shared" si="17"/>
        <v>2.4385197000340773</v>
      </c>
      <c r="AN44" s="103">
        <f t="shared" si="18"/>
        <v>-11.310413600199944</v>
      </c>
      <c r="AO44" s="103">
        <f t="shared" si="19"/>
        <v>6.1874530002680972</v>
      </c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</row>
    <row r="45" spans="1:128">
      <c r="A45" s="95" t="s">
        <v>16</v>
      </c>
      <c r="B45" s="96" t="s">
        <v>68</v>
      </c>
      <c r="C45" s="126" t="s">
        <v>92</v>
      </c>
      <c r="D45" s="86">
        <v>6</v>
      </c>
      <c r="E45" s="98">
        <v>445.54740000000004</v>
      </c>
      <c r="F45" s="98">
        <f t="shared" si="25"/>
        <v>446.3</v>
      </c>
      <c r="G45" s="119">
        <v>0.6008</v>
      </c>
      <c r="H45" s="119">
        <v>0.15179999999999999</v>
      </c>
      <c r="I45" s="99">
        <f t="shared" si="20"/>
        <v>0.75259999999999994</v>
      </c>
      <c r="J45" s="98">
        <f t="shared" si="26"/>
        <v>1688.0820431170268</v>
      </c>
      <c r="K45" s="129">
        <v>445.48</v>
      </c>
      <c r="L45" s="129">
        <v>446.22</v>
      </c>
      <c r="M45" s="116">
        <v>0.58979999999999999</v>
      </c>
      <c r="N45" s="116">
        <v>0.15110000000000001</v>
      </c>
      <c r="O45" s="116">
        <v>0.7409</v>
      </c>
      <c r="P45" s="129">
        <v>1662.1079999999999</v>
      </c>
      <c r="Q45" s="101">
        <f t="shared" si="21"/>
        <v>-1.8308921438082573</v>
      </c>
      <c r="R45" s="101">
        <f t="shared" si="22"/>
        <v>-0.46113306982870778</v>
      </c>
      <c r="S45" s="101">
        <f t="shared" si="23"/>
        <v>-1.55461068296571</v>
      </c>
      <c r="T45" s="101">
        <f t="shared" si="24"/>
        <v>-1.5386718449457635</v>
      </c>
      <c r="U45" s="102"/>
      <c r="V45" s="103">
        <f t="shared" si="0"/>
        <v>-3.5157810627247419</v>
      </c>
      <c r="W45" s="103">
        <f t="shared" ref="W45:W90" si="37">$Q$140-5</f>
        <v>-8.5157810627247414</v>
      </c>
      <c r="X45" s="103">
        <f t="shared" ref="X45:X90" si="38">$Q$140+5</f>
        <v>1.4842189372752581</v>
      </c>
      <c r="Y45" s="103">
        <f t="shared" ref="Y45:Y90" si="39">($Q$140-(3*$Q$143))</f>
        <v>-11.748455986590335</v>
      </c>
      <c r="Z45" s="103">
        <f t="shared" ref="Z45:Z90" si="40">($Q$140+(3*$Q$143))</f>
        <v>4.7168938611408517</v>
      </c>
      <c r="AA45" s="103">
        <f t="shared" ref="AA45:AA90" si="41">$R$140</f>
        <v>3.3272334054230239E-2</v>
      </c>
      <c r="AB45" s="103">
        <f t="shared" ref="AB45:AB90" si="42">$R$140-5</f>
        <v>-4.9667276659457702</v>
      </c>
      <c r="AC45" s="103">
        <f t="shared" ref="AC45:AC90" si="43">$R$140+5</f>
        <v>5.0332723340542298</v>
      </c>
      <c r="AD45" s="103">
        <f t="shared" ref="AD45:AD90" si="44">($R$140-(3*$R$143))</f>
        <v>-4.1630419917261063</v>
      </c>
      <c r="AE45" s="103">
        <f t="shared" ref="AE45:AE90" si="45">($R$140+(3*$R$143))</f>
        <v>4.2295866598345659</v>
      </c>
      <c r="AF45" s="103">
        <f t="shared" ref="AF45:AF90" si="46">$S$140</f>
        <v>-2.4097989615230855</v>
      </c>
      <c r="AG45" s="103">
        <f t="shared" ref="AG45:AG90" si="47">$S$140-5</f>
        <v>-7.4097989615230855</v>
      </c>
      <c r="AH45" s="103">
        <f t="shared" ref="AH45:AH90" si="48">$S$140+5</f>
        <v>2.5902010384769145</v>
      </c>
      <c r="AI45" s="103">
        <f t="shared" ref="AI45:AI90" si="49">($S$140-(3*$S$143))</f>
        <v>-11.345870838081854</v>
      </c>
      <c r="AJ45" s="103">
        <f t="shared" ref="AJ45:AJ90" si="50">($S$140+(3*$S$143))</f>
        <v>6.5262729150356833</v>
      </c>
      <c r="AK45" s="103">
        <f t="shared" ref="AK45:AK90" si="51">$T$140</f>
        <v>-2.5614802999659227</v>
      </c>
      <c r="AL45" s="103">
        <f t="shared" ref="AL45:AL90" si="52">$T$140-5</f>
        <v>-7.5614802999659227</v>
      </c>
      <c r="AM45" s="103">
        <f t="shared" ref="AM45:AM90" si="53">$T$140+5</f>
        <v>2.4385197000340773</v>
      </c>
      <c r="AN45" s="103">
        <f t="shared" ref="AN45:AN90" si="54">($T$140-(3*$T$143))</f>
        <v>-11.310413600199944</v>
      </c>
      <c r="AO45" s="103">
        <f t="shared" ref="AO45:AO90" si="55">($T$140+(3*$T$143))</f>
        <v>6.1874530002680972</v>
      </c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</row>
    <row r="46" spans="1:128">
      <c r="A46" s="95" t="s">
        <v>16</v>
      </c>
      <c r="B46" s="96" t="s">
        <v>68</v>
      </c>
      <c r="C46" s="126" t="s">
        <v>92</v>
      </c>
      <c r="D46" s="86">
        <v>7</v>
      </c>
      <c r="E46" s="98">
        <v>446.34610000000004</v>
      </c>
      <c r="F46" s="98">
        <f t="shared" si="25"/>
        <v>448.60000000000008</v>
      </c>
      <c r="G46" s="119">
        <v>1.8028999999999999</v>
      </c>
      <c r="H46" s="119">
        <v>0.45100000000000001</v>
      </c>
      <c r="I46" s="99">
        <f t="shared" si="20"/>
        <v>2.2538999999999998</v>
      </c>
      <c r="J46" s="98">
        <f t="shared" si="26"/>
        <v>5040.0644456379732</v>
      </c>
      <c r="K46" s="129">
        <v>446.27</v>
      </c>
      <c r="L46" s="129">
        <v>448.52</v>
      </c>
      <c r="M46" s="116">
        <v>1.7988999999999999</v>
      </c>
      <c r="N46" s="116">
        <v>0.45040000000000002</v>
      </c>
      <c r="O46" s="116">
        <v>2.2492999999999999</v>
      </c>
      <c r="P46" s="129">
        <v>5030.63</v>
      </c>
      <c r="Q46" s="101">
        <f t="shared" si="21"/>
        <v>-0.22186477342060035</v>
      </c>
      <c r="R46" s="101">
        <f t="shared" si="22"/>
        <v>-0.13303769401330143</v>
      </c>
      <c r="S46" s="101">
        <f t="shared" si="23"/>
        <v>-0.20409068725320278</v>
      </c>
      <c r="T46" s="101">
        <f t="shared" si="24"/>
        <v>-0.18718898815149768</v>
      </c>
      <c r="U46" s="102"/>
      <c r="V46" s="103">
        <f t="shared" si="0"/>
        <v>-3.5157810627247419</v>
      </c>
      <c r="W46" s="103">
        <f t="shared" si="37"/>
        <v>-8.5157810627247414</v>
      </c>
      <c r="X46" s="103">
        <f t="shared" si="38"/>
        <v>1.4842189372752581</v>
      </c>
      <c r="Y46" s="103">
        <f t="shared" si="39"/>
        <v>-11.748455986590335</v>
      </c>
      <c r="Z46" s="103">
        <f t="shared" si="40"/>
        <v>4.7168938611408517</v>
      </c>
      <c r="AA46" s="103">
        <f t="shared" si="41"/>
        <v>3.3272334054230239E-2</v>
      </c>
      <c r="AB46" s="103">
        <f t="shared" si="42"/>
        <v>-4.9667276659457702</v>
      </c>
      <c r="AC46" s="103">
        <f t="shared" si="43"/>
        <v>5.0332723340542298</v>
      </c>
      <c r="AD46" s="103">
        <f t="shared" si="44"/>
        <v>-4.1630419917261063</v>
      </c>
      <c r="AE46" s="103">
        <f t="shared" si="45"/>
        <v>4.2295866598345659</v>
      </c>
      <c r="AF46" s="103">
        <f t="shared" si="46"/>
        <v>-2.4097989615230855</v>
      </c>
      <c r="AG46" s="103">
        <f t="shared" si="47"/>
        <v>-7.4097989615230855</v>
      </c>
      <c r="AH46" s="103">
        <f t="shared" si="48"/>
        <v>2.5902010384769145</v>
      </c>
      <c r="AI46" s="103">
        <f t="shared" si="49"/>
        <v>-11.345870838081854</v>
      </c>
      <c r="AJ46" s="103">
        <f t="shared" si="50"/>
        <v>6.5262729150356833</v>
      </c>
      <c r="AK46" s="103">
        <f t="shared" si="51"/>
        <v>-2.5614802999659227</v>
      </c>
      <c r="AL46" s="103">
        <f t="shared" si="52"/>
        <v>-7.5614802999659227</v>
      </c>
      <c r="AM46" s="103">
        <f t="shared" si="53"/>
        <v>2.4385197000340773</v>
      </c>
      <c r="AN46" s="103">
        <f t="shared" si="54"/>
        <v>-11.310413600199944</v>
      </c>
      <c r="AO46" s="103">
        <f t="shared" si="55"/>
        <v>6.1874530002680972</v>
      </c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</row>
    <row r="47" spans="1:128">
      <c r="A47" s="95" t="s">
        <v>16</v>
      </c>
      <c r="B47" s="96" t="s">
        <v>68</v>
      </c>
      <c r="C47" s="126" t="s">
        <v>92</v>
      </c>
      <c r="D47" s="86">
        <v>8</v>
      </c>
      <c r="E47" s="98">
        <v>446.59640000000007</v>
      </c>
      <c r="F47" s="98">
        <f t="shared" si="25"/>
        <v>449.50000000000006</v>
      </c>
      <c r="G47" s="119">
        <v>2.3008000000000002</v>
      </c>
      <c r="H47" s="119">
        <v>0.6028</v>
      </c>
      <c r="I47" s="99">
        <f t="shared" si="20"/>
        <v>2.9036</v>
      </c>
      <c r="J47" s="98">
        <f t="shared" si="26"/>
        <v>6485.7068611152654</v>
      </c>
      <c r="K47" s="129">
        <v>446.46</v>
      </c>
      <c r="L47" s="129">
        <v>449.35</v>
      </c>
      <c r="M47" s="116">
        <v>2.2926000000000002</v>
      </c>
      <c r="N47" s="116">
        <v>0.59499999999999997</v>
      </c>
      <c r="O47" s="116">
        <v>2.8875999999999999</v>
      </c>
      <c r="P47" s="129">
        <v>6451.96</v>
      </c>
      <c r="Q47" s="101">
        <f t="shared" si="21"/>
        <v>-0.35639777468706468</v>
      </c>
      <c r="R47" s="101">
        <f t="shared" si="22"/>
        <v>-1.29396151293962</v>
      </c>
      <c r="S47" s="101">
        <f t="shared" si="23"/>
        <v>-0.55104008816641459</v>
      </c>
      <c r="T47" s="101">
        <f t="shared" si="24"/>
        <v>-0.52032664808816731</v>
      </c>
      <c r="U47" s="102"/>
      <c r="V47" s="103">
        <f t="shared" si="0"/>
        <v>-3.5157810627247419</v>
      </c>
      <c r="W47" s="103">
        <f t="shared" si="37"/>
        <v>-8.5157810627247414</v>
      </c>
      <c r="X47" s="103">
        <f t="shared" si="38"/>
        <v>1.4842189372752581</v>
      </c>
      <c r="Y47" s="103">
        <f t="shared" si="39"/>
        <v>-11.748455986590335</v>
      </c>
      <c r="Z47" s="103">
        <f t="shared" si="40"/>
        <v>4.7168938611408517</v>
      </c>
      <c r="AA47" s="103">
        <f t="shared" si="41"/>
        <v>3.3272334054230239E-2</v>
      </c>
      <c r="AB47" s="103">
        <f t="shared" si="42"/>
        <v>-4.9667276659457702</v>
      </c>
      <c r="AC47" s="103">
        <f t="shared" si="43"/>
        <v>5.0332723340542298</v>
      </c>
      <c r="AD47" s="103">
        <f t="shared" si="44"/>
        <v>-4.1630419917261063</v>
      </c>
      <c r="AE47" s="103">
        <f t="shared" si="45"/>
        <v>4.2295866598345659</v>
      </c>
      <c r="AF47" s="103">
        <f t="shared" si="46"/>
        <v>-2.4097989615230855</v>
      </c>
      <c r="AG47" s="103">
        <f t="shared" si="47"/>
        <v>-7.4097989615230855</v>
      </c>
      <c r="AH47" s="103">
        <f t="shared" si="48"/>
        <v>2.5902010384769145</v>
      </c>
      <c r="AI47" s="103">
        <f t="shared" si="49"/>
        <v>-11.345870838081854</v>
      </c>
      <c r="AJ47" s="103">
        <f t="shared" si="50"/>
        <v>6.5262729150356833</v>
      </c>
      <c r="AK47" s="103">
        <f t="shared" si="51"/>
        <v>-2.5614802999659227</v>
      </c>
      <c r="AL47" s="103">
        <f t="shared" si="52"/>
        <v>-7.5614802999659227</v>
      </c>
      <c r="AM47" s="103">
        <f t="shared" si="53"/>
        <v>2.4385197000340773</v>
      </c>
      <c r="AN47" s="103">
        <f t="shared" si="54"/>
        <v>-11.310413600199944</v>
      </c>
      <c r="AO47" s="103">
        <f t="shared" si="55"/>
        <v>6.1874530002680972</v>
      </c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</row>
    <row r="48" spans="1:128">
      <c r="A48" s="95" t="s">
        <v>16</v>
      </c>
      <c r="B48" s="96" t="s">
        <v>68</v>
      </c>
      <c r="C48" s="126" t="s">
        <v>92</v>
      </c>
      <c r="D48" s="86">
        <v>9</v>
      </c>
      <c r="E48" s="98">
        <v>445.98779999999994</v>
      </c>
      <c r="F48" s="98">
        <f t="shared" si="25"/>
        <v>449.49999999999994</v>
      </c>
      <c r="G48" s="119">
        <v>2.8003</v>
      </c>
      <c r="H48" s="119">
        <v>0.71189999999999998</v>
      </c>
      <c r="I48" s="99">
        <f t="shared" si="20"/>
        <v>3.5122</v>
      </c>
      <c r="J48" s="98">
        <f t="shared" si="26"/>
        <v>7851.7689725404616</v>
      </c>
      <c r="K48" s="129">
        <v>445.92</v>
      </c>
      <c r="L48" s="129">
        <v>449.42</v>
      </c>
      <c r="M48" s="116">
        <v>2.7871999999999999</v>
      </c>
      <c r="N48" s="116">
        <v>0.71220000000000006</v>
      </c>
      <c r="O48" s="116">
        <v>3.4994000000000001</v>
      </c>
      <c r="P48" s="129">
        <v>7824.375</v>
      </c>
      <c r="Q48" s="101">
        <f t="shared" si="21"/>
        <v>-0.46780702067636004</v>
      </c>
      <c r="R48" s="101">
        <f t="shared" si="22"/>
        <v>4.2140750105362834E-2</v>
      </c>
      <c r="S48" s="101">
        <f t="shared" si="23"/>
        <v>-0.36444393827230576</v>
      </c>
      <c r="T48" s="101">
        <f t="shared" si="24"/>
        <v>-0.34888918199535646</v>
      </c>
      <c r="U48" s="102"/>
      <c r="V48" s="103">
        <f t="shared" si="0"/>
        <v>-3.5157810627247419</v>
      </c>
      <c r="W48" s="103">
        <f t="shared" si="37"/>
        <v>-8.5157810627247414</v>
      </c>
      <c r="X48" s="103">
        <f t="shared" si="38"/>
        <v>1.4842189372752581</v>
      </c>
      <c r="Y48" s="103">
        <f t="shared" si="39"/>
        <v>-11.748455986590335</v>
      </c>
      <c r="Z48" s="103">
        <f t="shared" si="40"/>
        <v>4.7168938611408517</v>
      </c>
      <c r="AA48" s="103">
        <f t="shared" si="41"/>
        <v>3.3272334054230239E-2</v>
      </c>
      <c r="AB48" s="103">
        <f t="shared" si="42"/>
        <v>-4.9667276659457702</v>
      </c>
      <c r="AC48" s="103">
        <f t="shared" si="43"/>
        <v>5.0332723340542298</v>
      </c>
      <c r="AD48" s="103">
        <f t="shared" si="44"/>
        <v>-4.1630419917261063</v>
      </c>
      <c r="AE48" s="103">
        <f t="shared" si="45"/>
        <v>4.2295866598345659</v>
      </c>
      <c r="AF48" s="103">
        <f t="shared" si="46"/>
        <v>-2.4097989615230855</v>
      </c>
      <c r="AG48" s="103">
        <f t="shared" si="47"/>
        <v>-7.4097989615230855</v>
      </c>
      <c r="AH48" s="103">
        <f t="shared" si="48"/>
        <v>2.5902010384769145</v>
      </c>
      <c r="AI48" s="103">
        <f t="shared" si="49"/>
        <v>-11.345870838081854</v>
      </c>
      <c r="AJ48" s="103">
        <f t="shared" si="50"/>
        <v>6.5262729150356833</v>
      </c>
      <c r="AK48" s="103">
        <f t="shared" si="51"/>
        <v>-2.5614802999659227</v>
      </c>
      <c r="AL48" s="103">
        <f t="shared" si="52"/>
        <v>-7.5614802999659227</v>
      </c>
      <c r="AM48" s="103">
        <f t="shared" si="53"/>
        <v>2.4385197000340773</v>
      </c>
      <c r="AN48" s="103">
        <f t="shared" si="54"/>
        <v>-11.310413600199944</v>
      </c>
      <c r="AO48" s="103">
        <f t="shared" si="55"/>
        <v>6.1874530002680972</v>
      </c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</row>
    <row r="49" spans="1:128">
      <c r="A49" s="95" t="s">
        <v>17</v>
      </c>
      <c r="B49" s="96" t="s">
        <v>48</v>
      </c>
      <c r="C49" s="194" t="s">
        <v>116</v>
      </c>
      <c r="D49" s="127">
        <v>1</v>
      </c>
      <c r="E49" s="98">
        <v>445.97390000000001</v>
      </c>
      <c r="F49" s="98">
        <f t="shared" si="25"/>
        <v>446.00000000000006</v>
      </c>
      <c r="G49" s="131">
        <v>1.5299999999999999E-2</v>
      </c>
      <c r="H49" s="131">
        <v>1.0800000000000001E-2</v>
      </c>
      <c r="I49" s="99">
        <f t="shared" si="20"/>
        <v>2.6099999999999998E-2</v>
      </c>
      <c r="J49" s="98">
        <f t="shared" si="26"/>
        <v>58.522311702798206</v>
      </c>
      <c r="K49" s="148">
        <v>445.77640000000002</v>
      </c>
      <c r="L49" s="148">
        <v>445.8</v>
      </c>
      <c r="M49" s="149"/>
      <c r="N49" s="149"/>
      <c r="O49" s="149">
        <v>2.3599620000000002E-2</v>
      </c>
      <c r="P49" s="150">
        <v>53</v>
      </c>
      <c r="Q49" s="101"/>
      <c r="R49" s="101"/>
      <c r="S49" s="101">
        <f t="shared" si="23"/>
        <v>-9.5799999999999876</v>
      </c>
      <c r="T49" s="101">
        <f t="shared" si="24"/>
        <v>-9.4362501106294481</v>
      </c>
      <c r="U49" s="102"/>
      <c r="V49" s="103">
        <f t="shared" si="0"/>
        <v>-3.5157810627247419</v>
      </c>
      <c r="W49" s="103">
        <f t="shared" si="37"/>
        <v>-8.5157810627247414</v>
      </c>
      <c r="X49" s="103">
        <f t="shared" si="38"/>
        <v>1.4842189372752581</v>
      </c>
      <c r="Y49" s="103">
        <f t="shared" si="39"/>
        <v>-11.748455986590335</v>
      </c>
      <c r="Z49" s="103">
        <f t="shared" si="40"/>
        <v>4.7168938611408517</v>
      </c>
      <c r="AA49" s="103">
        <f t="shared" si="41"/>
        <v>3.3272334054230239E-2</v>
      </c>
      <c r="AB49" s="103">
        <f t="shared" si="42"/>
        <v>-4.9667276659457702</v>
      </c>
      <c r="AC49" s="103">
        <f t="shared" si="43"/>
        <v>5.0332723340542298</v>
      </c>
      <c r="AD49" s="103">
        <f t="shared" si="44"/>
        <v>-4.1630419917261063</v>
      </c>
      <c r="AE49" s="103">
        <f t="shared" si="45"/>
        <v>4.2295866598345659</v>
      </c>
      <c r="AF49" s="103">
        <f t="shared" si="46"/>
        <v>-2.4097989615230855</v>
      </c>
      <c r="AG49" s="103">
        <f t="shared" si="47"/>
        <v>-7.4097989615230855</v>
      </c>
      <c r="AH49" s="103">
        <f t="shared" si="48"/>
        <v>2.5902010384769145</v>
      </c>
      <c r="AI49" s="103">
        <f t="shared" si="49"/>
        <v>-11.345870838081854</v>
      </c>
      <c r="AJ49" s="103">
        <f t="shared" si="50"/>
        <v>6.5262729150356833</v>
      </c>
      <c r="AK49" s="103">
        <f t="shared" si="51"/>
        <v>-2.5614802999659227</v>
      </c>
      <c r="AL49" s="103">
        <f t="shared" si="52"/>
        <v>-7.5614802999659227</v>
      </c>
      <c r="AM49" s="103">
        <f t="shared" si="53"/>
        <v>2.4385197000340773</v>
      </c>
      <c r="AN49" s="103">
        <f t="shared" si="54"/>
        <v>-11.310413600199944</v>
      </c>
      <c r="AO49" s="103">
        <f t="shared" si="55"/>
        <v>6.1874530002680972</v>
      </c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</row>
    <row r="50" spans="1:128">
      <c r="A50" s="95" t="s">
        <v>17</v>
      </c>
      <c r="B50" s="96" t="s">
        <v>48</v>
      </c>
      <c r="C50" s="195" t="s">
        <v>99</v>
      </c>
      <c r="D50" s="86">
        <v>2</v>
      </c>
      <c r="E50" s="98">
        <v>446.85729999999995</v>
      </c>
      <c r="F50" s="98">
        <f t="shared" si="25"/>
        <v>446.9</v>
      </c>
      <c r="G50" s="131">
        <v>3.0099999999999998E-2</v>
      </c>
      <c r="H50" s="131">
        <v>1.26E-2</v>
      </c>
      <c r="I50" s="99">
        <f t="shared" si="20"/>
        <v>4.2700000000000002E-2</v>
      </c>
      <c r="J50" s="98">
        <f t="shared" si="26"/>
        <v>95.552786707982307</v>
      </c>
      <c r="K50" s="151">
        <v>446.6583</v>
      </c>
      <c r="L50" s="151">
        <v>446.7</v>
      </c>
      <c r="M50" s="152"/>
      <c r="N50" s="152"/>
      <c r="O50" s="152">
        <v>4.1700359999999999E-2</v>
      </c>
      <c r="P50" s="153">
        <v>93</v>
      </c>
      <c r="Q50" s="101"/>
      <c r="R50" s="101"/>
      <c r="S50" s="101">
        <f t="shared" si="23"/>
        <v>-2.3410772833723721</v>
      </c>
      <c r="T50" s="101">
        <f t="shared" si="24"/>
        <v>-2.6715983865377435</v>
      </c>
      <c r="U50" s="102"/>
      <c r="V50" s="103">
        <f t="shared" ref="V50:V72" si="56">$Q$140</f>
        <v>-3.5157810627247419</v>
      </c>
      <c r="W50" s="103">
        <f t="shared" si="37"/>
        <v>-8.5157810627247414</v>
      </c>
      <c r="X50" s="103">
        <f t="shared" si="38"/>
        <v>1.4842189372752581</v>
      </c>
      <c r="Y50" s="103">
        <f t="shared" si="39"/>
        <v>-11.748455986590335</v>
      </c>
      <c r="Z50" s="103">
        <f t="shared" si="40"/>
        <v>4.7168938611408517</v>
      </c>
      <c r="AA50" s="103">
        <f t="shared" si="41"/>
        <v>3.3272334054230239E-2</v>
      </c>
      <c r="AB50" s="103">
        <f t="shared" si="42"/>
        <v>-4.9667276659457702</v>
      </c>
      <c r="AC50" s="103">
        <f t="shared" si="43"/>
        <v>5.0332723340542298</v>
      </c>
      <c r="AD50" s="103">
        <f t="shared" si="44"/>
        <v>-4.1630419917261063</v>
      </c>
      <c r="AE50" s="103">
        <f t="shared" si="45"/>
        <v>4.2295866598345659</v>
      </c>
      <c r="AF50" s="103">
        <f t="shared" si="46"/>
        <v>-2.4097989615230855</v>
      </c>
      <c r="AG50" s="103">
        <f t="shared" si="47"/>
        <v>-7.4097989615230855</v>
      </c>
      <c r="AH50" s="103">
        <f t="shared" si="48"/>
        <v>2.5902010384769145</v>
      </c>
      <c r="AI50" s="103">
        <f t="shared" si="49"/>
        <v>-11.345870838081854</v>
      </c>
      <c r="AJ50" s="103">
        <f t="shared" si="50"/>
        <v>6.5262729150356833</v>
      </c>
      <c r="AK50" s="103">
        <f t="shared" si="51"/>
        <v>-2.5614802999659227</v>
      </c>
      <c r="AL50" s="103">
        <f t="shared" si="52"/>
        <v>-7.5614802999659227</v>
      </c>
      <c r="AM50" s="103">
        <f t="shared" si="53"/>
        <v>2.4385197000340773</v>
      </c>
      <c r="AN50" s="103">
        <f t="shared" si="54"/>
        <v>-11.310413600199944</v>
      </c>
      <c r="AO50" s="103">
        <f t="shared" si="55"/>
        <v>6.1874530002680972</v>
      </c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</row>
    <row r="51" spans="1:128">
      <c r="A51" s="95" t="s">
        <v>17</v>
      </c>
      <c r="B51" s="96" t="s">
        <v>48</v>
      </c>
      <c r="C51" s="195" t="s">
        <v>93</v>
      </c>
      <c r="D51" s="86">
        <v>3</v>
      </c>
      <c r="E51" s="98">
        <v>446.73479999999995</v>
      </c>
      <c r="F51" s="98">
        <f t="shared" si="25"/>
        <v>446.79999999999995</v>
      </c>
      <c r="G51" s="131">
        <v>5.0200000000000002E-2</v>
      </c>
      <c r="H51" s="131">
        <v>1.4999999999999999E-2</v>
      </c>
      <c r="I51" s="99">
        <f t="shared" si="20"/>
        <v>6.5200000000000008E-2</v>
      </c>
      <c r="J51" s="98">
        <f t="shared" si="26"/>
        <v>145.9398488402631</v>
      </c>
      <c r="K51" s="151">
        <v>446.43680000000001</v>
      </c>
      <c r="L51" s="151">
        <v>446.5</v>
      </c>
      <c r="M51" s="152"/>
      <c r="N51" s="152"/>
      <c r="O51" s="152">
        <v>6.3200000000000006E-2</v>
      </c>
      <c r="P51" s="153">
        <v>142</v>
      </c>
      <c r="Q51" s="101"/>
      <c r="R51" s="101"/>
      <c r="S51" s="101">
        <f t="shared" si="23"/>
        <v>-3.0674846625766894</v>
      </c>
      <c r="T51" s="101">
        <f t="shared" si="24"/>
        <v>-2.6996388385843919</v>
      </c>
      <c r="U51" s="102"/>
      <c r="V51" s="103">
        <f t="shared" si="56"/>
        <v>-3.5157810627247419</v>
      </c>
      <c r="W51" s="103">
        <f t="shared" si="37"/>
        <v>-8.5157810627247414</v>
      </c>
      <c r="X51" s="103">
        <f t="shared" si="38"/>
        <v>1.4842189372752581</v>
      </c>
      <c r="Y51" s="103">
        <f t="shared" si="39"/>
        <v>-11.748455986590335</v>
      </c>
      <c r="Z51" s="103">
        <f t="shared" si="40"/>
        <v>4.7168938611408517</v>
      </c>
      <c r="AA51" s="103">
        <f t="shared" si="41"/>
        <v>3.3272334054230239E-2</v>
      </c>
      <c r="AB51" s="103">
        <f t="shared" si="42"/>
        <v>-4.9667276659457702</v>
      </c>
      <c r="AC51" s="103">
        <f t="shared" si="43"/>
        <v>5.0332723340542298</v>
      </c>
      <c r="AD51" s="103">
        <f t="shared" si="44"/>
        <v>-4.1630419917261063</v>
      </c>
      <c r="AE51" s="103">
        <f t="shared" si="45"/>
        <v>4.2295866598345659</v>
      </c>
      <c r="AF51" s="103">
        <f t="shared" si="46"/>
        <v>-2.4097989615230855</v>
      </c>
      <c r="AG51" s="103">
        <f t="shared" si="47"/>
        <v>-7.4097989615230855</v>
      </c>
      <c r="AH51" s="103">
        <f t="shared" si="48"/>
        <v>2.5902010384769145</v>
      </c>
      <c r="AI51" s="103">
        <f t="shared" si="49"/>
        <v>-11.345870838081854</v>
      </c>
      <c r="AJ51" s="103">
        <f t="shared" si="50"/>
        <v>6.5262729150356833</v>
      </c>
      <c r="AK51" s="103">
        <f t="shared" si="51"/>
        <v>-2.5614802999659227</v>
      </c>
      <c r="AL51" s="103">
        <f t="shared" si="52"/>
        <v>-7.5614802999659227</v>
      </c>
      <c r="AM51" s="103">
        <f t="shared" si="53"/>
        <v>2.4385197000340773</v>
      </c>
      <c r="AN51" s="103">
        <f t="shared" si="54"/>
        <v>-11.310413600199944</v>
      </c>
      <c r="AO51" s="103">
        <f t="shared" si="55"/>
        <v>6.1874530002680972</v>
      </c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</row>
    <row r="52" spans="1:128">
      <c r="A52" s="95" t="s">
        <v>17</v>
      </c>
      <c r="B52" s="96" t="s">
        <v>48</v>
      </c>
      <c r="C52" s="194" t="s">
        <v>116</v>
      </c>
      <c r="D52" s="86">
        <v>4</v>
      </c>
      <c r="E52" s="98">
        <v>446.58320000000003</v>
      </c>
      <c r="F52" s="98">
        <f t="shared" si="25"/>
        <v>446.90000000000003</v>
      </c>
      <c r="G52" s="131">
        <v>0.25030000000000002</v>
      </c>
      <c r="H52" s="131">
        <v>6.6500000000000004E-2</v>
      </c>
      <c r="I52" s="99">
        <f t="shared" si="20"/>
        <v>0.31680000000000003</v>
      </c>
      <c r="J52" s="98">
        <f t="shared" si="26"/>
        <v>709.19643672655934</v>
      </c>
      <c r="K52" s="151">
        <v>446.59179999999998</v>
      </c>
      <c r="L52" s="151">
        <v>446.9</v>
      </c>
      <c r="M52" s="152">
        <v>0.24149999999999999</v>
      </c>
      <c r="N52" s="152">
        <v>6.6699999999999995E-2</v>
      </c>
      <c r="O52" s="152">
        <v>0.3081989</v>
      </c>
      <c r="P52" s="153">
        <v>690</v>
      </c>
      <c r="Q52" s="101">
        <f t="shared" ref="Q52" si="57">((M52-G52)/G52)*100</f>
        <v>-3.5157810627247419</v>
      </c>
      <c r="R52" s="101">
        <f t="shared" ref="R52" si="58">((N52-H52)/H52)*100</f>
        <v>0.30075187969923589</v>
      </c>
      <c r="S52" s="101">
        <f t="shared" si="23"/>
        <v>-2.7149936868686955</v>
      </c>
      <c r="T52" s="101">
        <f t="shared" si="24"/>
        <v>-2.7067869679611487</v>
      </c>
      <c r="U52" s="102"/>
      <c r="V52" s="103">
        <f t="shared" si="56"/>
        <v>-3.5157810627247419</v>
      </c>
      <c r="W52" s="103">
        <f t="shared" si="37"/>
        <v>-8.5157810627247414</v>
      </c>
      <c r="X52" s="103">
        <f t="shared" si="38"/>
        <v>1.4842189372752581</v>
      </c>
      <c r="Y52" s="103">
        <f t="shared" si="39"/>
        <v>-11.748455986590335</v>
      </c>
      <c r="Z52" s="103">
        <f t="shared" si="40"/>
        <v>4.7168938611408517</v>
      </c>
      <c r="AA52" s="103">
        <f t="shared" si="41"/>
        <v>3.3272334054230239E-2</v>
      </c>
      <c r="AB52" s="103">
        <f t="shared" si="42"/>
        <v>-4.9667276659457702</v>
      </c>
      <c r="AC52" s="103">
        <f t="shared" si="43"/>
        <v>5.0332723340542298</v>
      </c>
      <c r="AD52" s="103">
        <f t="shared" si="44"/>
        <v>-4.1630419917261063</v>
      </c>
      <c r="AE52" s="103">
        <f t="shared" si="45"/>
        <v>4.2295866598345659</v>
      </c>
      <c r="AF52" s="103">
        <f t="shared" si="46"/>
        <v>-2.4097989615230855</v>
      </c>
      <c r="AG52" s="103">
        <f t="shared" si="47"/>
        <v>-7.4097989615230855</v>
      </c>
      <c r="AH52" s="103">
        <f t="shared" si="48"/>
        <v>2.5902010384769145</v>
      </c>
      <c r="AI52" s="103">
        <f t="shared" si="49"/>
        <v>-11.345870838081854</v>
      </c>
      <c r="AJ52" s="103">
        <f t="shared" si="50"/>
        <v>6.5262729150356833</v>
      </c>
      <c r="AK52" s="103">
        <f t="shared" si="51"/>
        <v>-2.5614802999659227</v>
      </c>
      <c r="AL52" s="103">
        <f t="shared" si="52"/>
        <v>-7.5614802999659227</v>
      </c>
      <c r="AM52" s="103">
        <f t="shared" si="53"/>
        <v>2.4385197000340773</v>
      </c>
      <c r="AN52" s="103">
        <f t="shared" si="54"/>
        <v>-11.310413600199944</v>
      </c>
      <c r="AO52" s="103">
        <f t="shared" si="55"/>
        <v>6.1874530002680972</v>
      </c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</row>
    <row r="53" spans="1:128">
      <c r="A53" s="95" t="s">
        <v>17</v>
      </c>
      <c r="B53" s="96" t="s">
        <v>48</v>
      </c>
      <c r="C53" s="194" t="s">
        <v>99</v>
      </c>
      <c r="D53" s="86">
        <v>5</v>
      </c>
      <c r="E53" s="98">
        <v>446.19939999999997</v>
      </c>
      <c r="F53" s="98">
        <f t="shared" si="25"/>
        <v>446.69999999999993</v>
      </c>
      <c r="G53" s="131">
        <v>0.40039999999999998</v>
      </c>
      <c r="H53" s="131">
        <v>0.1002</v>
      </c>
      <c r="I53" s="99">
        <f t="shared" si="20"/>
        <v>0.50059999999999993</v>
      </c>
      <c r="J53" s="98">
        <f t="shared" si="26"/>
        <v>1121.4451298983113</v>
      </c>
      <c r="K53" s="151">
        <v>446.12090000000001</v>
      </c>
      <c r="L53" s="151">
        <v>446.6</v>
      </c>
      <c r="M53" s="152">
        <v>0.3886</v>
      </c>
      <c r="N53" s="152">
        <v>9.0499999999999997E-2</v>
      </c>
      <c r="O53" s="152">
        <v>0.4791012</v>
      </c>
      <c r="P53" s="153">
        <v>1073</v>
      </c>
      <c r="Q53" s="101">
        <f t="shared" si="21"/>
        <v>-2.9470529470529416</v>
      </c>
      <c r="R53" s="101">
        <f t="shared" si="22"/>
        <v>-9.6806387225548907</v>
      </c>
      <c r="S53" s="101">
        <f t="shared" si="23"/>
        <v>-4.2946064722333066</v>
      </c>
      <c r="T53" s="101">
        <f t="shared" si="24"/>
        <v>-4.3198841037103719</v>
      </c>
      <c r="U53" s="102"/>
      <c r="V53" s="103">
        <f t="shared" si="56"/>
        <v>-3.5157810627247419</v>
      </c>
      <c r="W53" s="103">
        <f t="shared" si="37"/>
        <v>-8.5157810627247414</v>
      </c>
      <c r="X53" s="103">
        <f t="shared" si="38"/>
        <v>1.4842189372752581</v>
      </c>
      <c r="Y53" s="103">
        <f t="shared" si="39"/>
        <v>-11.748455986590335</v>
      </c>
      <c r="Z53" s="103">
        <f t="shared" si="40"/>
        <v>4.7168938611408517</v>
      </c>
      <c r="AA53" s="103">
        <f t="shared" si="41"/>
        <v>3.3272334054230239E-2</v>
      </c>
      <c r="AB53" s="103">
        <f t="shared" si="42"/>
        <v>-4.9667276659457702</v>
      </c>
      <c r="AC53" s="103">
        <f t="shared" si="43"/>
        <v>5.0332723340542298</v>
      </c>
      <c r="AD53" s="103">
        <f t="shared" si="44"/>
        <v>-4.1630419917261063</v>
      </c>
      <c r="AE53" s="103">
        <f t="shared" si="45"/>
        <v>4.2295866598345659</v>
      </c>
      <c r="AF53" s="103">
        <f t="shared" si="46"/>
        <v>-2.4097989615230855</v>
      </c>
      <c r="AG53" s="103">
        <f t="shared" si="47"/>
        <v>-7.4097989615230855</v>
      </c>
      <c r="AH53" s="103">
        <f t="shared" si="48"/>
        <v>2.5902010384769145</v>
      </c>
      <c r="AI53" s="103">
        <f t="shared" si="49"/>
        <v>-11.345870838081854</v>
      </c>
      <c r="AJ53" s="103">
        <f t="shared" si="50"/>
        <v>6.5262729150356833</v>
      </c>
      <c r="AK53" s="103">
        <f t="shared" si="51"/>
        <v>-2.5614802999659227</v>
      </c>
      <c r="AL53" s="103">
        <f t="shared" si="52"/>
        <v>-7.5614802999659227</v>
      </c>
      <c r="AM53" s="103">
        <f t="shared" si="53"/>
        <v>2.4385197000340773</v>
      </c>
      <c r="AN53" s="103">
        <f t="shared" si="54"/>
        <v>-11.310413600199944</v>
      </c>
      <c r="AO53" s="103">
        <f t="shared" si="55"/>
        <v>6.1874530002680972</v>
      </c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</row>
    <row r="54" spans="1:128">
      <c r="A54" s="95" t="s">
        <v>17</v>
      </c>
      <c r="B54" s="96" t="s">
        <v>48</v>
      </c>
      <c r="C54" s="195" t="s">
        <v>99</v>
      </c>
      <c r="D54" s="86">
        <v>6</v>
      </c>
      <c r="E54" s="98">
        <v>446.5498</v>
      </c>
      <c r="F54" s="98">
        <f t="shared" si="25"/>
        <v>447.3</v>
      </c>
      <c r="G54" s="131">
        <v>0.6</v>
      </c>
      <c r="H54" s="131">
        <v>0.1502</v>
      </c>
      <c r="I54" s="99">
        <f t="shared" si="20"/>
        <v>0.75019999999999998</v>
      </c>
      <c r="J54" s="98">
        <f t="shared" si="26"/>
        <v>1678.9273803872657</v>
      </c>
      <c r="K54" s="151">
        <v>446.3655</v>
      </c>
      <c r="L54" s="151">
        <v>447.1</v>
      </c>
      <c r="M54" s="152">
        <v>0.58560000000000001</v>
      </c>
      <c r="N54" s="152">
        <v>0.1489</v>
      </c>
      <c r="O54" s="152">
        <v>0.73450090000000001</v>
      </c>
      <c r="P54" s="153">
        <v>1644</v>
      </c>
      <c r="Q54" s="101">
        <f t="shared" si="21"/>
        <v>-2.399999999999995</v>
      </c>
      <c r="R54" s="101">
        <f t="shared" si="22"/>
        <v>-0.86551264980026332</v>
      </c>
      <c r="S54" s="101">
        <f t="shared" si="23"/>
        <v>-2.0926552919221497</v>
      </c>
      <c r="T54" s="101">
        <f t="shared" si="24"/>
        <v>-2.0803389589851835</v>
      </c>
      <c r="U54" s="102"/>
      <c r="V54" s="103">
        <f t="shared" si="56"/>
        <v>-3.5157810627247419</v>
      </c>
      <c r="W54" s="103">
        <f t="shared" si="37"/>
        <v>-8.5157810627247414</v>
      </c>
      <c r="X54" s="103">
        <f t="shared" si="38"/>
        <v>1.4842189372752581</v>
      </c>
      <c r="Y54" s="103">
        <f t="shared" si="39"/>
        <v>-11.748455986590335</v>
      </c>
      <c r="Z54" s="103">
        <f t="shared" si="40"/>
        <v>4.7168938611408517</v>
      </c>
      <c r="AA54" s="103">
        <f t="shared" si="41"/>
        <v>3.3272334054230239E-2</v>
      </c>
      <c r="AB54" s="103">
        <f t="shared" si="42"/>
        <v>-4.9667276659457702</v>
      </c>
      <c r="AC54" s="103">
        <f t="shared" si="43"/>
        <v>5.0332723340542298</v>
      </c>
      <c r="AD54" s="103">
        <f t="shared" si="44"/>
        <v>-4.1630419917261063</v>
      </c>
      <c r="AE54" s="103">
        <f t="shared" si="45"/>
        <v>4.2295866598345659</v>
      </c>
      <c r="AF54" s="103">
        <f t="shared" si="46"/>
        <v>-2.4097989615230855</v>
      </c>
      <c r="AG54" s="103">
        <f t="shared" si="47"/>
        <v>-7.4097989615230855</v>
      </c>
      <c r="AH54" s="103">
        <f t="shared" si="48"/>
        <v>2.5902010384769145</v>
      </c>
      <c r="AI54" s="103">
        <f t="shared" si="49"/>
        <v>-11.345870838081854</v>
      </c>
      <c r="AJ54" s="103">
        <f t="shared" si="50"/>
        <v>6.5262729150356833</v>
      </c>
      <c r="AK54" s="103">
        <f t="shared" si="51"/>
        <v>-2.5614802999659227</v>
      </c>
      <c r="AL54" s="103">
        <f t="shared" si="52"/>
        <v>-7.5614802999659227</v>
      </c>
      <c r="AM54" s="103">
        <f t="shared" si="53"/>
        <v>2.4385197000340773</v>
      </c>
      <c r="AN54" s="103">
        <f t="shared" si="54"/>
        <v>-11.310413600199944</v>
      </c>
      <c r="AO54" s="103">
        <f t="shared" si="55"/>
        <v>6.1874530002680972</v>
      </c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</row>
    <row r="55" spans="1:128">
      <c r="A55" s="95" t="s">
        <v>17</v>
      </c>
      <c r="B55" s="96" t="s">
        <v>48</v>
      </c>
      <c r="C55" s="194" t="s">
        <v>93</v>
      </c>
      <c r="D55" s="86">
        <v>7</v>
      </c>
      <c r="E55" s="98">
        <v>446.24680000000006</v>
      </c>
      <c r="F55" s="98">
        <f t="shared" si="25"/>
        <v>448.50000000000006</v>
      </c>
      <c r="G55" s="131">
        <v>1.8021</v>
      </c>
      <c r="H55" s="131">
        <v>0.4511</v>
      </c>
      <c r="I55" s="99">
        <f t="shared" si="20"/>
        <v>2.2532000000000001</v>
      </c>
      <c r="J55" s="98">
        <f t="shared" si="26"/>
        <v>5039.6211633855792</v>
      </c>
      <c r="K55" s="151">
        <v>446.06209999999999</v>
      </c>
      <c r="L55" s="151">
        <v>448.3</v>
      </c>
      <c r="M55" s="152">
        <v>1.7874000000000001</v>
      </c>
      <c r="N55" s="152">
        <v>0.45050000000000001</v>
      </c>
      <c r="O55" s="152">
        <v>2.2379020000000001</v>
      </c>
      <c r="P55" s="153">
        <v>5008</v>
      </c>
      <c r="Q55" s="101">
        <f t="shared" si="21"/>
        <v>-0.81571499916763401</v>
      </c>
      <c r="R55" s="101">
        <f t="shared" si="22"/>
        <v>-0.13300820217246495</v>
      </c>
      <c r="S55" s="101">
        <f t="shared" si="23"/>
        <v>-0.67894549973371354</v>
      </c>
      <c r="T55" s="101">
        <f t="shared" si="24"/>
        <v>-0.62745119842175412</v>
      </c>
      <c r="U55" s="102"/>
      <c r="V55" s="103">
        <f t="shared" si="56"/>
        <v>-3.5157810627247419</v>
      </c>
      <c r="W55" s="103">
        <f t="shared" si="37"/>
        <v>-8.5157810627247414</v>
      </c>
      <c r="X55" s="103">
        <f t="shared" si="38"/>
        <v>1.4842189372752581</v>
      </c>
      <c r="Y55" s="103">
        <f t="shared" si="39"/>
        <v>-11.748455986590335</v>
      </c>
      <c r="Z55" s="103">
        <f t="shared" si="40"/>
        <v>4.7168938611408517</v>
      </c>
      <c r="AA55" s="103">
        <f t="shared" si="41"/>
        <v>3.3272334054230239E-2</v>
      </c>
      <c r="AB55" s="103">
        <f t="shared" si="42"/>
        <v>-4.9667276659457702</v>
      </c>
      <c r="AC55" s="103">
        <f t="shared" si="43"/>
        <v>5.0332723340542298</v>
      </c>
      <c r="AD55" s="103">
        <f t="shared" si="44"/>
        <v>-4.1630419917261063</v>
      </c>
      <c r="AE55" s="103">
        <f t="shared" si="45"/>
        <v>4.2295866598345659</v>
      </c>
      <c r="AF55" s="103">
        <f t="shared" si="46"/>
        <v>-2.4097989615230855</v>
      </c>
      <c r="AG55" s="103">
        <f t="shared" si="47"/>
        <v>-7.4097989615230855</v>
      </c>
      <c r="AH55" s="103">
        <f t="shared" si="48"/>
        <v>2.5902010384769145</v>
      </c>
      <c r="AI55" s="103">
        <f t="shared" si="49"/>
        <v>-11.345870838081854</v>
      </c>
      <c r="AJ55" s="103">
        <f t="shared" si="50"/>
        <v>6.5262729150356833</v>
      </c>
      <c r="AK55" s="103">
        <f t="shared" si="51"/>
        <v>-2.5614802999659227</v>
      </c>
      <c r="AL55" s="103">
        <f t="shared" si="52"/>
        <v>-7.5614802999659227</v>
      </c>
      <c r="AM55" s="103">
        <f t="shared" si="53"/>
        <v>2.4385197000340773</v>
      </c>
      <c r="AN55" s="103">
        <f t="shared" si="54"/>
        <v>-11.310413600199944</v>
      </c>
      <c r="AO55" s="103">
        <f t="shared" si="55"/>
        <v>6.1874530002680972</v>
      </c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</row>
    <row r="56" spans="1:128">
      <c r="A56" s="95" t="s">
        <v>17</v>
      </c>
      <c r="B56" s="96" t="s">
        <v>48</v>
      </c>
      <c r="C56" s="194" t="s">
        <v>116</v>
      </c>
      <c r="D56" s="86">
        <v>8</v>
      </c>
      <c r="E56" s="98">
        <v>446.79519999999997</v>
      </c>
      <c r="F56" s="98">
        <f t="shared" si="25"/>
        <v>449.7</v>
      </c>
      <c r="G56" s="131">
        <v>2.3033999999999999</v>
      </c>
      <c r="H56" s="131">
        <v>0.60140000000000005</v>
      </c>
      <c r="I56" s="99">
        <f t="shared" si="20"/>
        <v>2.9047999999999998</v>
      </c>
      <c r="J56" s="98">
        <f t="shared" si="26"/>
        <v>6485.500794270316</v>
      </c>
      <c r="K56" s="151">
        <v>446.51069999999999</v>
      </c>
      <c r="L56" s="151">
        <v>449.4</v>
      </c>
      <c r="M56" s="152">
        <v>2.2896999999999998</v>
      </c>
      <c r="N56" s="152">
        <v>0.59960000000000002</v>
      </c>
      <c r="O56" s="152">
        <v>2.8892989999999998</v>
      </c>
      <c r="P56" s="153">
        <v>6455</v>
      </c>
      <c r="Q56" s="101">
        <f t="shared" si="21"/>
        <v>-0.59477294434314687</v>
      </c>
      <c r="R56" s="101">
        <f t="shared" si="22"/>
        <v>-0.29930162953109801</v>
      </c>
      <c r="S56" s="101">
        <f t="shared" si="23"/>
        <v>-0.53363398512806348</v>
      </c>
      <c r="T56" s="101">
        <f t="shared" si="24"/>
        <v>-0.47029204432851529</v>
      </c>
      <c r="U56" s="102"/>
      <c r="V56" s="103">
        <f t="shared" si="56"/>
        <v>-3.5157810627247419</v>
      </c>
      <c r="W56" s="103">
        <f t="shared" si="37"/>
        <v>-8.5157810627247414</v>
      </c>
      <c r="X56" s="103">
        <f t="shared" si="38"/>
        <v>1.4842189372752581</v>
      </c>
      <c r="Y56" s="103">
        <f t="shared" si="39"/>
        <v>-11.748455986590335</v>
      </c>
      <c r="Z56" s="103">
        <f t="shared" si="40"/>
        <v>4.7168938611408517</v>
      </c>
      <c r="AA56" s="103">
        <f t="shared" si="41"/>
        <v>3.3272334054230239E-2</v>
      </c>
      <c r="AB56" s="103">
        <f t="shared" si="42"/>
        <v>-4.9667276659457702</v>
      </c>
      <c r="AC56" s="103">
        <f t="shared" si="43"/>
        <v>5.0332723340542298</v>
      </c>
      <c r="AD56" s="103">
        <f t="shared" si="44"/>
        <v>-4.1630419917261063</v>
      </c>
      <c r="AE56" s="103">
        <f t="shared" si="45"/>
        <v>4.2295866598345659</v>
      </c>
      <c r="AF56" s="103">
        <f t="shared" si="46"/>
        <v>-2.4097989615230855</v>
      </c>
      <c r="AG56" s="103">
        <f t="shared" si="47"/>
        <v>-7.4097989615230855</v>
      </c>
      <c r="AH56" s="103">
        <f t="shared" si="48"/>
        <v>2.5902010384769145</v>
      </c>
      <c r="AI56" s="103">
        <f t="shared" si="49"/>
        <v>-11.345870838081854</v>
      </c>
      <c r="AJ56" s="103">
        <f t="shared" si="50"/>
        <v>6.5262729150356833</v>
      </c>
      <c r="AK56" s="103">
        <f t="shared" si="51"/>
        <v>-2.5614802999659227</v>
      </c>
      <c r="AL56" s="103">
        <f t="shared" si="52"/>
        <v>-7.5614802999659227</v>
      </c>
      <c r="AM56" s="103">
        <f t="shared" si="53"/>
        <v>2.4385197000340773</v>
      </c>
      <c r="AN56" s="103">
        <f t="shared" si="54"/>
        <v>-11.310413600199944</v>
      </c>
      <c r="AO56" s="103">
        <f t="shared" si="55"/>
        <v>6.1874530002680972</v>
      </c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</row>
    <row r="57" spans="1:128">
      <c r="A57" s="95" t="s">
        <v>17</v>
      </c>
      <c r="B57" s="96" t="s">
        <v>48</v>
      </c>
      <c r="C57" s="194" t="s">
        <v>93</v>
      </c>
      <c r="D57" s="86">
        <v>9</v>
      </c>
      <c r="E57" s="98">
        <v>446.59799999999996</v>
      </c>
      <c r="F57" s="98">
        <f t="shared" si="25"/>
        <v>450.09999999999997</v>
      </c>
      <c r="G57" s="131">
        <v>2.8</v>
      </c>
      <c r="H57" s="131">
        <v>0.70199999999999996</v>
      </c>
      <c r="I57" s="99">
        <f t="shared" si="20"/>
        <v>3.5019999999999998</v>
      </c>
      <c r="J57" s="98">
        <f t="shared" si="26"/>
        <v>7818.3680507246827</v>
      </c>
      <c r="K57" s="151">
        <v>446.52</v>
      </c>
      <c r="L57" s="151">
        <v>450</v>
      </c>
      <c r="M57" s="152">
        <v>2.7784</v>
      </c>
      <c r="N57" s="152">
        <v>0.7016</v>
      </c>
      <c r="O57" s="152">
        <v>3.48</v>
      </c>
      <c r="P57" s="153">
        <v>7771</v>
      </c>
      <c r="Q57" s="101">
        <f t="shared" si="21"/>
        <v>-0.7714285714285658</v>
      </c>
      <c r="R57" s="101">
        <f t="shared" si="22"/>
        <v>-5.6980056980050708E-2</v>
      </c>
      <c r="S57" s="101">
        <f t="shared" si="23"/>
        <v>-0.62821245002854931</v>
      </c>
      <c r="T57" s="101">
        <f t="shared" si="24"/>
        <v>-0.60585598448888778</v>
      </c>
      <c r="U57" s="102"/>
      <c r="V57" s="103">
        <f t="shared" si="56"/>
        <v>-3.5157810627247419</v>
      </c>
      <c r="W57" s="103">
        <f t="shared" si="37"/>
        <v>-8.5157810627247414</v>
      </c>
      <c r="X57" s="103">
        <f t="shared" si="38"/>
        <v>1.4842189372752581</v>
      </c>
      <c r="Y57" s="103">
        <f t="shared" si="39"/>
        <v>-11.748455986590335</v>
      </c>
      <c r="Z57" s="103">
        <f t="shared" si="40"/>
        <v>4.7168938611408517</v>
      </c>
      <c r="AA57" s="103">
        <f t="shared" si="41"/>
        <v>3.3272334054230239E-2</v>
      </c>
      <c r="AB57" s="103">
        <f t="shared" si="42"/>
        <v>-4.9667276659457702</v>
      </c>
      <c r="AC57" s="103">
        <f t="shared" si="43"/>
        <v>5.0332723340542298</v>
      </c>
      <c r="AD57" s="103">
        <f t="shared" si="44"/>
        <v>-4.1630419917261063</v>
      </c>
      <c r="AE57" s="103">
        <f t="shared" si="45"/>
        <v>4.2295866598345659</v>
      </c>
      <c r="AF57" s="103">
        <f t="shared" si="46"/>
        <v>-2.4097989615230855</v>
      </c>
      <c r="AG57" s="103">
        <f t="shared" si="47"/>
        <v>-7.4097989615230855</v>
      </c>
      <c r="AH57" s="103">
        <f t="shared" si="48"/>
        <v>2.5902010384769145</v>
      </c>
      <c r="AI57" s="103">
        <f t="shared" si="49"/>
        <v>-11.345870838081854</v>
      </c>
      <c r="AJ57" s="103">
        <f t="shared" si="50"/>
        <v>6.5262729150356833</v>
      </c>
      <c r="AK57" s="103">
        <f t="shared" si="51"/>
        <v>-2.5614802999659227</v>
      </c>
      <c r="AL57" s="103">
        <f t="shared" si="52"/>
        <v>-7.5614802999659227</v>
      </c>
      <c r="AM57" s="103">
        <f t="shared" si="53"/>
        <v>2.4385197000340773</v>
      </c>
      <c r="AN57" s="103">
        <f t="shared" si="54"/>
        <v>-11.310413600199944</v>
      </c>
      <c r="AO57" s="103">
        <f t="shared" si="55"/>
        <v>6.1874530002680972</v>
      </c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</row>
    <row r="58" spans="1:128">
      <c r="A58" s="95" t="s">
        <v>18</v>
      </c>
      <c r="B58" s="96" t="s">
        <v>49</v>
      </c>
      <c r="C58" s="126" t="s">
        <v>103</v>
      </c>
      <c r="D58" s="127">
        <v>1</v>
      </c>
      <c r="E58" s="98">
        <v>446.77440000000001</v>
      </c>
      <c r="F58" s="98">
        <f t="shared" si="25"/>
        <v>446.8</v>
      </c>
      <c r="G58" s="119">
        <v>1.4999999999999999E-2</v>
      </c>
      <c r="H58" s="119">
        <v>1.06E-2</v>
      </c>
      <c r="I58" s="99">
        <f t="shared" si="20"/>
        <v>2.5599999999999998E-2</v>
      </c>
      <c r="J58" s="98">
        <f t="shared" si="26"/>
        <v>57.298373527418292</v>
      </c>
      <c r="K58" s="154">
        <v>446.5</v>
      </c>
      <c r="L58" s="154">
        <v>446.5</v>
      </c>
      <c r="M58" s="155">
        <v>1.32E-2</v>
      </c>
      <c r="N58" s="155">
        <v>1.1599999999999999E-2</v>
      </c>
      <c r="O58" s="155">
        <v>2.4799999999999999E-2</v>
      </c>
      <c r="P58" s="156">
        <v>56</v>
      </c>
      <c r="Q58" s="101">
        <f t="shared" si="21"/>
        <v>-11.999999999999996</v>
      </c>
      <c r="R58" s="101">
        <f t="shared" si="22"/>
        <v>9.4339622641509351</v>
      </c>
      <c r="S58" s="101">
        <f t="shared" si="23"/>
        <v>-3.1249999999999947</v>
      </c>
      <c r="T58" s="101">
        <f t="shared" si="24"/>
        <v>-2.2659867069298172</v>
      </c>
      <c r="U58" s="102"/>
      <c r="V58" s="103">
        <f t="shared" si="56"/>
        <v>-3.5157810627247419</v>
      </c>
      <c r="W58" s="103">
        <f t="shared" si="37"/>
        <v>-8.5157810627247414</v>
      </c>
      <c r="X58" s="103">
        <f t="shared" si="38"/>
        <v>1.4842189372752581</v>
      </c>
      <c r="Y58" s="103">
        <f t="shared" si="39"/>
        <v>-11.748455986590335</v>
      </c>
      <c r="Z58" s="103">
        <f t="shared" si="40"/>
        <v>4.7168938611408517</v>
      </c>
      <c r="AA58" s="103">
        <f t="shared" si="41"/>
        <v>3.3272334054230239E-2</v>
      </c>
      <c r="AB58" s="103">
        <f t="shared" si="42"/>
        <v>-4.9667276659457702</v>
      </c>
      <c r="AC58" s="103">
        <f t="shared" si="43"/>
        <v>5.0332723340542298</v>
      </c>
      <c r="AD58" s="103">
        <f t="shared" si="44"/>
        <v>-4.1630419917261063</v>
      </c>
      <c r="AE58" s="103">
        <f t="shared" si="45"/>
        <v>4.2295866598345659</v>
      </c>
      <c r="AF58" s="103">
        <f t="shared" si="46"/>
        <v>-2.4097989615230855</v>
      </c>
      <c r="AG58" s="103">
        <f t="shared" si="47"/>
        <v>-7.4097989615230855</v>
      </c>
      <c r="AH58" s="103">
        <f t="shared" si="48"/>
        <v>2.5902010384769145</v>
      </c>
      <c r="AI58" s="103">
        <f t="shared" si="49"/>
        <v>-11.345870838081854</v>
      </c>
      <c r="AJ58" s="103">
        <f t="shared" si="50"/>
        <v>6.5262729150356833</v>
      </c>
      <c r="AK58" s="103">
        <f t="shared" si="51"/>
        <v>-2.5614802999659227</v>
      </c>
      <c r="AL58" s="103">
        <f t="shared" si="52"/>
        <v>-7.5614802999659227</v>
      </c>
      <c r="AM58" s="103">
        <f t="shared" si="53"/>
        <v>2.4385197000340773</v>
      </c>
      <c r="AN58" s="103">
        <f t="shared" si="54"/>
        <v>-11.310413600199944</v>
      </c>
      <c r="AO58" s="103">
        <f t="shared" si="55"/>
        <v>6.1874530002680972</v>
      </c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</row>
    <row r="59" spans="1:128">
      <c r="A59" s="95" t="s">
        <v>18</v>
      </c>
      <c r="B59" s="96" t="s">
        <v>49</v>
      </c>
      <c r="C59" s="126" t="s">
        <v>103</v>
      </c>
      <c r="D59" s="86">
        <v>2</v>
      </c>
      <c r="E59" s="98">
        <v>447.15700000000004</v>
      </c>
      <c r="F59" s="98">
        <f t="shared" si="25"/>
        <v>447.20000000000005</v>
      </c>
      <c r="G59" s="119">
        <v>3.0499999999999999E-2</v>
      </c>
      <c r="H59" s="119">
        <v>1.2500000000000001E-2</v>
      </c>
      <c r="I59" s="99">
        <f t="shared" si="20"/>
        <v>4.2999999999999997E-2</v>
      </c>
      <c r="J59" s="98">
        <f t="shared" si="26"/>
        <v>96.159603028060559</v>
      </c>
      <c r="K59" s="157">
        <v>447.1</v>
      </c>
      <c r="L59" s="157">
        <v>447.1</v>
      </c>
      <c r="M59" s="158">
        <v>2.7799999999999998E-2</v>
      </c>
      <c r="N59" s="158">
        <v>1.2500000000000001E-2</v>
      </c>
      <c r="O59" s="158">
        <v>4.0300000000000002E-2</v>
      </c>
      <c r="P59" s="159">
        <v>90</v>
      </c>
      <c r="Q59" s="101">
        <f t="shared" si="21"/>
        <v>-8.8524590163934462</v>
      </c>
      <c r="R59" s="101">
        <f t="shared" si="22"/>
        <v>0</v>
      </c>
      <c r="S59" s="101">
        <f t="shared" si="23"/>
        <v>-6.2790697674418467</v>
      </c>
      <c r="T59" s="101">
        <f t="shared" si="24"/>
        <v>-6.4056036361372151</v>
      </c>
      <c r="U59" s="102"/>
      <c r="V59" s="103">
        <f t="shared" si="56"/>
        <v>-3.5157810627247419</v>
      </c>
      <c r="W59" s="103">
        <f t="shared" si="37"/>
        <v>-8.5157810627247414</v>
      </c>
      <c r="X59" s="103">
        <f t="shared" si="38"/>
        <v>1.4842189372752581</v>
      </c>
      <c r="Y59" s="103">
        <f t="shared" si="39"/>
        <v>-11.748455986590335</v>
      </c>
      <c r="Z59" s="103">
        <f t="shared" si="40"/>
        <v>4.7168938611408517</v>
      </c>
      <c r="AA59" s="103">
        <f t="shared" si="41"/>
        <v>3.3272334054230239E-2</v>
      </c>
      <c r="AB59" s="103">
        <f t="shared" si="42"/>
        <v>-4.9667276659457702</v>
      </c>
      <c r="AC59" s="103">
        <f t="shared" si="43"/>
        <v>5.0332723340542298</v>
      </c>
      <c r="AD59" s="103">
        <f t="shared" si="44"/>
        <v>-4.1630419917261063</v>
      </c>
      <c r="AE59" s="103">
        <f t="shared" si="45"/>
        <v>4.2295866598345659</v>
      </c>
      <c r="AF59" s="103">
        <f t="shared" si="46"/>
        <v>-2.4097989615230855</v>
      </c>
      <c r="AG59" s="103">
        <f t="shared" si="47"/>
        <v>-7.4097989615230855</v>
      </c>
      <c r="AH59" s="103">
        <f t="shared" si="48"/>
        <v>2.5902010384769145</v>
      </c>
      <c r="AI59" s="103">
        <f t="shared" si="49"/>
        <v>-11.345870838081854</v>
      </c>
      <c r="AJ59" s="103">
        <f t="shared" si="50"/>
        <v>6.5262729150356833</v>
      </c>
      <c r="AK59" s="103">
        <f t="shared" si="51"/>
        <v>-2.5614802999659227</v>
      </c>
      <c r="AL59" s="103">
        <f t="shared" si="52"/>
        <v>-7.5614802999659227</v>
      </c>
      <c r="AM59" s="103">
        <f t="shared" si="53"/>
        <v>2.4385197000340773</v>
      </c>
      <c r="AN59" s="103">
        <f t="shared" si="54"/>
        <v>-11.310413600199944</v>
      </c>
      <c r="AO59" s="103">
        <f t="shared" si="55"/>
        <v>6.1874530002680972</v>
      </c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</row>
    <row r="60" spans="1:128">
      <c r="A60" s="95" t="s">
        <v>18</v>
      </c>
      <c r="B60" s="96" t="s">
        <v>49</v>
      </c>
      <c r="C60" s="126" t="s">
        <v>103</v>
      </c>
      <c r="D60" s="86">
        <v>3</v>
      </c>
      <c r="E60" s="98">
        <v>445.6343</v>
      </c>
      <c r="F60" s="98">
        <f t="shared" si="25"/>
        <v>445.7</v>
      </c>
      <c r="G60" s="119">
        <v>5.0299999999999997E-2</v>
      </c>
      <c r="H60" s="119">
        <v>1.54E-2</v>
      </c>
      <c r="I60" s="99">
        <f t="shared" si="20"/>
        <v>6.5699999999999995E-2</v>
      </c>
      <c r="J60" s="98">
        <f t="shared" si="26"/>
        <v>147.42210125340424</v>
      </c>
      <c r="K60" s="157">
        <v>445.5</v>
      </c>
      <c r="L60" s="157">
        <v>445.6</v>
      </c>
      <c r="M60" s="158">
        <v>4.7600000000000003E-2</v>
      </c>
      <c r="N60" s="158">
        <v>1.6E-2</v>
      </c>
      <c r="O60" s="158">
        <v>6.3600000000000004E-2</v>
      </c>
      <c r="P60" s="159">
        <v>143</v>
      </c>
      <c r="Q60" s="101">
        <f t="shared" si="21"/>
        <v>-5.3677932405566491</v>
      </c>
      <c r="R60" s="101">
        <f t="shared" si="22"/>
        <v>3.8961038961038947</v>
      </c>
      <c r="S60" s="101">
        <f t="shared" si="23"/>
        <v>-3.1963470319634562</v>
      </c>
      <c r="T60" s="101">
        <f t="shared" si="24"/>
        <v>-2.9996189281029677</v>
      </c>
      <c r="U60" s="102"/>
      <c r="V60" s="103">
        <f t="shared" si="56"/>
        <v>-3.5157810627247419</v>
      </c>
      <c r="W60" s="103">
        <f t="shared" si="37"/>
        <v>-8.5157810627247414</v>
      </c>
      <c r="X60" s="103">
        <f t="shared" si="38"/>
        <v>1.4842189372752581</v>
      </c>
      <c r="Y60" s="103">
        <f t="shared" si="39"/>
        <v>-11.748455986590335</v>
      </c>
      <c r="Z60" s="103">
        <f t="shared" si="40"/>
        <v>4.7168938611408517</v>
      </c>
      <c r="AA60" s="103">
        <f t="shared" si="41"/>
        <v>3.3272334054230239E-2</v>
      </c>
      <c r="AB60" s="103">
        <f t="shared" si="42"/>
        <v>-4.9667276659457702</v>
      </c>
      <c r="AC60" s="103">
        <f t="shared" si="43"/>
        <v>5.0332723340542298</v>
      </c>
      <c r="AD60" s="103">
        <f t="shared" si="44"/>
        <v>-4.1630419917261063</v>
      </c>
      <c r="AE60" s="103">
        <f t="shared" si="45"/>
        <v>4.2295866598345659</v>
      </c>
      <c r="AF60" s="103">
        <f t="shared" si="46"/>
        <v>-2.4097989615230855</v>
      </c>
      <c r="AG60" s="103">
        <f t="shared" si="47"/>
        <v>-7.4097989615230855</v>
      </c>
      <c r="AH60" s="103">
        <f t="shared" si="48"/>
        <v>2.5902010384769145</v>
      </c>
      <c r="AI60" s="103">
        <f t="shared" si="49"/>
        <v>-11.345870838081854</v>
      </c>
      <c r="AJ60" s="103">
        <f t="shared" si="50"/>
        <v>6.5262729150356833</v>
      </c>
      <c r="AK60" s="103">
        <f t="shared" si="51"/>
        <v>-2.5614802999659227</v>
      </c>
      <c r="AL60" s="103">
        <f t="shared" si="52"/>
        <v>-7.5614802999659227</v>
      </c>
      <c r="AM60" s="103">
        <f t="shared" si="53"/>
        <v>2.4385197000340773</v>
      </c>
      <c r="AN60" s="103">
        <f t="shared" si="54"/>
        <v>-11.310413600199944</v>
      </c>
      <c r="AO60" s="103">
        <f t="shared" si="55"/>
        <v>6.1874530002680972</v>
      </c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</row>
    <row r="61" spans="1:128">
      <c r="A61" s="95" t="s">
        <v>18</v>
      </c>
      <c r="B61" s="96" t="s">
        <v>49</v>
      </c>
      <c r="C61" s="195" t="s">
        <v>106</v>
      </c>
      <c r="D61" s="86">
        <v>4</v>
      </c>
      <c r="E61" s="98">
        <v>445.58330000000001</v>
      </c>
      <c r="F61" s="98">
        <f t="shared" si="25"/>
        <v>445.90000000000003</v>
      </c>
      <c r="G61" s="119">
        <v>0.25</v>
      </c>
      <c r="H61" s="119">
        <v>6.6699999999999995E-2</v>
      </c>
      <c r="I61" s="99">
        <f t="shared" si="20"/>
        <v>0.31669999999999998</v>
      </c>
      <c r="J61" s="98">
        <f t="shared" si="26"/>
        <v>710.56315971055608</v>
      </c>
      <c r="K61" s="157">
        <v>445.3</v>
      </c>
      <c r="L61" s="157">
        <v>445.6</v>
      </c>
      <c r="M61" s="158">
        <v>0.23960000000000001</v>
      </c>
      <c r="N61" s="158">
        <v>6.7100000000000007E-2</v>
      </c>
      <c r="O61" s="158">
        <v>0.30669999999999997</v>
      </c>
      <c r="P61" s="159">
        <v>689</v>
      </c>
      <c r="Q61" s="101">
        <f t="shared" si="21"/>
        <v>-4.1599999999999966</v>
      </c>
      <c r="R61" s="101">
        <f t="shared" si="22"/>
        <v>0.59970014992505472</v>
      </c>
      <c r="S61" s="101">
        <f t="shared" si="23"/>
        <v>-3.1575623618566495</v>
      </c>
      <c r="T61" s="101">
        <f t="shared" si="24"/>
        <v>-3.0346577099971959</v>
      </c>
      <c r="U61" s="102"/>
      <c r="V61" s="103">
        <f t="shared" si="56"/>
        <v>-3.5157810627247419</v>
      </c>
      <c r="W61" s="103">
        <f t="shared" si="37"/>
        <v>-8.5157810627247414</v>
      </c>
      <c r="X61" s="103">
        <f t="shared" si="38"/>
        <v>1.4842189372752581</v>
      </c>
      <c r="Y61" s="103">
        <f t="shared" si="39"/>
        <v>-11.748455986590335</v>
      </c>
      <c r="Z61" s="103">
        <f t="shared" si="40"/>
        <v>4.7168938611408517</v>
      </c>
      <c r="AA61" s="103">
        <f t="shared" si="41"/>
        <v>3.3272334054230239E-2</v>
      </c>
      <c r="AB61" s="103">
        <f t="shared" si="42"/>
        <v>-4.9667276659457702</v>
      </c>
      <c r="AC61" s="103">
        <f t="shared" si="43"/>
        <v>5.0332723340542298</v>
      </c>
      <c r="AD61" s="103">
        <f t="shared" si="44"/>
        <v>-4.1630419917261063</v>
      </c>
      <c r="AE61" s="103">
        <f t="shared" si="45"/>
        <v>4.2295866598345659</v>
      </c>
      <c r="AF61" s="103">
        <f t="shared" si="46"/>
        <v>-2.4097989615230855</v>
      </c>
      <c r="AG61" s="103">
        <f t="shared" si="47"/>
        <v>-7.4097989615230855</v>
      </c>
      <c r="AH61" s="103">
        <f t="shared" si="48"/>
        <v>2.5902010384769145</v>
      </c>
      <c r="AI61" s="103">
        <f t="shared" si="49"/>
        <v>-11.345870838081854</v>
      </c>
      <c r="AJ61" s="103">
        <f t="shared" si="50"/>
        <v>6.5262729150356833</v>
      </c>
      <c r="AK61" s="103">
        <f t="shared" si="51"/>
        <v>-2.5614802999659227</v>
      </c>
      <c r="AL61" s="103">
        <f t="shared" si="52"/>
        <v>-7.5614802999659227</v>
      </c>
      <c r="AM61" s="103">
        <f t="shared" si="53"/>
        <v>2.4385197000340773</v>
      </c>
      <c r="AN61" s="103">
        <f t="shared" si="54"/>
        <v>-11.310413600199944</v>
      </c>
      <c r="AO61" s="103">
        <f t="shared" si="55"/>
        <v>6.1874530002680972</v>
      </c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</row>
    <row r="62" spans="1:128">
      <c r="A62" s="95" t="s">
        <v>18</v>
      </c>
      <c r="B62" s="96" t="s">
        <v>49</v>
      </c>
      <c r="C62" s="195" t="s">
        <v>106</v>
      </c>
      <c r="D62" s="86">
        <v>5</v>
      </c>
      <c r="E62" s="98">
        <v>445.89819999999997</v>
      </c>
      <c r="F62" s="98">
        <f t="shared" si="25"/>
        <v>446.4</v>
      </c>
      <c r="G62" s="119">
        <v>0.40110000000000001</v>
      </c>
      <c r="H62" s="119">
        <v>0.1007</v>
      </c>
      <c r="I62" s="99">
        <f t="shared" si="20"/>
        <v>0.50180000000000002</v>
      </c>
      <c r="J62" s="98">
        <f t="shared" si="26"/>
        <v>1124.8912502231108</v>
      </c>
      <c r="K62" s="157">
        <v>445.8</v>
      </c>
      <c r="L62" s="157">
        <v>446.3</v>
      </c>
      <c r="M62" s="158">
        <v>0.38740000000000002</v>
      </c>
      <c r="N62" s="158">
        <v>0.1012</v>
      </c>
      <c r="O62" s="158">
        <v>0.48859999999999998</v>
      </c>
      <c r="P62" s="159">
        <v>1096</v>
      </c>
      <c r="Q62" s="101">
        <f t="shared" si="21"/>
        <v>-3.4156070805285439</v>
      </c>
      <c r="R62" s="101">
        <f t="shared" si="22"/>
        <v>0.49652432969215538</v>
      </c>
      <c r="S62" s="101">
        <f t="shared" si="23"/>
        <v>-2.6305300916699972</v>
      </c>
      <c r="T62" s="101">
        <f t="shared" si="24"/>
        <v>-2.5683594051763214</v>
      </c>
      <c r="U62" s="102"/>
      <c r="V62" s="103">
        <f t="shared" si="56"/>
        <v>-3.5157810627247419</v>
      </c>
      <c r="W62" s="103">
        <f t="shared" si="37"/>
        <v>-8.5157810627247414</v>
      </c>
      <c r="X62" s="103">
        <f t="shared" si="38"/>
        <v>1.4842189372752581</v>
      </c>
      <c r="Y62" s="103">
        <f t="shared" si="39"/>
        <v>-11.748455986590335</v>
      </c>
      <c r="Z62" s="103">
        <f t="shared" si="40"/>
        <v>4.7168938611408517</v>
      </c>
      <c r="AA62" s="103">
        <f t="shared" si="41"/>
        <v>3.3272334054230239E-2</v>
      </c>
      <c r="AB62" s="103">
        <f t="shared" si="42"/>
        <v>-4.9667276659457702</v>
      </c>
      <c r="AC62" s="103">
        <f t="shared" si="43"/>
        <v>5.0332723340542298</v>
      </c>
      <c r="AD62" s="103">
        <f t="shared" si="44"/>
        <v>-4.1630419917261063</v>
      </c>
      <c r="AE62" s="103">
        <f t="shared" si="45"/>
        <v>4.2295866598345659</v>
      </c>
      <c r="AF62" s="103">
        <f t="shared" si="46"/>
        <v>-2.4097989615230855</v>
      </c>
      <c r="AG62" s="103">
        <f t="shared" si="47"/>
        <v>-7.4097989615230855</v>
      </c>
      <c r="AH62" s="103">
        <f t="shared" si="48"/>
        <v>2.5902010384769145</v>
      </c>
      <c r="AI62" s="103">
        <f t="shared" si="49"/>
        <v>-11.345870838081854</v>
      </c>
      <c r="AJ62" s="103">
        <f t="shared" si="50"/>
        <v>6.5262729150356833</v>
      </c>
      <c r="AK62" s="103">
        <f t="shared" si="51"/>
        <v>-2.5614802999659227</v>
      </c>
      <c r="AL62" s="103">
        <f t="shared" si="52"/>
        <v>-7.5614802999659227</v>
      </c>
      <c r="AM62" s="103">
        <f t="shared" si="53"/>
        <v>2.4385197000340773</v>
      </c>
      <c r="AN62" s="103">
        <f t="shared" si="54"/>
        <v>-11.310413600199944</v>
      </c>
      <c r="AO62" s="103">
        <f t="shared" si="55"/>
        <v>6.1874530002680972</v>
      </c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</row>
    <row r="63" spans="1:128">
      <c r="A63" s="95" t="s">
        <v>18</v>
      </c>
      <c r="B63" s="96" t="s">
        <v>49</v>
      </c>
      <c r="C63" s="193" t="s">
        <v>106</v>
      </c>
      <c r="D63" s="86">
        <v>6</v>
      </c>
      <c r="E63" s="98">
        <v>446.74879999999996</v>
      </c>
      <c r="F63" s="98">
        <f t="shared" si="25"/>
        <v>447.49999999999994</v>
      </c>
      <c r="G63" s="119">
        <v>0.60009999999999997</v>
      </c>
      <c r="H63" s="119">
        <v>0.15110000000000001</v>
      </c>
      <c r="I63" s="99">
        <f t="shared" si="20"/>
        <v>0.75119999999999998</v>
      </c>
      <c r="J63" s="98">
        <f t="shared" si="26"/>
        <v>1680.4155500188692</v>
      </c>
      <c r="K63" s="157">
        <v>446.5</v>
      </c>
      <c r="L63" s="157">
        <v>447.2</v>
      </c>
      <c r="M63" s="158">
        <v>0.58450000000000002</v>
      </c>
      <c r="N63" s="158">
        <v>0.151</v>
      </c>
      <c r="O63" s="158">
        <v>0.73550000000000004</v>
      </c>
      <c r="P63" s="159">
        <v>1646</v>
      </c>
      <c r="Q63" s="101">
        <f t="shared" ref="Q63:Q64" si="59">((M63-G63)/G63)*100</f>
        <v>-2.5995667388768453</v>
      </c>
      <c r="R63" s="101">
        <f t="shared" ref="R63:R64" si="60">((N63-H63)/H63)*100</f>
        <v>-6.6181336863015708E-2</v>
      </c>
      <c r="S63" s="101">
        <f t="shared" ref="S63:S64" si="61">((O63-I63)/I63)*100</f>
        <v>-2.0899893503727283</v>
      </c>
      <c r="T63" s="101">
        <f t="shared" ref="T63:T64" si="62">((P63-J63)/J63)*100</f>
        <v>-2.0480380593051986</v>
      </c>
      <c r="U63" s="102"/>
      <c r="V63" s="103">
        <f t="shared" si="56"/>
        <v>-3.5157810627247419</v>
      </c>
      <c r="W63" s="103">
        <f t="shared" si="37"/>
        <v>-8.5157810627247414</v>
      </c>
      <c r="X63" s="103">
        <f t="shared" si="38"/>
        <v>1.4842189372752581</v>
      </c>
      <c r="Y63" s="103">
        <f t="shared" si="39"/>
        <v>-11.748455986590335</v>
      </c>
      <c r="Z63" s="103">
        <f t="shared" si="40"/>
        <v>4.7168938611408517</v>
      </c>
      <c r="AA63" s="103">
        <f t="shared" si="41"/>
        <v>3.3272334054230239E-2</v>
      </c>
      <c r="AB63" s="103">
        <f t="shared" si="42"/>
        <v>-4.9667276659457702</v>
      </c>
      <c r="AC63" s="103">
        <f t="shared" si="43"/>
        <v>5.0332723340542298</v>
      </c>
      <c r="AD63" s="103">
        <f t="shared" si="44"/>
        <v>-4.1630419917261063</v>
      </c>
      <c r="AE63" s="103">
        <f t="shared" si="45"/>
        <v>4.2295866598345659</v>
      </c>
      <c r="AF63" s="103">
        <f t="shared" si="46"/>
        <v>-2.4097989615230855</v>
      </c>
      <c r="AG63" s="103">
        <f t="shared" si="47"/>
        <v>-7.4097989615230855</v>
      </c>
      <c r="AH63" s="103">
        <f t="shared" si="48"/>
        <v>2.5902010384769145</v>
      </c>
      <c r="AI63" s="103">
        <f t="shared" si="49"/>
        <v>-11.345870838081854</v>
      </c>
      <c r="AJ63" s="103">
        <f t="shared" si="50"/>
        <v>6.5262729150356833</v>
      </c>
      <c r="AK63" s="103">
        <f t="shared" si="51"/>
        <v>-2.5614802999659227</v>
      </c>
      <c r="AL63" s="103">
        <f t="shared" si="52"/>
        <v>-7.5614802999659227</v>
      </c>
      <c r="AM63" s="103">
        <f t="shared" si="53"/>
        <v>2.4385197000340773</v>
      </c>
      <c r="AN63" s="103">
        <f t="shared" si="54"/>
        <v>-11.310413600199944</v>
      </c>
      <c r="AO63" s="103">
        <f t="shared" si="55"/>
        <v>6.1874530002680972</v>
      </c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</row>
    <row r="64" spans="1:128">
      <c r="A64" s="95" t="s">
        <v>18</v>
      </c>
      <c r="B64" s="96" t="s">
        <v>49</v>
      </c>
      <c r="C64" s="193" t="s">
        <v>118</v>
      </c>
      <c r="D64" s="86">
        <v>7</v>
      </c>
      <c r="E64" s="98">
        <v>445.8492</v>
      </c>
      <c r="F64" s="98">
        <f t="shared" si="25"/>
        <v>448.1</v>
      </c>
      <c r="G64" s="119">
        <v>1.8002</v>
      </c>
      <c r="H64" s="119">
        <v>0.4506</v>
      </c>
      <c r="I64" s="99">
        <f t="shared" si="20"/>
        <v>2.2507999999999999</v>
      </c>
      <c r="J64" s="98">
        <f t="shared" si="26"/>
        <v>5038.7443254868849</v>
      </c>
      <c r="K64" s="157">
        <v>445.7</v>
      </c>
      <c r="L64" s="157">
        <v>447.9</v>
      </c>
      <c r="M64" s="158">
        <v>1.7699</v>
      </c>
      <c r="N64" s="158">
        <v>0.45129999999999998</v>
      </c>
      <c r="O64" s="158">
        <v>2.2212000000000001</v>
      </c>
      <c r="P64" s="159">
        <v>4975</v>
      </c>
      <c r="Q64" s="101">
        <f t="shared" si="59"/>
        <v>-1.68314631707588</v>
      </c>
      <c r="R64" s="101">
        <f t="shared" si="60"/>
        <v>0.15534842432311993</v>
      </c>
      <c r="S64" s="101">
        <f t="shared" si="61"/>
        <v>-1.3150879687222254</v>
      </c>
      <c r="T64" s="101">
        <f t="shared" si="62"/>
        <v>-1.2650835479874327</v>
      </c>
      <c r="U64" s="102"/>
      <c r="V64" s="103">
        <f t="shared" si="56"/>
        <v>-3.5157810627247419</v>
      </c>
      <c r="W64" s="103">
        <f t="shared" si="37"/>
        <v>-8.5157810627247414</v>
      </c>
      <c r="X64" s="103">
        <f t="shared" si="38"/>
        <v>1.4842189372752581</v>
      </c>
      <c r="Y64" s="103">
        <f t="shared" si="39"/>
        <v>-11.748455986590335</v>
      </c>
      <c r="Z64" s="103">
        <f t="shared" si="40"/>
        <v>4.7168938611408517</v>
      </c>
      <c r="AA64" s="103">
        <f t="shared" si="41"/>
        <v>3.3272334054230239E-2</v>
      </c>
      <c r="AB64" s="103">
        <f t="shared" si="42"/>
        <v>-4.9667276659457702</v>
      </c>
      <c r="AC64" s="103">
        <f t="shared" si="43"/>
        <v>5.0332723340542298</v>
      </c>
      <c r="AD64" s="103">
        <f t="shared" si="44"/>
        <v>-4.1630419917261063</v>
      </c>
      <c r="AE64" s="103">
        <f t="shared" si="45"/>
        <v>4.2295866598345659</v>
      </c>
      <c r="AF64" s="103">
        <f t="shared" si="46"/>
        <v>-2.4097989615230855</v>
      </c>
      <c r="AG64" s="103">
        <f t="shared" si="47"/>
        <v>-7.4097989615230855</v>
      </c>
      <c r="AH64" s="103">
        <f t="shared" si="48"/>
        <v>2.5902010384769145</v>
      </c>
      <c r="AI64" s="103">
        <f t="shared" si="49"/>
        <v>-11.345870838081854</v>
      </c>
      <c r="AJ64" s="103">
        <f t="shared" si="50"/>
        <v>6.5262729150356833</v>
      </c>
      <c r="AK64" s="103">
        <f t="shared" si="51"/>
        <v>-2.5614802999659227</v>
      </c>
      <c r="AL64" s="103">
        <f t="shared" si="52"/>
        <v>-7.5614802999659227</v>
      </c>
      <c r="AM64" s="103">
        <f t="shared" si="53"/>
        <v>2.4385197000340773</v>
      </c>
      <c r="AN64" s="103">
        <f t="shared" si="54"/>
        <v>-11.310413600199944</v>
      </c>
      <c r="AO64" s="103">
        <f t="shared" si="55"/>
        <v>6.1874530002680972</v>
      </c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</row>
    <row r="65" spans="1:128">
      <c r="A65" s="95" t="s">
        <v>18</v>
      </c>
      <c r="B65" s="96" t="s">
        <v>49</v>
      </c>
      <c r="C65" s="195" t="s">
        <v>118</v>
      </c>
      <c r="D65" s="86">
        <v>8</v>
      </c>
      <c r="E65" s="98">
        <v>445.79879999999991</v>
      </c>
      <c r="F65" s="98">
        <f t="shared" si="25"/>
        <v>448.69999999999993</v>
      </c>
      <c r="G65" s="119">
        <v>2.3010999999999999</v>
      </c>
      <c r="H65" s="119">
        <v>0.60009999999999997</v>
      </c>
      <c r="I65" s="99">
        <f t="shared" si="20"/>
        <v>2.9011999999999998</v>
      </c>
      <c r="J65" s="98">
        <f t="shared" si="26"/>
        <v>6491.9250608148996</v>
      </c>
      <c r="K65" s="157">
        <v>445.7</v>
      </c>
      <c r="L65" s="157">
        <v>448.6</v>
      </c>
      <c r="M65" s="158">
        <v>2.2677</v>
      </c>
      <c r="N65" s="158">
        <v>0.60150000000000003</v>
      </c>
      <c r="O65" s="158">
        <v>2.8692000000000002</v>
      </c>
      <c r="P65" s="159">
        <v>6421</v>
      </c>
      <c r="Q65" s="101">
        <f t="shared" si="21"/>
        <v>-1.4514797270870399</v>
      </c>
      <c r="R65" s="101">
        <f t="shared" si="22"/>
        <v>0.23329445092485718</v>
      </c>
      <c r="S65" s="101">
        <f t="shared" si="23"/>
        <v>-1.1029918654349782</v>
      </c>
      <c r="T65" s="101">
        <f t="shared" si="24"/>
        <v>-1.092512007616993</v>
      </c>
      <c r="U65" s="102"/>
      <c r="V65" s="103">
        <f t="shared" si="56"/>
        <v>-3.5157810627247419</v>
      </c>
      <c r="W65" s="103">
        <f t="shared" si="37"/>
        <v>-8.5157810627247414</v>
      </c>
      <c r="X65" s="103">
        <f t="shared" si="38"/>
        <v>1.4842189372752581</v>
      </c>
      <c r="Y65" s="103">
        <f t="shared" si="39"/>
        <v>-11.748455986590335</v>
      </c>
      <c r="Z65" s="103">
        <f t="shared" si="40"/>
        <v>4.7168938611408517</v>
      </c>
      <c r="AA65" s="103">
        <f t="shared" si="41"/>
        <v>3.3272334054230239E-2</v>
      </c>
      <c r="AB65" s="103">
        <f t="shared" si="42"/>
        <v>-4.9667276659457702</v>
      </c>
      <c r="AC65" s="103">
        <f t="shared" si="43"/>
        <v>5.0332723340542298</v>
      </c>
      <c r="AD65" s="103">
        <f t="shared" si="44"/>
        <v>-4.1630419917261063</v>
      </c>
      <c r="AE65" s="103">
        <f t="shared" si="45"/>
        <v>4.2295866598345659</v>
      </c>
      <c r="AF65" s="103">
        <f t="shared" si="46"/>
        <v>-2.4097989615230855</v>
      </c>
      <c r="AG65" s="103">
        <f t="shared" si="47"/>
        <v>-7.4097989615230855</v>
      </c>
      <c r="AH65" s="103">
        <f t="shared" si="48"/>
        <v>2.5902010384769145</v>
      </c>
      <c r="AI65" s="103">
        <f t="shared" si="49"/>
        <v>-11.345870838081854</v>
      </c>
      <c r="AJ65" s="103">
        <f t="shared" si="50"/>
        <v>6.5262729150356833</v>
      </c>
      <c r="AK65" s="103">
        <f t="shared" si="51"/>
        <v>-2.5614802999659227</v>
      </c>
      <c r="AL65" s="103">
        <f t="shared" si="52"/>
        <v>-7.5614802999659227</v>
      </c>
      <c r="AM65" s="103">
        <f t="shared" si="53"/>
        <v>2.4385197000340773</v>
      </c>
      <c r="AN65" s="103">
        <f t="shared" si="54"/>
        <v>-11.310413600199944</v>
      </c>
      <c r="AO65" s="103">
        <f t="shared" si="55"/>
        <v>6.1874530002680972</v>
      </c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</row>
    <row r="66" spans="1:128">
      <c r="A66" s="95" t="s">
        <v>18</v>
      </c>
      <c r="B66" s="96" t="s">
        <v>49</v>
      </c>
      <c r="C66" s="195" t="s">
        <v>118</v>
      </c>
      <c r="D66" s="86">
        <v>9</v>
      </c>
      <c r="E66" s="98">
        <v>445.49819999999994</v>
      </c>
      <c r="F66" s="98">
        <f t="shared" si="25"/>
        <v>448.99999999999994</v>
      </c>
      <c r="G66" s="119">
        <v>2.8001999999999998</v>
      </c>
      <c r="H66" s="119">
        <v>0.7016</v>
      </c>
      <c r="I66" s="99">
        <f t="shared" si="20"/>
        <v>3.5017999999999998</v>
      </c>
      <c r="J66" s="98">
        <f t="shared" si="26"/>
        <v>7837.165860014763</v>
      </c>
      <c r="K66" s="157">
        <v>445.2</v>
      </c>
      <c r="L66" s="157">
        <v>448.7</v>
      </c>
      <c r="M66" s="158">
        <v>2.7542</v>
      </c>
      <c r="N66" s="158">
        <v>0.7056</v>
      </c>
      <c r="O66" s="158">
        <v>3.4598</v>
      </c>
      <c r="P66" s="159">
        <v>7748</v>
      </c>
      <c r="Q66" s="101">
        <f t="shared" si="21"/>
        <v>-1.6427398042996866</v>
      </c>
      <c r="R66" s="101">
        <f t="shared" si="22"/>
        <v>0.57012542759407125</v>
      </c>
      <c r="S66" s="101">
        <f t="shared" si="23"/>
        <v>-1.1993831743674628</v>
      </c>
      <c r="T66" s="101">
        <f t="shared" si="24"/>
        <v>-1.1377309298720777</v>
      </c>
      <c r="U66" s="102"/>
      <c r="V66" s="103">
        <f t="shared" si="56"/>
        <v>-3.5157810627247419</v>
      </c>
      <c r="W66" s="103">
        <f t="shared" si="37"/>
        <v>-8.5157810627247414</v>
      </c>
      <c r="X66" s="103">
        <f t="shared" si="38"/>
        <v>1.4842189372752581</v>
      </c>
      <c r="Y66" s="103">
        <f t="shared" si="39"/>
        <v>-11.748455986590335</v>
      </c>
      <c r="Z66" s="103">
        <f t="shared" si="40"/>
        <v>4.7168938611408517</v>
      </c>
      <c r="AA66" s="103">
        <f t="shared" si="41"/>
        <v>3.3272334054230239E-2</v>
      </c>
      <c r="AB66" s="103">
        <f t="shared" si="42"/>
        <v>-4.9667276659457702</v>
      </c>
      <c r="AC66" s="103">
        <f t="shared" si="43"/>
        <v>5.0332723340542298</v>
      </c>
      <c r="AD66" s="103">
        <f t="shared" si="44"/>
        <v>-4.1630419917261063</v>
      </c>
      <c r="AE66" s="103">
        <f t="shared" si="45"/>
        <v>4.2295866598345659</v>
      </c>
      <c r="AF66" s="103">
        <f t="shared" si="46"/>
        <v>-2.4097989615230855</v>
      </c>
      <c r="AG66" s="103">
        <f t="shared" si="47"/>
        <v>-7.4097989615230855</v>
      </c>
      <c r="AH66" s="103">
        <f t="shared" si="48"/>
        <v>2.5902010384769145</v>
      </c>
      <c r="AI66" s="103">
        <f t="shared" si="49"/>
        <v>-11.345870838081854</v>
      </c>
      <c r="AJ66" s="103">
        <f t="shared" si="50"/>
        <v>6.5262729150356833</v>
      </c>
      <c r="AK66" s="103">
        <f t="shared" si="51"/>
        <v>-2.5614802999659227</v>
      </c>
      <c r="AL66" s="103">
        <f t="shared" si="52"/>
        <v>-7.5614802999659227</v>
      </c>
      <c r="AM66" s="103">
        <f t="shared" si="53"/>
        <v>2.4385197000340773</v>
      </c>
      <c r="AN66" s="103">
        <f t="shared" si="54"/>
        <v>-11.310413600199944</v>
      </c>
      <c r="AO66" s="103">
        <f t="shared" si="55"/>
        <v>6.1874530002680972</v>
      </c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</row>
    <row r="67" spans="1:128">
      <c r="A67" s="95" t="s">
        <v>82</v>
      </c>
      <c r="B67" s="96" t="s">
        <v>83</v>
      </c>
      <c r="C67" s="126" t="s">
        <v>113</v>
      </c>
      <c r="D67" s="86">
        <v>1</v>
      </c>
      <c r="E67" s="98">
        <v>446.17399999999992</v>
      </c>
      <c r="F67" s="98">
        <f t="shared" ref="F67:F113" si="63">E67+G67+H67</f>
        <v>446.19999999999987</v>
      </c>
      <c r="G67" s="131">
        <v>1.55E-2</v>
      </c>
      <c r="H67" s="131">
        <v>1.0500000000000001E-2</v>
      </c>
      <c r="I67" s="99">
        <f t="shared" ref="I67:I114" si="64">G67+H67</f>
        <v>2.6000000000000002E-2</v>
      </c>
      <c r="J67" s="98">
        <f t="shared" ref="J67:J114" si="65">(1.6061/(1.6061-(I67/F67)))*(I67/F67)*1000000</f>
        <v>58.271948280460812</v>
      </c>
      <c r="K67" s="187"/>
      <c r="L67" s="187">
        <v>446</v>
      </c>
      <c r="M67" s="188"/>
      <c r="N67" s="188"/>
      <c r="O67" s="188">
        <v>2.4899999999999999E-2</v>
      </c>
      <c r="P67" s="189">
        <v>56</v>
      </c>
      <c r="Q67" s="101"/>
      <c r="R67" s="101"/>
      <c r="S67" s="101">
        <f t="shared" ref="S67:S114" si="66">((O67-I67)/I67)*100</f>
        <v>-4.230769230769245</v>
      </c>
      <c r="T67" s="101">
        <f t="shared" ref="T67:T114" si="67">((P67-J67)/J67)*100</f>
        <v>-3.8988713223144797</v>
      </c>
      <c r="U67" s="102"/>
      <c r="V67" s="103">
        <f t="shared" si="56"/>
        <v>-3.5157810627247419</v>
      </c>
      <c r="W67" s="103">
        <f t="shared" si="37"/>
        <v>-8.5157810627247414</v>
      </c>
      <c r="X67" s="103">
        <f t="shared" si="38"/>
        <v>1.4842189372752581</v>
      </c>
      <c r="Y67" s="103">
        <f t="shared" si="39"/>
        <v>-11.748455986590335</v>
      </c>
      <c r="Z67" s="103">
        <f t="shared" si="40"/>
        <v>4.7168938611408517</v>
      </c>
      <c r="AA67" s="103">
        <f t="shared" si="41"/>
        <v>3.3272334054230239E-2</v>
      </c>
      <c r="AB67" s="103">
        <f t="shared" si="42"/>
        <v>-4.9667276659457702</v>
      </c>
      <c r="AC67" s="103">
        <f t="shared" si="43"/>
        <v>5.0332723340542298</v>
      </c>
      <c r="AD67" s="103">
        <f t="shared" si="44"/>
        <v>-4.1630419917261063</v>
      </c>
      <c r="AE67" s="103">
        <f t="shared" si="45"/>
        <v>4.2295866598345659</v>
      </c>
      <c r="AF67" s="103">
        <f t="shared" si="46"/>
        <v>-2.4097989615230855</v>
      </c>
      <c r="AG67" s="103">
        <f t="shared" si="47"/>
        <v>-7.4097989615230855</v>
      </c>
      <c r="AH67" s="103">
        <f t="shared" si="48"/>
        <v>2.5902010384769145</v>
      </c>
      <c r="AI67" s="103">
        <f t="shared" si="49"/>
        <v>-11.345870838081854</v>
      </c>
      <c r="AJ67" s="103">
        <f t="shared" si="50"/>
        <v>6.5262729150356833</v>
      </c>
      <c r="AK67" s="103">
        <f t="shared" si="51"/>
        <v>-2.5614802999659227</v>
      </c>
      <c r="AL67" s="103">
        <f t="shared" si="52"/>
        <v>-7.5614802999659227</v>
      </c>
      <c r="AM67" s="103">
        <f t="shared" si="53"/>
        <v>2.4385197000340773</v>
      </c>
      <c r="AN67" s="103">
        <f t="shared" si="54"/>
        <v>-11.310413600199944</v>
      </c>
      <c r="AO67" s="103">
        <f t="shared" si="55"/>
        <v>6.1874530002680972</v>
      </c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</row>
    <row r="68" spans="1:128">
      <c r="A68" s="95" t="s">
        <v>82</v>
      </c>
      <c r="B68" s="96" t="s">
        <v>83</v>
      </c>
      <c r="C68" s="126" t="s">
        <v>113</v>
      </c>
      <c r="D68" s="86">
        <v>2</v>
      </c>
      <c r="E68" s="98">
        <v>446.75659999999993</v>
      </c>
      <c r="F68" s="98">
        <f t="shared" si="63"/>
        <v>446.7999999999999</v>
      </c>
      <c r="G68" s="131">
        <v>3.0200000000000001E-2</v>
      </c>
      <c r="H68" s="131">
        <v>1.32E-2</v>
      </c>
      <c r="I68" s="99">
        <f t="shared" si="64"/>
        <v>4.3400000000000001E-2</v>
      </c>
      <c r="J68" s="98">
        <f t="shared" si="65"/>
        <v>97.141058513013988</v>
      </c>
      <c r="K68" s="187"/>
      <c r="L68" s="187">
        <v>446.5</v>
      </c>
      <c r="M68" s="188"/>
      <c r="N68" s="188"/>
      <c r="O68" s="188">
        <v>3.9899999999999998E-2</v>
      </c>
      <c r="P68" s="189">
        <v>89</v>
      </c>
      <c r="Q68" s="101"/>
      <c r="R68" s="101"/>
      <c r="S68" s="101">
        <f t="shared" si="66"/>
        <v>-8.0645161290322651</v>
      </c>
      <c r="T68" s="101">
        <f t="shared" si="67"/>
        <v>-8.3806565808867841</v>
      </c>
      <c r="U68" s="102"/>
      <c r="V68" s="103">
        <f t="shared" si="56"/>
        <v>-3.5157810627247419</v>
      </c>
      <c r="W68" s="103">
        <f t="shared" si="37"/>
        <v>-8.5157810627247414</v>
      </c>
      <c r="X68" s="103">
        <f t="shared" si="38"/>
        <v>1.4842189372752581</v>
      </c>
      <c r="Y68" s="103">
        <f t="shared" si="39"/>
        <v>-11.748455986590335</v>
      </c>
      <c r="Z68" s="103">
        <f t="shared" si="40"/>
        <v>4.7168938611408517</v>
      </c>
      <c r="AA68" s="103">
        <f t="shared" si="41"/>
        <v>3.3272334054230239E-2</v>
      </c>
      <c r="AB68" s="103">
        <f t="shared" si="42"/>
        <v>-4.9667276659457702</v>
      </c>
      <c r="AC68" s="103">
        <f t="shared" si="43"/>
        <v>5.0332723340542298</v>
      </c>
      <c r="AD68" s="103">
        <f t="shared" si="44"/>
        <v>-4.1630419917261063</v>
      </c>
      <c r="AE68" s="103">
        <f t="shared" si="45"/>
        <v>4.2295866598345659</v>
      </c>
      <c r="AF68" s="103">
        <f t="shared" si="46"/>
        <v>-2.4097989615230855</v>
      </c>
      <c r="AG68" s="103">
        <f t="shared" si="47"/>
        <v>-7.4097989615230855</v>
      </c>
      <c r="AH68" s="103">
        <f t="shared" si="48"/>
        <v>2.5902010384769145</v>
      </c>
      <c r="AI68" s="103">
        <f t="shared" si="49"/>
        <v>-11.345870838081854</v>
      </c>
      <c r="AJ68" s="103">
        <f t="shared" si="50"/>
        <v>6.5262729150356833</v>
      </c>
      <c r="AK68" s="103">
        <f t="shared" si="51"/>
        <v>-2.5614802999659227</v>
      </c>
      <c r="AL68" s="103">
        <f t="shared" si="52"/>
        <v>-7.5614802999659227</v>
      </c>
      <c r="AM68" s="103">
        <f t="shared" si="53"/>
        <v>2.4385197000340773</v>
      </c>
      <c r="AN68" s="103">
        <f t="shared" si="54"/>
        <v>-11.310413600199944</v>
      </c>
      <c r="AO68" s="103">
        <f t="shared" si="55"/>
        <v>6.1874530002680972</v>
      </c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</row>
    <row r="69" spans="1:128">
      <c r="A69" s="95" t="s">
        <v>82</v>
      </c>
      <c r="B69" s="96" t="s">
        <v>83</v>
      </c>
      <c r="C69" s="126" t="s">
        <v>113</v>
      </c>
      <c r="D69" s="86">
        <v>3</v>
      </c>
      <c r="E69" s="98">
        <v>446.33389999999997</v>
      </c>
      <c r="F69" s="98">
        <f t="shared" si="63"/>
        <v>446.4</v>
      </c>
      <c r="G69" s="131">
        <v>5.0700000000000002E-2</v>
      </c>
      <c r="H69" s="131">
        <v>1.54E-2</v>
      </c>
      <c r="I69" s="99">
        <f t="shared" si="64"/>
        <v>6.6100000000000006E-2</v>
      </c>
      <c r="J69" s="98">
        <f t="shared" si="65"/>
        <v>148.08712951125167</v>
      </c>
      <c r="K69" s="187"/>
      <c r="L69" s="187">
        <v>446.2</v>
      </c>
      <c r="M69" s="188"/>
      <c r="N69" s="188"/>
      <c r="O69" s="188">
        <v>6.2E-2</v>
      </c>
      <c r="P69" s="189">
        <v>139</v>
      </c>
      <c r="Q69" s="101"/>
      <c r="R69" s="101"/>
      <c r="S69" s="101">
        <f t="shared" si="66"/>
        <v>-6.2027231467473616</v>
      </c>
      <c r="T69" s="101">
        <f t="shared" si="67"/>
        <v>-6.1363398299655971</v>
      </c>
      <c r="U69" s="102"/>
      <c r="V69" s="103">
        <f t="shared" si="56"/>
        <v>-3.5157810627247419</v>
      </c>
      <c r="W69" s="103">
        <f t="shared" si="37"/>
        <v>-8.5157810627247414</v>
      </c>
      <c r="X69" s="103">
        <f t="shared" si="38"/>
        <v>1.4842189372752581</v>
      </c>
      <c r="Y69" s="103">
        <f t="shared" si="39"/>
        <v>-11.748455986590335</v>
      </c>
      <c r="Z69" s="103">
        <f t="shared" si="40"/>
        <v>4.7168938611408517</v>
      </c>
      <c r="AA69" s="103">
        <f t="shared" si="41"/>
        <v>3.3272334054230239E-2</v>
      </c>
      <c r="AB69" s="103">
        <f t="shared" si="42"/>
        <v>-4.9667276659457702</v>
      </c>
      <c r="AC69" s="103">
        <f t="shared" si="43"/>
        <v>5.0332723340542298</v>
      </c>
      <c r="AD69" s="103">
        <f t="shared" si="44"/>
        <v>-4.1630419917261063</v>
      </c>
      <c r="AE69" s="103">
        <f t="shared" si="45"/>
        <v>4.2295866598345659</v>
      </c>
      <c r="AF69" s="103">
        <f t="shared" si="46"/>
        <v>-2.4097989615230855</v>
      </c>
      <c r="AG69" s="103">
        <f t="shared" si="47"/>
        <v>-7.4097989615230855</v>
      </c>
      <c r="AH69" s="103">
        <f t="shared" si="48"/>
        <v>2.5902010384769145</v>
      </c>
      <c r="AI69" s="103">
        <f t="shared" si="49"/>
        <v>-11.345870838081854</v>
      </c>
      <c r="AJ69" s="103">
        <f t="shared" si="50"/>
        <v>6.5262729150356833</v>
      </c>
      <c r="AK69" s="103">
        <f t="shared" si="51"/>
        <v>-2.5614802999659227</v>
      </c>
      <c r="AL69" s="103">
        <f t="shared" si="52"/>
        <v>-7.5614802999659227</v>
      </c>
      <c r="AM69" s="103">
        <f t="shared" si="53"/>
        <v>2.4385197000340773</v>
      </c>
      <c r="AN69" s="103">
        <f t="shared" si="54"/>
        <v>-11.310413600199944</v>
      </c>
      <c r="AO69" s="103">
        <f t="shared" si="55"/>
        <v>6.1874530002680972</v>
      </c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</row>
    <row r="70" spans="1:128">
      <c r="A70" s="95" t="s">
        <v>82</v>
      </c>
      <c r="B70" s="96" t="s">
        <v>83</v>
      </c>
      <c r="C70" s="126" t="s">
        <v>113</v>
      </c>
      <c r="D70" s="86">
        <v>4</v>
      </c>
      <c r="E70" s="98">
        <v>447.08410000000003</v>
      </c>
      <c r="F70" s="98">
        <f t="shared" si="63"/>
        <v>447.40000000000003</v>
      </c>
      <c r="G70" s="131">
        <v>0.25030000000000002</v>
      </c>
      <c r="H70" s="131">
        <v>6.5600000000000006E-2</v>
      </c>
      <c r="I70" s="99">
        <f t="shared" si="64"/>
        <v>0.31590000000000001</v>
      </c>
      <c r="J70" s="98">
        <f t="shared" si="65"/>
        <v>706.3901166669292</v>
      </c>
      <c r="K70" s="187"/>
      <c r="L70" s="187">
        <v>447.3</v>
      </c>
      <c r="M70" s="188"/>
      <c r="N70" s="188"/>
      <c r="O70" s="188">
        <v>0.31009999999999999</v>
      </c>
      <c r="P70" s="189">
        <v>693</v>
      </c>
      <c r="Q70" s="101"/>
      <c r="R70" s="101"/>
      <c r="S70" s="101">
        <f t="shared" si="66"/>
        <v>-1.836024058246289</v>
      </c>
      <c r="T70" s="101">
        <f t="shared" si="67"/>
        <v>-1.8955696506782798</v>
      </c>
      <c r="U70" s="102"/>
      <c r="V70" s="103">
        <f t="shared" si="56"/>
        <v>-3.5157810627247419</v>
      </c>
      <c r="W70" s="103">
        <f t="shared" si="37"/>
        <v>-8.5157810627247414</v>
      </c>
      <c r="X70" s="103">
        <f t="shared" si="38"/>
        <v>1.4842189372752581</v>
      </c>
      <c r="Y70" s="103">
        <f t="shared" si="39"/>
        <v>-11.748455986590335</v>
      </c>
      <c r="Z70" s="103">
        <f t="shared" si="40"/>
        <v>4.7168938611408517</v>
      </c>
      <c r="AA70" s="103">
        <f t="shared" si="41"/>
        <v>3.3272334054230239E-2</v>
      </c>
      <c r="AB70" s="103">
        <f t="shared" si="42"/>
        <v>-4.9667276659457702</v>
      </c>
      <c r="AC70" s="103">
        <f t="shared" si="43"/>
        <v>5.0332723340542298</v>
      </c>
      <c r="AD70" s="103">
        <f t="shared" si="44"/>
        <v>-4.1630419917261063</v>
      </c>
      <c r="AE70" s="103">
        <f t="shared" si="45"/>
        <v>4.2295866598345659</v>
      </c>
      <c r="AF70" s="103">
        <f t="shared" si="46"/>
        <v>-2.4097989615230855</v>
      </c>
      <c r="AG70" s="103">
        <f t="shared" si="47"/>
        <v>-7.4097989615230855</v>
      </c>
      <c r="AH70" s="103">
        <f t="shared" si="48"/>
        <v>2.5902010384769145</v>
      </c>
      <c r="AI70" s="103">
        <f t="shared" si="49"/>
        <v>-11.345870838081854</v>
      </c>
      <c r="AJ70" s="103">
        <f t="shared" si="50"/>
        <v>6.5262729150356833</v>
      </c>
      <c r="AK70" s="103">
        <f t="shared" si="51"/>
        <v>-2.5614802999659227</v>
      </c>
      <c r="AL70" s="103">
        <f t="shared" si="52"/>
        <v>-7.5614802999659227</v>
      </c>
      <c r="AM70" s="103">
        <f t="shared" si="53"/>
        <v>2.4385197000340773</v>
      </c>
      <c r="AN70" s="103">
        <f t="shared" si="54"/>
        <v>-11.310413600199944</v>
      </c>
      <c r="AO70" s="103">
        <f t="shared" si="55"/>
        <v>6.1874530002680972</v>
      </c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</row>
    <row r="71" spans="1:128">
      <c r="A71" s="95" t="s">
        <v>82</v>
      </c>
      <c r="B71" s="96" t="s">
        <v>83</v>
      </c>
      <c r="C71" s="126" t="s">
        <v>113</v>
      </c>
      <c r="D71" s="86">
        <v>5</v>
      </c>
      <c r="E71" s="98">
        <v>446.79919999999998</v>
      </c>
      <c r="F71" s="98">
        <f t="shared" si="63"/>
        <v>447.3</v>
      </c>
      <c r="G71" s="131">
        <v>0.40010000000000001</v>
      </c>
      <c r="H71" s="131">
        <v>0.1007</v>
      </c>
      <c r="I71" s="99">
        <f t="shared" si="64"/>
        <v>0.50080000000000002</v>
      </c>
      <c r="J71" s="98">
        <f t="shared" si="65"/>
        <v>1120.3875461822927</v>
      </c>
      <c r="K71" s="187"/>
      <c r="L71" s="187">
        <v>447.1</v>
      </c>
      <c r="M71" s="188"/>
      <c r="N71" s="188"/>
      <c r="O71" s="188">
        <v>0.48370000000000002</v>
      </c>
      <c r="P71" s="189">
        <v>1082</v>
      </c>
      <c r="Q71" s="101"/>
      <c r="R71" s="101"/>
      <c r="S71" s="101">
        <f t="shared" si="66"/>
        <v>-3.4145367412140581</v>
      </c>
      <c r="T71" s="101">
        <f t="shared" si="67"/>
        <v>-3.4262739096929264</v>
      </c>
      <c r="U71" s="102"/>
      <c r="V71" s="103">
        <f t="shared" si="56"/>
        <v>-3.5157810627247419</v>
      </c>
      <c r="W71" s="103">
        <f t="shared" si="37"/>
        <v>-8.5157810627247414</v>
      </c>
      <c r="X71" s="103">
        <f t="shared" si="38"/>
        <v>1.4842189372752581</v>
      </c>
      <c r="Y71" s="103">
        <f t="shared" si="39"/>
        <v>-11.748455986590335</v>
      </c>
      <c r="Z71" s="103">
        <f t="shared" si="40"/>
        <v>4.7168938611408517</v>
      </c>
      <c r="AA71" s="103">
        <f t="shared" si="41"/>
        <v>3.3272334054230239E-2</v>
      </c>
      <c r="AB71" s="103">
        <f t="shared" si="42"/>
        <v>-4.9667276659457702</v>
      </c>
      <c r="AC71" s="103">
        <f t="shared" si="43"/>
        <v>5.0332723340542298</v>
      </c>
      <c r="AD71" s="103">
        <f t="shared" si="44"/>
        <v>-4.1630419917261063</v>
      </c>
      <c r="AE71" s="103">
        <f t="shared" si="45"/>
        <v>4.2295866598345659</v>
      </c>
      <c r="AF71" s="103">
        <f t="shared" si="46"/>
        <v>-2.4097989615230855</v>
      </c>
      <c r="AG71" s="103">
        <f t="shared" si="47"/>
        <v>-7.4097989615230855</v>
      </c>
      <c r="AH71" s="103">
        <f t="shared" si="48"/>
        <v>2.5902010384769145</v>
      </c>
      <c r="AI71" s="103">
        <f t="shared" si="49"/>
        <v>-11.345870838081854</v>
      </c>
      <c r="AJ71" s="103">
        <f t="shared" si="50"/>
        <v>6.5262729150356833</v>
      </c>
      <c r="AK71" s="103">
        <f t="shared" si="51"/>
        <v>-2.5614802999659227</v>
      </c>
      <c r="AL71" s="103">
        <f t="shared" si="52"/>
        <v>-7.5614802999659227</v>
      </c>
      <c r="AM71" s="103">
        <f t="shared" si="53"/>
        <v>2.4385197000340773</v>
      </c>
      <c r="AN71" s="103">
        <f t="shared" si="54"/>
        <v>-11.310413600199944</v>
      </c>
      <c r="AO71" s="103">
        <f t="shared" si="55"/>
        <v>6.1874530002680972</v>
      </c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</row>
    <row r="72" spans="1:128">
      <c r="A72" s="95" t="s">
        <v>82</v>
      </c>
      <c r="B72" s="96" t="s">
        <v>83</v>
      </c>
      <c r="C72" s="126" t="s">
        <v>113</v>
      </c>
      <c r="D72" s="86">
        <v>6</v>
      </c>
      <c r="E72" s="98">
        <v>447.44889999999992</v>
      </c>
      <c r="F72" s="98">
        <f t="shared" si="63"/>
        <v>448.19999999999993</v>
      </c>
      <c r="G72" s="131">
        <v>0.60099999999999998</v>
      </c>
      <c r="H72" s="131">
        <v>0.15010000000000001</v>
      </c>
      <c r="I72" s="99">
        <f t="shared" si="64"/>
        <v>0.75109999999999999</v>
      </c>
      <c r="J72" s="98">
        <f t="shared" si="65"/>
        <v>1677.5647497023101</v>
      </c>
      <c r="K72" s="187"/>
      <c r="L72" s="187">
        <v>448</v>
      </c>
      <c r="M72" s="188"/>
      <c r="N72" s="188"/>
      <c r="O72" s="188">
        <v>0.78269999999999995</v>
      </c>
      <c r="P72" s="189">
        <v>1627</v>
      </c>
      <c r="Q72" s="101"/>
      <c r="R72" s="101"/>
      <c r="S72" s="101">
        <f t="shared" si="66"/>
        <v>4.2071628278524775</v>
      </c>
      <c r="T72" s="101">
        <f t="shared" si="67"/>
        <v>-3.0141757396418232</v>
      </c>
      <c r="U72" s="102"/>
      <c r="V72" s="103">
        <f t="shared" si="56"/>
        <v>-3.5157810627247419</v>
      </c>
      <c r="W72" s="103">
        <f t="shared" si="37"/>
        <v>-8.5157810627247414</v>
      </c>
      <c r="X72" s="103">
        <f t="shared" si="38"/>
        <v>1.4842189372752581</v>
      </c>
      <c r="Y72" s="103">
        <f t="shared" si="39"/>
        <v>-11.748455986590335</v>
      </c>
      <c r="Z72" s="103">
        <f t="shared" si="40"/>
        <v>4.7168938611408517</v>
      </c>
      <c r="AA72" s="103">
        <f t="shared" si="41"/>
        <v>3.3272334054230239E-2</v>
      </c>
      <c r="AB72" s="103">
        <f t="shared" si="42"/>
        <v>-4.9667276659457702</v>
      </c>
      <c r="AC72" s="103">
        <f t="shared" si="43"/>
        <v>5.0332723340542298</v>
      </c>
      <c r="AD72" s="103">
        <f t="shared" si="44"/>
        <v>-4.1630419917261063</v>
      </c>
      <c r="AE72" s="103">
        <f t="shared" si="45"/>
        <v>4.2295866598345659</v>
      </c>
      <c r="AF72" s="103">
        <f t="shared" si="46"/>
        <v>-2.4097989615230855</v>
      </c>
      <c r="AG72" s="103">
        <f t="shared" si="47"/>
        <v>-7.4097989615230855</v>
      </c>
      <c r="AH72" s="103">
        <f t="shared" si="48"/>
        <v>2.5902010384769145</v>
      </c>
      <c r="AI72" s="103">
        <f t="shared" si="49"/>
        <v>-11.345870838081854</v>
      </c>
      <c r="AJ72" s="103">
        <f t="shared" si="50"/>
        <v>6.5262729150356833</v>
      </c>
      <c r="AK72" s="103">
        <f t="shared" si="51"/>
        <v>-2.5614802999659227</v>
      </c>
      <c r="AL72" s="103">
        <f t="shared" si="52"/>
        <v>-7.5614802999659227</v>
      </c>
      <c r="AM72" s="103">
        <f t="shared" si="53"/>
        <v>2.4385197000340773</v>
      </c>
      <c r="AN72" s="103">
        <f t="shared" si="54"/>
        <v>-11.310413600199944</v>
      </c>
      <c r="AO72" s="103">
        <f t="shared" si="55"/>
        <v>6.1874530002680972</v>
      </c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</row>
    <row r="73" spans="1:128">
      <c r="A73" s="95" t="s">
        <v>82</v>
      </c>
      <c r="B73" s="96" t="s">
        <v>83</v>
      </c>
      <c r="C73" s="126" t="s">
        <v>113</v>
      </c>
      <c r="D73" s="86">
        <v>7</v>
      </c>
      <c r="E73" s="98">
        <v>446.5478</v>
      </c>
      <c r="F73" s="98">
        <f t="shared" si="63"/>
        <v>448.79999999999995</v>
      </c>
      <c r="G73" s="131">
        <v>1.8009999999999999</v>
      </c>
      <c r="H73" s="131">
        <v>0.45119999999999999</v>
      </c>
      <c r="I73" s="99">
        <f t="shared" si="64"/>
        <v>2.2521999999999998</v>
      </c>
      <c r="J73" s="98">
        <f t="shared" si="65"/>
        <v>5033.9997128723744</v>
      </c>
      <c r="K73" s="187"/>
      <c r="L73" s="187">
        <v>448.6</v>
      </c>
      <c r="M73" s="188"/>
      <c r="N73" s="188"/>
      <c r="O73" s="188">
        <v>2.2256999999999998</v>
      </c>
      <c r="P73" s="189">
        <v>4962</v>
      </c>
      <c r="Q73" s="101"/>
      <c r="R73" s="101"/>
      <c r="S73" s="101">
        <f t="shared" si="66"/>
        <v>-1.1766272977533065</v>
      </c>
      <c r="T73" s="101">
        <f t="shared" si="67"/>
        <v>-1.4302685136883277</v>
      </c>
      <c r="U73" s="102"/>
      <c r="V73" s="103">
        <f t="shared" ref="V73:V95" si="68">$Q$140</f>
        <v>-3.5157810627247419</v>
      </c>
      <c r="W73" s="103">
        <f t="shared" si="37"/>
        <v>-8.5157810627247414</v>
      </c>
      <c r="X73" s="103">
        <f t="shared" si="38"/>
        <v>1.4842189372752581</v>
      </c>
      <c r="Y73" s="103">
        <f t="shared" si="39"/>
        <v>-11.748455986590335</v>
      </c>
      <c r="Z73" s="103">
        <f t="shared" si="40"/>
        <v>4.7168938611408517</v>
      </c>
      <c r="AA73" s="103">
        <f t="shared" si="41"/>
        <v>3.3272334054230239E-2</v>
      </c>
      <c r="AB73" s="103">
        <f t="shared" si="42"/>
        <v>-4.9667276659457702</v>
      </c>
      <c r="AC73" s="103">
        <f t="shared" si="43"/>
        <v>5.0332723340542298</v>
      </c>
      <c r="AD73" s="103">
        <f t="shared" si="44"/>
        <v>-4.1630419917261063</v>
      </c>
      <c r="AE73" s="103">
        <f t="shared" si="45"/>
        <v>4.2295866598345659</v>
      </c>
      <c r="AF73" s="103">
        <f t="shared" si="46"/>
        <v>-2.4097989615230855</v>
      </c>
      <c r="AG73" s="103">
        <f t="shared" si="47"/>
        <v>-7.4097989615230855</v>
      </c>
      <c r="AH73" s="103">
        <f t="shared" si="48"/>
        <v>2.5902010384769145</v>
      </c>
      <c r="AI73" s="103">
        <f t="shared" si="49"/>
        <v>-11.345870838081854</v>
      </c>
      <c r="AJ73" s="103">
        <f t="shared" si="50"/>
        <v>6.5262729150356833</v>
      </c>
      <c r="AK73" s="103">
        <f t="shared" si="51"/>
        <v>-2.5614802999659227</v>
      </c>
      <c r="AL73" s="103">
        <f t="shared" si="52"/>
        <v>-7.5614802999659227</v>
      </c>
      <c r="AM73" s="103">
        <f t="shared" si="53"/>
        <v>2.4385197000340773</v>
      </c>
      <c r="AN73" s="103">
        <f t="shared" si="54"/>
        <v>-11.310413600199944</v>
      </c>
      <c r="AO73" s="103">
        <f t="shared" si="55"/>
        <v>6.1874530002680972</v>
      </c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</row>
    <row r="74" spans="1:128">
      <c r="A74" s="95" t="s">
        <v>82</v>
      </c>
      <c r="B74" s="96" t="s">
        <v>83</v>
      </c>
      <c r="C74" s="126" t="s">
        <v>113</v>
      </c>
      <c r="D74" s="86">
        <v>8</v>
      </c>
      <c r="E74" s="98">
        <v>446.49750000000006</v>
      </c>
      <c r="F74" s="98">
        <f t="shared" si="63"/>
        <v>449.40000000000003</v>
      </c>
      <c r="G74" s="131">
        <v>2.3008000000000002</v>
      </c>
      <c r="H74" s="131">
        <v>0.60170000000000001</v>
      </c>
      <c r="I74" s="99">
        <f t="shared" si="64"/>
        <v>2.9025000000000003</v>
      </c>
      <c r="J74" s="98">
        <f t="shared" si="65"/>
        <v>6484.6883655665815</v>
      </c>
      <c r="K74" s="187"/>
      <c r="L74" s="187">
        <v>449.2</v>
      </c>
      <c r="M74" s="188"/>
      <c r="N74" s="188"/>
      <c r="O74" s="188">
        <v>2.8811</v>
      </c>
      <c r="P74" s="189">
        <v>6414</v>
      </c>
      <c r="Q74" s="101"/>
      <c r="R74" s="101"/>
      <c r="S74" s="101">
        <f t="shared" si="66"/>
        <v>-0.73729543496986405</v>
      </c>
      <c r="T74" s="101">
        <f t="shared" si="67"/>
        <v>-1.0900811508835757</v>
      </c>
      <c r="U74" s="102"/>
      <c r="V74" s="103">
        <f t="shared" si="68"/>
        <v>-3.5157810627247419</v>
      </c>
      <c r="W74" s="103">
        <f t="shared" si="37"/>
        <v>-8.5157810627247414</v>
      </c>
      <c r="X74" s="103">
        <f t="shared" si="38"/>
        <v>1.4842189372752581</v>
      </c>
      <c r="Y74" s="103">
        <f t="shared" si="39"/>
        <v>-11.748455986590335</v>
      </c>
      <c r="Z74" s="103">
        <f t="shared" si="40"/>
        <v>4.7168938611408517</v>
      </c>
      <c r="AA74" s="103">
        <f t="shared" si="41"/>
        <v>3.3272334054230239E-2</v>
      </c>
      <c r="AB74" s="103">
        <f t="shared" si="42"/>
        <v>-4.9667276659457702</v>
      </c>
      <c r="AC74" s="103">
        <f t="shared" si="43"/>
        <v>5.0332723340542298</v>
      </c>
      <c r="AD74" s="103">
        <f t="shared" si="44"/>
        <v>-4.1630419917261063</v>
      </c>
      <c r="AE74" s="103">
        <f t="shared" si="45"/>
        <v>4.2295866598345659</v>
      </c>
      <c r="AF74" s="103">
        <f t="shared" si="46"/>
        <v>-2.4097989615230855</v>
      </c>
      <c r="AG74" s="103">
        <f t="shared" si="47"/>
        <v>-7.4097989615230855</v>
      </c>
      <c r="AH74" s="103">
        <f t="shared" si="48"/>
        <v>2.5902010384769145</v>
      </c>
      <c r="AI74" s="103">
        <f t="shared" si="49"/>
        <v>-11.345870838081854</v>
      </c>
      <c r="AJ74" s="103">
        <f t="shared" si="50"/>
        <v>6.5262729150356833</v>
      </c>
      <c r="AK74" s="103">
        <f t="shared" si="51"/>
        <v>-2.5614802999659227</v>
      </c>
      <c r="AL74" s="103">
        <f t="shared" si="52"/>
        <v>-7.5614802999659227</v>
      </c>
      <c r="AM74" s="103">
        <f t="shared" si="53"/>
        <v>2.4385197000340773</v>
      </c>
      <c r="AN74" s="103">
        <f t="shared" si="54"/>
        <v>-11.310413600199944</v>
      </c>
      <c r="AO74" s="103">
        <f t="shared" si="55"/>
        <v>6.1874530002680972</v>
      </c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</row>
    <row r="75" spans="1:128">
      <c r="A75" s="95" t="s">
        <v>82</v>
      </c>
      <c r="B75" s="96" t="s">
        <v>83</v>
      </c>
      <c r="C75" s="126" t="s">
        <v>113</v>
      </c>
      <c r="D75" s="86">
        <v>9</v>
      </c>
      <c r="E75" s="98">
        <v>446.89789999999999</v>
      </c>
      <c r="F75" s="98">
        <f t="shared" si="63"/>
        <v>450.40000000000003</v>
      </c>
      <c r="G75" s="131">
        <v>2.8003999999999998</v>
      </c>
      <c r="H75" s="131">
        <v>0.70169999999999999</v>
      </c>
      <c r="I75" s="99">
        <f t="shared" si="64"/>
        <v>3.5020999999999995</v>
      </c>
      <c r="J75" s="98">
        <f t="shared" si="65"/>
        <v>7813.3592913560351</v>
      </c>
      <c r="K75" s="187"/>
      <c r="L75" s="187">
        <v>450.1</v>
      </c>
      <c r="M75" s="188"/>
      <c r="N75" s="188"/>
      <c r="O75" s="188">
        <v>3.4748000000000001</v>
      </c>
      <c r="P75" s="189">
        <v>7720</v>
      </c>
      <c r="Q75" s="101"/>
      <c r="R75" s="101"/>
      <c r="S75" s="101">
        <f t="shared" si="66"/>
        <v>-0.77953228063160496</v>
      </c>
      <c r="T75" s="101">
        <f t="shared" si="67"/>
        <v>-1.194867506724272</v>
      </c>
      <c r="U75" s="102"/>
      <c r="V75" s="103">
        <f t="shared" si="68"/>
        <v>-3.5157810627247419</v>
      </c>
      <c r="W75" s="103">
        <f t="shared" si="37"/>
        <v>-8.5157810627247414</v>
      </c>
      <c r="X75" s="103">
        <f t="shared" si="38"/>
        <v>1.4842189372752581</v>
      </c>
      <c r="Y75" s="103">
        <f t="shared" si="39"/>
        <v>-11.748455986590335</v>
      </c>
      <c r="Z75" s="103">
        <f t="shared" si="40"/>
        <v>4.7168938611408517</v>
      </c>
      <c r="AA75" s="103">
        <f t="shared" si="41"/>
        <v>3.3272334054230239E-2</v>
      </c>
      <c r="AB75" s="103">
        <f t="shared" si="42"/>
        <v>-4.9667276659457702</v>
      </c>
      <c r="AC75" s="103">
        <f t="shared" si="43"/>
        <v>5.0332723340542298</v>
      </c>
      <c r="AD75" s="103">
        <f t="shared" si="44"/>
        <v>-4.1630419917261063</v>
      </c>
      <c r="AE75" s="103">
        <f t="shared" si="45"/>
        <v>4.2295866598345659</v>
      </c>
      <c r="AF75" s="103">
        <f t="shared" si="46"/>
        <v>-2.4097989615230855</v>
      </c>
      <c r="AG75" s="103">
        <f t="shared" si="47"/>
        <v>-7.4097989615230855</v>
      </c>
      <c r="AH75" s="103">
        <f t="shared" si="48"/>
        <v>2.5902010384769145</v>
      </c>
      <c r="AI75" s="103">
        <f t="shared" si="49"/>
        <v>-11.345870838081854</v>
      </c>
      <c r="AJ75" s="103">
        <f t="shared" si="50"/>
        <v>6.5262729150356833</v>
      </c>
      <c r="AK75" s="103">
        <f t="shared" si="51"/>
        <v>-2.5614802999659227</v>
      </c>
      <c r="AL75" s="103">
        <f t="shared" si="52"/>
        <v>-7.5614802999659227</v>
      </c>
      <c r="AM75" s="103">
        <f t="shared" si="53"/>
        <v>2.4385197000340773</v>
      </c>
      <c r="AN75" s="103">
        <f t="shared" si="54"/>
        <v>-11.310413600199944</v>
      </c>
      <c r="AO75" s="103">
        <f t="shared" si="55"/>
        <v>6.1874530002680972</v>
      </c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</row>
    <row r="76" spans="1:128" ht="13.7" customHeight="1">
      <c r="A76" s="95" t="s">
        <v>22</v>
      </c>
      <c r="B76" s="96" t="s">
        <v>69</v>
      </c>
      <c r="C76" s="126" t="s">
        <v>94</v>
      </c>
      <c r="D76" s="127">
        <v>1</v>
      </c>
      <c r="E76" s="98">
        <v>446.27410000000009</v>
      </c>
      <c r="F76" s="98">
        <f t="shared" si="63"/>
        <v>446.30000000000013</v>
      </c>
      <c r="G76" s="131">
        <v>1.5299999999999999E-2</v>
      </c>
      <c r="H76" s="131">
        <v>1.06E-2</v>
      </c>
      <c r="I76" s="99">
        <f t="shared" si="64"/>
        <v>2.5899999999999999E-2</v>
      </c>
      <c r="J76" s="98">
        <f t="shared" si="65"/>
        <v>58.034810375278326</v>
      </c>
      <c r="K76" s="160">
        <v>446.07729999999998</v>
      </c>
      <c r="L76" s="160">
        <v>446.1</v>
      </c>
      <c r="M76" s="161">
        <v>1.2599999999999945E-2</v>
      </c>
      <c r="N76" s="161">
        <v>1.0099999999999998E-2</v>
      </c>
      <c r="O76" s="161">
        <v>2.2699999999999942E-2</v>
      </c>
      <c r="P76" s="162">
        <v>50.888041153405354</v>
      </c>
      <c r="Q76" s="101">
        <f t="shared" ref="Q76" si="69">((M76-G76)/G76)*100</f>
        <v>-17.647058823529772</v>
      </c>
      <c r="R76" s="101">
        <f t="shared" ref="R76" si="70">((N76-H76)/H76)*100</f>
        <v>-4.7169811320754924</v>
      </c>
      <c r="S76" s="101">
        <f t="shared" si="66"/>
        <v>-12.355212355212576</v>
      </c>
      <c r="T76" s="101">
        <f t="shared" si="67"/>
        <v>-12.314624921937117</v>
      </c>
      <c r="U76" s="102"/>
      <c r="V76" s="103">
        <f t="shared" si="68"/>
        <v>-3.5157810627247419</v>
      </c>
      <c r="W76" s="103">
        <f t="shared" si="37"/>
        <v>-8.5157810627247414</v>
      </c>
      <c r="X76" s="103">
        <f t="shared" si="38"/>
        <v>1.4842189372752581</v>
      </c>
      <c r="Y76" s="103">
        <f t="shared" si="39"/>
        <v>-11.748455986590335</v>
      </c>
      <c r="Z76" s="103">
        <f t="shared" si="40"/>
        <v>4.7168938611408517</v>
      </c>
      <c r="AA76" s="103">
        <f t="shared" si="41"/>
        <v>3.3272334054230239E-2</v>
      </c>
      <c r="AB76" s="103">
        <f t="shared" si="42"/>
        <v>-4.9667276659457702</v>
      </c>
      <c r="AC76" s="103">
        <f t="shared" si="43"/>
        <v>5.0332723340542298</v>
      </c>
      <c r="AD76" s="103">
        <f t="shared" si="44"/>
        <v>-4.1630419917261063</v>
      </c>
      <c r="AE76" s="103">
        <f t="shared" si="45"/>
        <v>4.2295866598345659</v>
      </c>
      <c r="AF76" s="103">
        <f t="shared" si="46"/>
        <v>-2.4097989615230855</v>
      </c>
      <c r="AG76" s="103">
        <f t="shared" si="47"/>
        <v>-7.4097989615230855</v>
      </c>
      <c r="AH76" s="103">
        <f t="shared" si="48"/>
        <v>2.5902010384769145</v>
      </c>
      <c r="AI76" s="103">
        <f t="shared" si="49"/>
        <v>-11.345870838081854</v>
      </c>
      <c r="AJ76" s="103">
        <f t="shared" si="50"/>
        <v>6.5262729150356833</v>
      </c>
      <c r="AK76" s="103">
        <f t="shared" si="51"/>
        <v>-2.5614802999659227</v>
      </c>
      <c r="AL76" s="103">
        <f t="shared" si="52"/>
        <v>-7.5614802999659227</v>
      </c>
      <c r="AM76" s="103">
        <f t="shared" si="53"/>
        <v>2.4385197000340773</v>
      </c>
      <c r="AN76" s="103">
        <f t="shared" si="54"/>
        <v>-11.310413600199944</v>
      </c>
      <c r="AO76" s="103">
        <f t="shared" si="55"/>
        <v>6.1874530002680972</v>
      </c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</row>
    <row r="77" spans="1:128" ht="13.7" customHeight="1">
      <c r="A77" s="95" t="s">
        <v>22</v>
      </c>
      <c r="B77" s="96" t="s">
        <v>69</v>
      </c>
      <c r="C77" s="126" t="s">
        <v>94</v>
      </c>
      <c r="D77" s="86">
        <v>2</v>
      </c>
      <c r="E77" s="98">
        <v>446.55739999999997</v>
      </c>
      <c r="F77" s="98">
        <f t="shared" si="63"/>
        <v>446.59999999999997</v>
      </c>
      <c r="G77" s="131">
        <v>3.0200000000000001E-2</v>
      </c>
      <c r="H77" s="131">
        <v>1.24E-2</v>
      </c>
      <c r="I77" s="99">
        <f t="shared" si="64"/>
        <v>4.2599999999999999E-2</v>
      </c>
      <c r="J77" s="98">
        <f t="shared" si="65"/>
        <v>95.393036706763525</v>
      </c>
      <c r="K77" s="163">
        <v>446.25970000000001</v>
      </c>
      <c r="L77" s="163">
        <v>446.3</v>
      </c>
      <c r="M77" s="164">
        <v>2.8300000000000214E-2</v>
      </c>
      <c r="N77" s="164">
        <v>1.1999999999999789E-2</v>
      </c>
      <c r="O77" s="164">
        <v>4.0300000000000002E-2</v>
      </c>
      <c r="P77" s="165">
        <v>90.306160291865922</v>
      </c>
      <c r="Q77" s="101">
        <f t="shared" ref="Q77:Q93" si="71">((M77-G77)/G77)*100</f>
        <v>-6.2913907284761166</v>
      </c>
      <c r="R77" s="101">
        <f t="shared" ref="R77:R93" si="72">((N77-H77)/H77)*100</f>
        <v>-3.2258064516146048</v>
      </c>
      <c r="S77" s="101">
        <f t="shared" si="66"/>
        <v>-5.399061032863842</v>
      </c>
      <c r="T77" s="101">
        <f t="shared" si="67"/>
        <v>-5.3325447962565331</v>
      </c>
      <c r="U77" s="102"/>
      <c r="V77" s="103">
        <f t="shared" si="68"/>
        <v>-3.5157810627247419</v>
      </c>
      <c r="W77" s="103">
        <f t="shared" si="37"/>
        <v>-8.5157810627247414</v>
      </c>
      <c r="X77" s="103">
        <f t="shared" si="38"/>
        <v>1.4842189372752581</v>
      </c>
      <c r="Y77" s="103">
        <f t="shared" si="39"/>
        <v>-11.748455986590335</v>
      </c>
      <c r="Z77" s="103">
        <f t="shared" si="40"/>
        <v>4.7168938611408517</v>
      </c>
      <c r="AA77" s="103">
        <f t="shared" si="41"/>
        <v>3.3272334054230239E-2</v>
      </c>
      <c r="AB77" s="103">
        <f t="shared" si="42"/>
        <v>-4.9667276659457702</v>
      </c>
      <c r="AC77" s="103">
        <f t="shared" si="43"/>
        <v>5.0332723340542298</v>
      </c>
      <c r="AD77" s="103">
        <f t="shared" si="44"/>
        <v>-4.1630419917261063</v>
      </c>
      <c r="AE77" s="103">
        <f t="shared" si="45"/>
        <v>4.2295866598345659</v>
      </c>
      <c r="AF77" s="103">
        <f t="shared" si="46"/>
        <v>-2.4097989615230855</v>
      </c>
      <c r="AG77" s="103">
        <f t="shared" si="47"/>
        <v>-7.4097989615230855</v>
      </c>
      <c r="AH77" s="103">
        <f t="shared" si="48"/>
        <v>2.5902010384769145</v>
      </c>
      <c r="AI77" s="103">
        <f t="shared" si="49"/>
        <v>-11.345870838081854</v>
      </c>
      <c r="AJ77" s="103">
        <f t="shared" si="50"/>
        <v>6.5262729150356833</v>
      </c>
      <c r="AK77" s="103">
        <f t="shared" si="51"/>
        <v>-2.5614802999659227</v>
      </c>
      <c r="AL77" s="103">
        <f t="shared" si="52"/>
        <v>-7.5614802999659227</v>
      </c>
      <c r="AM77" s="103">
        <f t="shared" si="53"/>
        <v>2.4385197000340773</v>
      </c>
      <c r="AN77" s="103">
        <f t="shared" si="54"/>
        <v>-11.310413600199944</v>
      </c>
      <c r="AO77" s="103">
        <f t="shared" si="55"/>
        <v>6.1874530002680972</v>
      </c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</row>
    <row r="78" spans="1:128" ht="13.7" customHeight="1">
      <c r="A78" s="95" t="s">
        <v>22</v>
      </c>
      <c r="B78" s="96" t="s">
        <v>69</v>
      </c>
      <c r="C78" s="126" t="s">
        <v>94</v>
      </c>
      <c r="D78" s="86">
        <v>3</v>
      </c>
      <c r="E78" s="98">
        <v>446.3338</v>
      </c>
      <c r="F78" s="98">
        <f t="shared" si="63"/>
        <v>446.40000000000003</v>
      </c>
      <c r="G78" s="131">
        <v>5.04E-2</v>
      </c>
      <c r="H78" s="131">
        <v>1.5800000000000002E-2</v>
      </c>
      <c r="I78" s="99">
        <f t="shared" si="64"/>
        <v>6.6200000000000009E-2</v>
      </c>
      <c r="J78" s="98">
        <f t="shared" si="65"/>
        <v>148.31118519088463</v>
      </c>
      <c r="K78" s="163">
        <v>446.03580000000005</v>
      </c>
      <c r="L78" s="163">
        <v>446.1</v>
      </c>
      <c r="M78" s="164">
        <v>4.809999999999981E-2</v>
      </c>
      <c r="N78" s="164">
        <v>1.6100000000000003E-2</v>
      </c>
      <c r="O78" s="164">
        <v>6.4199999999999813E-2</v>
      </c>
      <c r="P78" s="165">
        <v>143.93463484321171</v>
      </c>
      <c r="Q78" s="101">
        <f t="shared" si="71"/>
        <v>-4.5634920634924425</v>
      </c>
      <c r="R78" s="101">
        <f t="shared" si="72"/>
        <v>1.8987341772152</v>
      </c>
      <c r="S78" s="101">
        <f t="shared" si="66"/>
        <v>-3.0211480362540724</v>
      </c>
      <c r="T78" s="101">
        <f t="shared" si="67"/>
        <v>-2.9509239927117146</v>
      </c>
      <c r="U78" s="102"/>
      <c r="V78" s="103">
        <f t="shared" si="68"/>
        <v>-3.5157810627247419</v>
      </c>
      <c r="W78" s="103">
        <f t="shared" si="37"/>
        <v>-8.5157810627247414</v>
      </c>
      <c r="X78" s="103">
        <f t="shared" si="38"/>
        <v>1.4842189372752581</v>
      </c>
      <c r="Y78" s="103">
        <f t="shared" si="39"/>
        <v>-11.748455986590335</v>
      </c>
      <c r="Z78" s="103">
        <f t="shared" si="40"/>
        <v>4.7168938611408517</v>
      </c>
      <c r="AA78" s="103">
        <f t="shared" si="41"/>
        <v>3.3272334054230239E-2</v>
      </c>
      <c r="AB78" s="103">
        <f t="shared" si="42"/>
        <v>-4.9667276659457702</v>
      </c>
      <c r="AC78" s="103">
        <f t="shared" si="43"/>
        <v>5.0332723340542298</v>
      </c>
      <c r="AD78" s="103">
        <f t="shared" si="44"/>
        <v>-4.1630419917261063</v>
      </c>
      <c r="AE78" s="103">
        <f t="shared" si="45"/>
        <v>4.2295866598345659</v>
      </c>
      <c r="AF78" s="103">
        <f t="shared" si="46"/>
        <v>-2.4097989615230855</v>
      </c>
      <c r="AG78" s="103">
        <f t="shared" si="47"/>
        <v>-7.4097989615230855</v>
      </c>
      <c r="AH78" s="103">
        <f t="shared" si="48"/>
        <v>2.5902010384769145</v>
      </c>
      <c r="AI78" s="103">
        <f t="shared" si="49"/>
        <v>-11.345870838081854</v>
      </c>
      <c r="AJ78" s="103">
        <f t="shared" si="50"/>
        <v>6.5262729150356833</v>
      </c>
      <c r="AK78" s="103">
        <f t="shared" si="51"/>
        <v>-2.5614802999659227</v>
      </c>
      <c r="AL78" s="103">
        <f t="shared" si="52"/>
        <v>-7.5614802999659227</v>
      </c>
      <c r="AM78" s="103">
        <f t="shared" si="53"/>
        <v>2.4385197000340773</v>
      </c>
      <c r="AN78" s="103">
        <f t="shared" si="54"/>
        <v>-11.310413600199944</v>
      </c>
      <c r="AO78" s="103">
        <f t="shared" si="55"/>
        <v>6.1874530002680972</v>
      </c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</row>
    <row r="79" spans="1:128" ht="13.7" customHeight="1">
      <c r="A79" s="95" t="s">
        <v>22</v>
      </c>
      <c r="B79" s="96" t="s">
        <v>69</v>
      </c>
      <c r="C79" s="126" t="s">
        <v>94</v>
      </c>
      <c r="D79" s="86">
        <v>4</v>
      </c>
      <c r="E79" s="98">
        <v>447.38370000000003</v>
      </c>
      <c r="F79" s="98">
        <f t="shared" si="63"/>
        <v>447.7</v>
      </c>
      <c r="G79" s="131">
        <v>0.251</v>
      </c>
      <c r="H79" s="131">
        <v>6.5299999999999997E-2</v>
      </c>
      <c r="I79" s="99">
        <f t="shared" si="64"/>
        <v>0.31630000000000003</v>
      </c>
      <c r="J79" s="98">
        <f t="shared" si="65"/>
        <v>706.81080404817556</v>
      </c>
      <c r="K79" s="163">
        <v>447.09</v>
      </c>
      <c r="L79" s="163">
        <v>447.4</v>
      </c>
      <c r="M79" s="164">
        <v>0.24199999999999999</v>
      </c>
      <c r="N79" s="164">
        <v>6.800000000000006E-2</v>
      </c>
      <c r="O79" s="164">
        <v>0.31000000000000005</v>
      </c>
      <c r="P79" s="165">
        <v>693.37269900914816</v>
      </c>
      <c r="Q79" s="101">
        <f t="shared" si="71"/>
        <v>-3.5856573705179313</v>
      </c>
      <c r="R79" s="101">
        <f t="shared" si="72"/>
        <v>4.1347626339970347</v>
      </c>
      <c r="S79" s="101">
        <f t="shared" si="66"/>
        <v>-1.9917799557382143</v>
      </c>
      <c r="T79" s="101">
        <f t="shared" si="67"/>
        <v>-1.9012308473586184</v>
      </c>
      <c r="U79" s="102"/>
      <c r="V79" s="103">
        <f t="shared" si="68"/>
        <v>-3.5157810627247419</v>
      </c>
      <c r="W79" s="103">
        <f t="shared" si="37"/>
        <v>-8.5157810627247414</v>
      </c>
      <c r="X79" s="103">
        <f t="shared" si="38"/>
        <v>1.4842189372752581</v>
      </c>
      <c r="Y79" s="103">
        <f t="shared" si="39"/>
        <v>-11.748455986590335</v>
      </c>
      <c r="Z79" s="103">
        <f t="shared" si="40"/>
        <v>4.7168938611408517</v>
      </c>
      <c r="AA79" s="103">
        <f t="shared" si="41"/>
        <v>3.3272334054230239E-2</v>
      </c>
      <c r="AB79" s="103">
        <f t="shared" si="42"/>
        <v>-4.9667276659457702</v>
      </c>
      <c r="AC79" s="103">
        <f t="shared" si="43"/>
        <v>5.0332723340542298</v>
      </c>
      <c r="AD79" s="103">
        <f t="shared" si="44"/>
        <v>-4.1630419917261063</v>
      </c>
      <c r="AE79" s="103">
        <f t="shared" si="45"/>
        <v>4.2295866598345659</v>
      </c>
      <c r="AF79" s="103">
        <f t="shared" si="46"/>
        <v>-2.4097989615230855</v>
      </c>
      <c r="AG79" s="103">
        <f t="shared" si="47"/>
        <v>-7.4097989615230855</v>
      </c>
      <c r="AH79" s="103">
        <f t="shared" si="48"/>
        <v>2.5902010384769145</v>
      </c>
      <c r="AI79" s="103">
        <f t="shared" si="49"/>
        <v>-11.345870838081854</v>
      </c>
      <c r="AJ79" s="103">
        <f t="shared" si="50"/>
        <v>6.5262729150356833</v>
      </c>
      <c r="AK79" s="103">
        <f t="shared" si="51"/>
        <v>-2.5614802999659227</v>
      </c>
      <c r="AL79" s="103">
        <f t="shared" si="52"/>
        <v>-7.5614802999659227</v>
      </c>
      <c r="AM79" s="103">
        <f t="shared" si="53"/>
        <v>2.4385197000340773</v>
      </c>
      <c r="AN79" s="103">
        <f t="shared" si="54"/>
        <v>-11.310413600199944</v>
      </c>
      <c r="AO79" s="103">
        <f t="shared" si="55"/>
        <v>6.1874530002680972</v>
      </c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</row>
    <row r="80" spans="1:128" ht="13.7" customHeight="1">
      <c r="A80" s="95" t="s">
        <v>22</v>
      </c>
      <c r="B80" s="96" t="s">
        <v>69</v>
      </c>
      <c r="C80" s="126" t="s">
        <v>94</v>
      </c>
      <c r="D80" s="86">
        <v>5</v>
      </c>
      <c r="E80" s="98">
        <v>447.19830000000002</v>
      </c>
      <c r="F80" s="98">
        <f t="shared" si="63"/>
        <v>447.70000000000005</v>
      </c>
      <c r="G80" s="131">
        <v>0.40079999999999999</v>
      </c>
      <c r="H80" s="131">
        <v>0.1009</v>
      </c>
      <c r="I80" s="99">
        <f t="shared" si="64"/>
        <v>0.50170000000000003</v>
      </c>
      <c r="J80" s="98">
        <f t="shared" si="65"/>
        <v>1121.3989125616952</v>
      </c>
      <c r="K80" s="163">
        <v>446.80940000000004</v>
      </c>
      <c r="L80" s="163">
        <v>447.30000000000007</v>
      </c>
      <c r="M80" s="164">
        <v>0.38850000000000007</v>
      </c>
      <c r="N80" s="164">
        <v>0.10210000000000008</v>
      </c>
      <c r="O80" s="164">
        <v>0.49060000000000015</v>
      </c>
      <c r="P80" s="165">
        <v>1098.0073382520602</v>
      </c>
      <c r="Q80" s="101">
        <f t="shared" si="71"/>
        <v>-3.0688622754490824</v>
      </c>
      <c r="R80" s="101">
        <f t="shared" si="72"/>
        <v>1.1892963330030486</v>
      </c>
      <c r="S80" s="101">
        <f t="shared" si="66"/>
        <v>-2.2124775762407589</v>
      </c>
      <c r="T80" s="101">
        <f t="shared" si="67"/>
        <v>-2.0859280357424144</v>
      </c>
      <c r="U80" s="102"/>
      <c r="V80" s="103">
        <f t="shared" si="68"/>
        <v>-3.5157810627247419</v>
      </c>
      <c r="W80" s="103">
        <f t="shared" si="37"/>
        <v>-8.5157810627247414</v>
      </c>
      <c r="X80" s="103">
        <f t="shared" si="38"/>
        <v>1.4842189372752581</v>
      </c>
      <c r="Y80" s="103">
        <f t="shared" si="39"/>
        <v>-11.748455986590335</v>
      </c>
      <c r="Z80" s="103">
        <f t="shared" si="40"/>
        <v>4.7168938611408517</v>
      </c>
      <c r="AA80" s="103">
        <f t="shared" si="41"/>
        <v>3.3272334054230239E-2</v>
      </c>
      <c r="AB80" s="103">
        <f t="shared" si="42"/>
        <v>-4.9667276659457702</v>
      </c>
      <c r="AC80" s="103">
        <f t="shared" si="43"/>
        <v>5.0332723340542298</v>
      </c>
      <c r="AD80" s="103">
        <f t="shared" si="44"/>
        <v>-4.1630419917261063</v>
      </c>
      <c r="AE80" s="103">
        <f t="shared" si="45"/>
        <v>4.2295866598345659</v>
      </c>
      <c r="AF80" s="103">
        <f t="shared" si="46"/>
        <v>-2.4097989615230855</v>
      </c>
      <c r="AG80" s="103">
        <f t="shared" si="47"/>
        <v>-7.4097989615230855</v>
      </c>
      <c r="AH80" s="103">
        <f t="shared" si="48"/>
        <v>2.5902010384769145</v>
      </c>
      <c r="AI80" s="103">
        <f t="shared" si="49"/>
        <v>-11.345870838081854</v>
      </c>
      <c r="AJ80" s="103">
        <f t="shared" si="50"/>
        <v>6.5262729150356833</v>
      </c>
      <c r="AK80" s="103">
        <f t="shared" si="51"/>
        <v>-2.5614802999659227</v>
      </c>
      <c r="AL80" s="103">
        <f t="shared" si="52"/>
        <v>-7.5614802999659227</v>
      </c>
      <c r="AM80" s="103">
        <f t="shared" si="53"/>
        <v>2.4385197000340773</v>
      </c>
      <c r="AN80" s="103">
        <f t="shared" si="54"/>
        <v>-11.310413600199944</v>
      </c>
      <c r="AO80" s="103">
        <f t="shared" si="55"/>
        <v>6.1874530002680972</v>
      </c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</row>
    <row r="81" spans="1:128" ht="13.7" customHeight="1">
      <c r="A81" s="95" t="s">
        <v>22</v>
      </c>
      <c r="B81" s="96" t="s">
        <v>69</v>
      </c>
      <c r="C81" s="126" t="s">
        <v>94</v>
      </c>
      <c r="D81" s="86">
        <v>6</v>
      </c>
      <c r="E81" s="98">
        <v>445.94919999999991</v>
      </c>
      <c r="F81" s="98">
        <f t="shared" si="63"/>
        <v>446.69999999999993</v>
      </c>
      <c r="G81" s="131">
        <v>0.60029999999999994</v>
      </c>
      <c r="H81" s="131">
        <v>0.15049999999999999</v>
      </c>
      <c r="I81" s="99">
        <f t="shared" si="64"/>
        <v>0.75079999999999991</v>
      </c>
      <c r="J81" s="98">
        <f t="shared" si="65"/>
        <v>1682.5308461112284</v>
      </c>
      <c r="K81" s="163">
        <v>445.65959999999995</v>
      </c>
      <c r="L81" s="163">
        <v>446.4</v>
      </c>
      <c r="M81" s="164">
        <v>0.59030000000000005</v>
      </c>
      <c r="N81" s="164">
        <v>0.15010000000000012</v>
      </c>
      <c r="O81" s="164">
        <v>0.74040000000000017</v>
      </c>
      <c r="P81" s="165">
        <v>1661.357681961749</v>
      </c>
      <c r="Q81" s="101">
        <f t="shared" si="71"/>
        <v>-1.6658337497917539</v>
      </c>
      <c r="R81" s="101">
        <f t="shared" si="72"/>
        <v>-0.26578073089692539</v>
      </c>
      <c r="S81" s="101">
        <f t="shared" si="66"/>
        <v>-1.3851891315929334</v>
      </c>
      <c r="T81" s="101">
        <f t="shared" si="67"/>
        <v>-1.2584116480488972</v>
      </c>
      <c r="U81" s="102"/>
      <c r="V81" s="103">
        <f t="shared" si="68"/>
        <v>-3.5157810627247419</v>
      </c>
      <c r="W81" s="103">
        <f t="shared" si="37"/>
        <v>-8.5157810627247414</v>
      </c>
      <c r="X81" s="103">
        <f t="shared" si="38"/>
        <v>1.4842189372752581</v>
      </c>
      <c r="Y81" s="103">
        <f t="shared" si="39"/>
        <v>-11.748455986590335</v>
      </c>
      <c r="Z81" s="103">
        <f t="shared" si="40"/>
        <v>4.7168938611408517</v>
      </c>
      <c r="AA81" s="103">
        <f t="shared" si="41"/>
        <v>3.3272334054230239E-2</v>
      </c>
      <c r="AB81" s="103">
        <f t="shared" si="42"/>
        <v>-4.9667276659457702</v>
      </c>
      <c r="AC81" s="103">
        <f t="shared" si="43"/>
        <v>5.0332723340542298</v>
      </c>
      <c r="AD81" s="103">
        <f t="shared" si="44"/>
        <v>-4.1630419917261063</v>
      </c>
      <c r="AE81" s="103">
        <f t="shared" si="45"/>
        <v>4.2295866598345659</v>
      </c>
      <c r="AF81" s="103">
        <f t="shared" si="46"/>
        <v>-2.4097989615230855</v>
      </c>
      <c r="AG81" s="103">
        <f t="shared" si="47"/>
        <v>-7.4097989615230855</v>
      </c>
      <c r="AH81" s="103">
        <f t="shared" si="48"/>
        <v>2.5902010384769145</v>
      </c>
      <c r="AI81" s="103">
        <f t="shared" si="49"/>
        <v>-11.345870838081854</v>
      </c>
      <c r="AJ81" s="103">
        <f t="shared" si="50"/>
        <v>6.5262729150356833</v>
      </c>
      <c r="AK81" s="103">
        <f t="shared" si="51"/>
        <v>-2.5614802999659227</v>
      </c>
      <c r="AL81" s="103">
        <f t="shared" si="52"/>
        <v>-7.5614802999659227</v>
      </c>
      <c r="AM81" s="103">
        <f t="shared" si="53"/>
        <v>2.4385197000340773</v>
      </c>
      <c r="AN81" s="103">
        <f t="shared" si="54"/>
        <v>-11.310413600199944</v>
      </c>
      <c r="AO81" s="103">
        <f t="shared" si="55"/>
        <v>6.1874530002680972</v>
      </c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</row>
    <row r="82" spans="1:128" ht="13.7" customHeight="1">
      <c r="A82" s="95" t="s">
        <v>22</v>
      </c>
      <c r="B82" s="96" t="s">
        <v>69</v>
      </c>
      <c r="C82" s="126" t="s">
        <v>94</v>
      </c>
      <c r="D82" s="86">
        <v>7</v>
      </c>
      <c r="E82" s="98">
        <v>446.04740000000004</v>
      </c>
      <c r="F82" s="98">
        <f t="shared" si="63"/>
        <v>448.3</v>
      </c>
      <c r="G82" s="131">
        <v>1.8015000000000001</v>
      </c>
      <c r="H82" s="131">
        <v>0.4511</v>
      </c>
      <c r="I82" s="99">
        <f t="shared" si="64"/>
        <v>2.2526000000000002</v>
      </c>
      <c r="J82" s="98">
        <f t="shared" si="65"/>
        <v>5040.5297421486621</v>
      </c>
      <c r="K82" s="163">
        <v>445.77330000000006</v>
      </c>
      <c r="L82" s="163">
        <v>448.00000000000006</v>
      </c>
      <c r="M82" s="164">
        <v>1.7808000000000002</v>
      </c>
      <c r="N82" s="164">
        <v>0.44589999999999996</v>
      </c>
      <c r="O82" s="164">
        <v>2.2267000000000001</v>
      </c>
      <c r="P82" s="165">
        <v>4995.1399063156096</v>
      </c>
      <c r="Q82" s="101">
        <f t="shared" si="71"/>
        <v>-1.1490424646128194</v>
      </c>
      <c r="R82" s="101">
        <f t="shared" si="72"/>
        <v>-1.1527377521613917</v>
      </c>
      <c r="S82" s="101">
        <f t="shared" si="66"/>
        <v>-1.1497824735860798</v>
      </c>
      <c r="T82" s="101">
        <f t="shared" si="67"/>
        <v>-0.90049733172894408</v>
      </c>
      <c r="U82" s="102"/>
      <c r="V82" s="103">
        <f t="shared" si="68"/>
        <v>-3.5157810627247419</v>
      </c>
      <c r="W82" s="103">
        <f t="shared" si="37"/>
        <v>-8.5157810627247414</v>
      </c>
      <c r="X82" s="103">
        <f t="shared" si="38"/>
        <v>1.4842189372752581</v>
      </c>
      <c r="Y82" s="103">
        <f t="shared" si="39"/>
        <v>-11.748455986590335</v>
      </c>
      <c r="Z82" s="103">
        <f t="shared" si="40"/>
        <v>4.7168938611408517</v>
      </c>
      <c r="AA82" s="103">
        <f t="shared" si="41"/>
        <v>3.3272334054230239E-2</v>
      </c>
      <c r="AB82" s="103">
        <f t="shared" si="42"/>
        <v>-4.9667276659457702</v>
      </c>
      <c r="AC82" s="103">
        <f t="shared" si="43"/>
        <v>5.0332723340542298</v>
      </c>
      <c r="AD82" s="103">
        <f t="shared" si="44"/>
        <v>-4.1630419917261063</v>
      </c>
      <c r="AE82" s="103">
        <f t="shared" si="45"/>
        <v>4.2295866598345659</v>
      </c>
      <c r="AF82" s="103">
        <f t="shared" si="46"/>
        <v>-2.4097989615230855</v>
      </c>
      <c r="AG82" s="103">
        <f t="shared" si="47"/>
        <v>-7.4097989615230855</v>
      </c>
      <c r="AH82" s="103">
        <f t="shared" si="48"/>
        <v>2.5902010384769145</v>
      </c>
      <c r="AI82" s="103">
        <f t="shared" si="49"/>
        <v>-11.345870838081854</v>
      </c>
      <c r="AJ82" s="103">
        <f t="shared" si="50"/>
        <v>6.5262729150356833</v>
      </c>
      <c r="AK82" s="103">
        <f t="shared" si="51"/>
        <v>-2.5614802999659227</v>
      </c>
      <c r="AL82" s="103">
        <f t="shared" si="52"/>
        <v>-7.5614802999659227</v>
      </c>
      <c r="AM82" s="103">
        <f t="shared" si="53"/>
        <v>2.4385197000340773</v>
      </c>
      <c r="AN82" s="103">
        <f t="shared" si="54"/>
        <v>-11.310413600199944</v>
      </c>
      <c r="AO82" s="103">
        <f t="shared" si="55"/>
        <v>6.1874530002680972</v>
      </c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</row>
    <row r="83" spans="1:128" ht="13.7" customHeight="1">
      <c r="A83" s="95" t="s">
        <v>22</v>
      </c>
      <c r="B83" s="96" t="s">
        <v>69</v>
      </c>
      <c r="C83" s="126" t="s">
        <v>94</v>
      </c>
      <c r="D83" s="86">
        <v>8</v>
      </c>
      <c r="E83" s="98">
        <v>445.99649999999997</v>
      </c>
      <c r="F83" s="98">
        <f t="shared" si="63"/>
        <v>448.89999999999992</v>
      </c>
      <c r="G83" s="131">
        <v>2.3014999999999999</v>
      </c>
      <c r="H83" s="131">
        <v>0.60199999999999998</v>
      </c>
      <c r="I83" s="99">
        <f t="shared" si="64"/>
        <v>2.9034999999999997</v>
      </c>
      <c r="J83" s="98">
        <f t="shared" si="65"/>
        <v>6494.1861418084327</v>
      </c>
      <c r="K83" s="163">
        <v>445.7595</v>
      </c>
      <c r="L83" s="163">
        <v>448.6</v>
      </c>
      <c r="M83" s="164">
        <v>2.2839999999999998</v>
      </c>
      <c r="N83" s="164">
        <v>0.55649999999999999</v>
      </c>
      <c r="O83" s="164">
        <v>2.8404999999999996</v>
      </c>
      <c r="P83" s="165">
        <v>6372.2702488673822</v>
      </c>
      <c r="Q83" s="101">
        <f t="shared" si="71"/>
        <v>-0.76037366934608186</v>
      </c>
      <c r="R83" s="101">
        <f t="shared" si="72"/>
        <v>-7.5581395348837193</v>
      </c>
      <c r="S83" s="101">
        <f t="shared" si="66"/>
        <v>-2.1697950749095978</v>
      </c>
      <c r="T83" s="101">
        <f t="shared" si="67"/>
        <v>-1.8773082612488938</v>
      </c>
      <c r="U83" s="102"/>
      <c r="V83" s="103">
        <f t="shared" si="68"/>
        <v>-3.5157810627247419</v>
      </c>
      <c r="W83" s="103">
        <f t="shared" si="37"/>
        <v>-8.5157810627247414</v>
      </c>
      <c r="X83" s="103">
        <f t="shared" si="38"/>
        <v>1.4842189372752581</v>
      </c>
      <c r="Y83" s="103">
        <f t="shared" si="39"/>
        <v>-11.748455986590335</v>
      </c>
      <c r="Z83" s="103">
        <f t="shared" si="40"/>
        <v>4.7168938611408517</v>
      </c>
      <c r="AA83" s="103">
        <f t="shared" si="41"/>
        <v>3.3272334054230239E-2</v>
      </c>
      <c r="AB83" s="103">
        <f t="shared" si="42"/>
        <v>-4.9667276659457702</v>
      </c>
      <c r="AC83" s="103">
        <f t="shared" si="43"/>
        <v>5.0332723340542298</v>
      </c>
      <c r="AD83" s="103">
        <f t="shared" si="44"/>
        <v>-4.1630419917261063</v>
      </c>
      <c r="AE83" s="103">
        <f t="shared" si="45"/>
        <v>4.2295866598345659</v>
      </c>
      <c r="AF83" s="103">
        <f t="shared" si="46"/>
        <v>-2.4097989615230855</v>
      </c>
      <c r="AG83" s="103">
        <f t="shared" si="47"/>
        <v>-7.4097989615230855</v>
      </c>
      <c r="AH83" s="103">
        <f t="shared" si="48"/>
        <v>2.5902010384769145</v>
      </c>
      <c r="AI83" s="103">
        <f t="shared" si="49"/>
        <v>-11.345870838081854</v>
      </c>
      <c r="AJ83" s="103">
        <f t="shared" si="50"/>
        <v>6.5262729150356833</v>
      </c>
      <c r="AK83" s="103">
        <f t="shared" si="51"/>
        <v>-2.5614802999659227</v>
      </c>
      <c r="AL83" s="103">
        <f t="shared" si="52"/>
        <v>-7.5614802999659227</v>
      </c>
      <c r="AM83" s="103">
        <f t="shared" si="53"/>
        <v>2.4385197000340773</v>
      </c>
      <c r="AN83" s="103">
        <f t="shared" si="54"/>
        <v>-11.310413600199944</v>
      </c>
      <c r="AO83" s="103">
        <f t="shared" si="55"/>
        <v>6.1874530002680972</v>
      </c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</row>
    <row r="84" spans="1:128" ht="13.7" customHeight="1">
      <c r="A84" s="95" t="s">
        <v>22</v>
      </c>
      <c r="B84" s="96" t="s">
        <v>69</v>
      </c>
      <c r="C84" s="126" t="s">
        <v>94</v>
      </c>
      <c r="D84" s="86">
        <v>9</v>
      </c>
      <c r="E84" s="98">
        <v>446.29840000000002</v>
      </c>
      <c r="F84" s="98">
        <f t="shared" si="63"/>
        <v>449.8</v>
      </c>
      <c r="G84" s="131">
        <v>2.8007</v>
      </c>
      <c r="H84" s="131">
        <v>0.70089999999999997</v>
      </c>
      <c r="I84" s="99">
        <f t="shared" si="64"/>
        <v>3.5015999999999998</v>
      </c>
      <c r="J84" s="98">
        <f t="shared" si="65"/>
        <v>7822.710046308488</v>
      </c>
      <c r="K84" s="163">
        <v>446.01910000000004</v>
      </c>
      <c r="L84" s="163">
        <v>449.50000000000006</v>
      </c>
      <c r="M84" s="164">
        <v>2.7780999999999998</v>
      </c>
      <c r="N84" s="164">
        <v>0.70279999999999987</v>
      </c>
      <c r="O84" s="164">
        <v>3.4808999999999997</v>
      </c>
      <c r="P84" s="165">
        <v>7804.3742969751729</v>
      </c>
      <c r="Q84" s="101">
        <f t="shared" si="71"/>
        <v>-0.80694112186239786</v>
      </c>
      <c r="R84" s="101">
        <f t="shared" si="72"/>
        <v>0.27108003994862345</v>
      </c>
      <c r="S84" s="101">
        <f t="shared" si="66"/>
        <v>-0.59115832762166332</v>
      </c>
      <c r="T84" s="101">
        <f t="shared" si="67"/>
        <v>-0.23439126881569244</v>
      </c>
      <c r="U84" s="102"/>
      <c r="V84" s="103">
        <f t="shared" si="68"/>
        <v>-3.5157810627247419</v>
      </c>
      <c r="W84" s="103">
        <f t="shared" si="37"/>
        <v>-8.5157810627247414</v>
      </c>
      <c r="X84" s="103">
        <f t="shared" si="38"/>
        <v>1.4842189372752581</v>
      </c>
      <c r="Y84" s="103">
        <f t="shared" si="39"/>
        <v>-11.748455986590335</v>
      </c>
      <c r="Z84" s="103">
        <f t="shared" si="40"/>
        <v>4.7168938611408517</v>
      </c>
      <c r="AA84" s="103">
        <f t="shared" si="41"/>
        <v>3.3272334054230239E-2</v>
      </c>
      <c r="AB84" s="103">
        <f t="shared" si="42"/>
        <v>-4.9667276659457702</v>
      </c>
      <c r="AC84" s="103">
        <f t="shared" si="43"/>
        <v>5.0332723340542298</v>
      </c>
      <c r="AD84" s="103">
        <f t="shared" si="44"/>
        <v>-4.1630419917261063</v>
      </c>
      <c r="AE84" s="103">
        <f t="shared" si="45"/>
        <v>4.2295866598345659</v>
      </c>
      <c r="AF84" s="103">
        <f t="shared" si="46"/>
        <v>-2.4097989615230855</v>
      </c>
      <c r="AG84" s="103">
        <f t="shared" si="47"/>
        <v>-7.4097989615230855</v>
      </c>
      <c r="AH84" s="103">
        <f t="shared" si="48"/>
        <v>2.5902010384769145</v>
      </c>
      <c r="AI84" s="103">
        <f t="shared" si="49"/>
        <v>-11.345870838081854</v>
      </c>
      <c r="AJ84" s="103">
        <f t="shared" si="50"/>
        <v>6.5262729150356833</v>
      </c>
      <c r="AK84" s="103">
        <f t="shared" si="51"/>
        <v>-2.5614802999659227</v>
      </c>
      <c r="AL84" s="103">
        <f t="shared" si="52"/>
        <v>-7.5614802999659227</v>
      </c>
      <c r="AM84" s="103">
        <f t="shared" si="53"/>
        <v>2.4385197000340773</v>
      </c>
      <c r="AN84" s="103">
        <f t="shared" si="54"/>
        <v>-11.310413600199944</v>
      </c>
      <c r="AO84" s="103">
        <f t="shared" si="55"/>
        <v>6.1874530002680972</v>
      </c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</row>
    <row r="85" spans="1:128" ht="13.7" customHeight="1">
      <c r="A85" s="95" t="s">
        <v>26</v>
      </c>
      <c r="B85" s="96" t="s">
        <v>50</v>
      </c>
      <c r="C85" s="126" t="s">
        <v>95</v>
      </c>
      <c r="D85" s="127">
        <v>1</v>
      </c>
      <c r="E85" s="98">
        <v>446.17439999999999</v>
      </c>
      <c r="F85" s="98">
        <f t="shared" si="63"/>
        <v>446.2</v>
      </c>
      <c r="G85" s="119">
        <v>1.5100000000000001E-2</v>
      </c>
      <c r="H85" s="119">
        <v>1.0500000000000001E-2</v>
      </c>
      <c r="I85" s="99">
        <f t="shared" si="64"/>
        <v>2.5600000000000001E-2</v>
      </c>
      <c r="J85" s="98">
        <f t="shared" si="65"/>
        <v>57.375424742688637</v>
      </c>
      <c r="K85" s="166"/>
      <c r="L85" s="187">
        <v>446.1</v>
      </c>
      <c r="M85" s="188">
        <v>1.5600000000000003E-2</v>
      </c>
      <c r="N85" s="188">
        <v>1.1300000000002086E-2</v>
      </c>
      <c r="O85" s="164">
        <v>2.69E-2</v>
      </c>
      <c r="P85" s="168">
        <v>60.3</v>
      </c>
      <c r="Q85" s="101">
        <f t="shared" ref="Q85" si="73">((M85-G85)/G85)*100</f>
        <v>3.3112582781457096</v>
      </c>
      <c r="R85" s="101">
        <f t="shared" ref="R85" si="74">((N85-H85)/H85)*100</f>
        <v>7.6190476190674801</v>
      </c>
      <c r="S85" s="101">
        <f t="shared" ref="S85" si="75">((O85-I85)/I85)*100</f>
        <v>5.0781249999999956</v>
      </c>
      <c r="T85" s="101">
        <f t="shared" ref="T85" si="76">((P85-J85)/J85)*100</f>
        <v>5.0972611887880444</v>
      </c>
      <c r="U85" s="102"/>
      <c r="V85" s="103">
        <f t="shared" si="68"/>
        <v>-3.5157810627247419</v>
      </c>
      <c r="W85" s="103">
        <f t="shared" si="37"/>
        <v>-8.5157810627247414</v>
      </c>
      <c r="X85" s="103">
        <f t="shared" si="38"/>
        <v>1.4842189372752581</v>
      </c>
      <c r="Y85" s="103">
        <f t="shared" si="39"/>
        <v>-11.748455986590335</v>
      </c>
      <c r="Z85" s="103">
        <f t="shared" si="40"/>
        <v>4.7168938611408517</v>
      </c>
      <c r="AA85" s="103">
        <f t="shared" si="41"/>
        <v>3.3272334054230239E-2</v>
      </c>
      <c r="AB85" s="103">
        <f t="shared" si="42"/>
        <v>-4.9667276659457702</v>
      </c>
      <c r="AC85" s="103">
        <f t="shared" si="43"/>
        <v>5.0332723340542298</v>
      </c>
      <c r="AD85" s="103">
        <f t="shared" si="44"/>
        <v>-4.1630419917261063</v>
      </c>
      <c r="AE85" s="103">
        <f t="shared" si="45"/>
        <v>4.2295866598345659</v>
      </c>
      <c r="AF85" s="103">
        <f t="shared" si="46"/>
        <v>-2.4097989615230855</v>
      </c>
      <c r="AG85" s="103">
        <f t="shared" si="47"/>
        <v>-7.4097989615230855</v>
      </c>
      <c r="AH85" s="103">
        <f t="shared" si="48"/>
        <v>2.5902010384769145</v>
      </c>
      <c r="AI85" s="103">
        <f t="shared" si="49"/>
        <v>-11.345870838081854</v>
      </c>
      <c r="AJ85" s="103">
        <f t="shared" si="50"/>
        <v>6.5262729150356833</v>
      </c>
      <c r="AK85" s="103">
        <f t="shared" si="51"/>
        <v>-2.5614802999659227</v>
      </c>
      <c r="AL85" s="103">
        <f t="shared" si="52"/>
        <v>-7.5614802999659227</v>
      </c>
      <c r="AM85" s="103">
        <f t="shared" si="53"/>
        <v>2.4385197000340773</v>
      </c>
      <c r="AN85" s="103">
        <f t="shared" si="54"/>
        <v>-11.310413600199944</v>
      </c>
      <c r="AO85" s="103">
        <f t="shared" si="55"/>
        <v>6.1874530002680972</v>
      </c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</row>
    <row r="86" spans="1:128" ht="13.7" customHeight="1">
      <c r="A86" s="95" t="s">
        <v>26</v>
      </c>
      <c r="B86" s="96" t="s">
        <v>50</v>
      </c>
      <c r="C86" s="126" t="s">
        <v>95</v>
      </c>
      <c r="D86" s="86">
        <v>2</v>
      </c>
      <c r="E86" s="98">
        <v>446.45690000000002</v>
      </c>
      <c r="F86" s="98">
        <f t="shared" si="63"/>
        <v>446.5</v>
      </c>
      <c r="G86" s="119">
        <v>3.0599999999999999E-2</v>
      </c>
      <c r="H86" s="119">
        <v>1.2500000000000001E-2</v>
      </c>
      <c r="I86" s="99">
        <f t="shared" si="64"/>
        <v>4.3099999999999999E-2</v>
      </c>
      <c r="J86" s="98">
        <f t="shared" si="65"/>
        <v>96.534357262932303</v>
      </c>
      <c r="K86" s="167"/>
      <c r="L86" s="187">
        <v>446.49999999999994</v>
      </c>
      <c r="M86" s="188">
        <v>2.9100000000000001E-2</v>
      </c>
      <c r="N86" s="188">
        <v>1.2800000000002143E-2</v>
      </c>
      <c r="O86" s="164">
        <v>4.19E-2</v>
      </c>
      <c r="P86" s="168">
        <v>93.8</v>
      </c>
      <c r="Q86" s="101">
        <f t="shared" si="71"/>
        <v>-4.9019607843137187</v>
      </c>
      <c r="R86" s="101">
        <f t="shared" si="72"/>
        <v>2.4000000000171386</v>
      </c>
      <c r="S86" s="101">
        <f t="shared" si="66"/>
        <v>-2.7842227378190247</v>
      </c>
      <c r="T86" s="101">
        <f t="shared" si="67"/>
        <v>-2.8325223686782213</v>
      </c>
      <c r="U86" s="102"/>
      <c r="V86" s="103">
        <f t="shared" si="68"/>
        <v>-3.5157810627247419</v>
      </c>
      <c r="W86" s="103">
        <f t="shared" si="37"/>
        <v>-8.5157810627247414</v>
      </c>
      <c r="X86" s="103">
        <f t="shared" si="38"/>
        <v>1.4842189372752581</v>
      </c>
      <c r="Y86" s="103">
        <f t="shared" si="39"/>
        <v>-11.748455986590335</v>
      </c>
      <c r="Z86" s="103">
        <f t="shared" si="40"/>
        <v>4.7168938611408517</v>
      </c>
      <c r="AA86" s="103">
        <f t="shared" si="41"/>
        <v>3.3272334054230239E-2</v>
      </c>
      <c r="AB86" s="103">
        <f t="shared" si="42"/>
        <v>-4.9667276659457702</v>
      </c>
      <c r="AC86" s="103">
        <f t="shared" si="43"/>
        <v>5.0332723340542298</v>
      </c>
      <c r="AD86" s="103">
        <f t="shared" si="44"/>
        <v>-4.1630419917261063</v>
      </c>
      <c r="AE86" s="103">
        <f t="shared" si="45"/>
        <v>4.2295866598345659</v>
      </c>
      <c r="AF86" s="103">
        <f t="shared" si="46"/>
        <v>-2.4097989615230855</v>
      </c>
      <c r="AG86" s="103">
        <f t="shared" si="47"/>
        <v>-7.4097989615230855</v>
      </c>
      <c r="AH86" s="103">
        <f t="shared" si="48"/>
        <v>2.5902010384769145</v>
      </c>
      <c r="AI86" s="103">
        <f t="shared" si="49"/>
        <v>-11.345870838081854</v>
      </c>
      <c r="AJ86" s="103">
        <f t="shared" si="50"/>
        <v>6.5262729150356833</v>
      </c>
      <c r="AK86" s="103">
        <f t="shared" si="51"/>
        <v>-2.5614802999659227</v>
      </c>
      <c r="AL86" s="103">
        <f t="shared" si="52"/>
        <v>-7.5614802999659227</v>
      </c>
      <c r="AM86" s="103">
        <f t="shared" si="53"/>
        <v>2.4385197000340773</v>
      </c>
      <c r="AN86" s="103">
        <f t="shared" si="54"/>
        <v>-11.310413600199944</v>
      </c>
      <c r="AO86" s="103">
        <f t="shared" si="55"/>
        <v>6.1874530002680972</v>
      </c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</row>
    <row r="87" spans="1:128" ht="13.7" customHeight="1">
      <c r="A87" s="95" t="s">
        <v>26</v>
      </c>
      <c r="B87" s="96" t="s">
        <v>50</v>
      </c>
      <c r="C87" s="126" t="s">
        <v>95</v>
      </c>
      <c r="D87" s="86">
        <v>3</v>
      </c>
      <c r="E87" s="98">
        <v>446.73400000000004</v>
      </c>
      <c r="F87" s="98">
        <f t="shared" si="63"/>
        <v>446.8</v>
      </c>
      <c r="G87" s="119">
        <v>5.0799999999999998E-2</v>
      </c>
      <c r="H87" s="119">
        <v>1.52E-2</v>
      </c>
      <c r="I87" s="99">
        <f t="shared" si="64"/>
        <v>6.6000000000000003E-2</v>
      </c>
      <c r="J87" s="98">
        <f t="shared" si="65"/>
        <v>147.73068654006326</v>
      </c>
      <c r="K87" s="167"/>
      <c r="L87" s="187">
        <v>446.70000000000005</v>
      </c>
      <c r="M87" s="188">
        <v>4.9100000000000005E-2</v>
      </c>
      <c r="N87" s="188">
        <v>1.5899999999998471E-2</v>
      </c>
      <c r="O87" s="164">
        <v>6.5000000000000002E-2</v>
      </c>
      <c r="P87" s="168">
        <v>146</v>
      </c>
      <c r="Q87" s="101">
        <f t="shared" si="71"/>
        <v>-3.3464566929133723</v>
      </c>
      <c r="R87" s="101">
        <f t="shared" si="72"/>
        <v>4.6052631578846777</v>
      </c>
      <c r="S87" s="101">
        <f t="shared" si="66"/>
        <v>-1.5151515151515165</v>
      </c>
      <c r="T87" s="101">
        <f t="shared" si="67"/>
        <v>-1.1715145854912907</v>
      </c>
      <c r="U87" s="102"/>
      <c r="V87" s="103">
        <f t="shared" si="68"/>
        <v>-3.5157810627247419</v>
      </c>
      <c r="W87" s="103">
        <f t="shared" si="37"/>
        <v>-8.5157810627247414</v>
      </c>
      <c r="X87" s="103">
        <f t="shared" si="38"/>
        <v>1.4842189372752581</v>
      </c>
      <c r="Y87" s="103">
        <f t="shared" si="39"/>
        <v>-11.748455986590335</v>
      </c>
      <c r="Z87" s="103">
        <f t="shared" si="40"/>
        <v>4.7168938611408517</v>
      </c>
      <c r="AA87" s="103">
        <f t="shared" si="41"/>
        <v>3.3272334054230239E-2</v>
      </c>
      <c r="AB87" s="103">
        <f t="shared" si="42"/>
        <v>-4.9667276659457702</v>
      </c>
      <c r="AC87" s="103">
        <f t="shared" si="43"/>
        <v>5.0332723340542298</v>
      </c>
      <c r="AD87" s="103">
        <f t="shared" si="44"/>
        <v>-4.1630419917261063</v>
      </c>
      <c r="AE87" s="103">
        <f t="shared" si="45"/>
        <v>4.2295866598345659</v>
      </c>
      <c r="AF87" s="103">
        <f t="shared" si="46"/>
        <v>-2.4097989615230855</v>
      </c>
      <c r="AG87" s="103">
        <f t="shared" si="47"/>
        <v>-7.4097989615230855</v>
      </c>
      <c r="AH87" s="103">
        <f t="shared" si="48"/>
        <v>2.5902010384769145</v>
      </c>
      <c r="AI87" s="103">
        <f t="shared" si="49"/>
        <v>-11.345870838081854</v>
      </c>
      <c r="AJ87" s="103">
        <f t="shared" si="50"/>
        <v>6.5262729150356833</v>
      </c>
      <c r="AK87" s="103">
        <f t="shared" si="51"/>
        <v>-2.5614802999659227</v>
      </c>
      <c r="AL87" s="103">
        <f t="shared" si="52"/>
        <v>-7.5614802999659227</v>
      </c>
      <c r="AM87" s="103">
        <f t="shared" si="53"/>
        <v>2.4385197000340773</v>
      </c>
      <c r="AN87" s="103">
        <f t="shared" si="54"/>
        <v>-11.310413600199944</v>
      </c>
      <c r="AO87" s="103">
        <f t="shared" si="55"/>
        <v>6.1874530002680972</v>
      </c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</row>
    <row r="88" spans="1:128" ht="13.7" customHeight="1">
      <c r="A88" s="95" t="s">
        <v>26</v>
      </c>
      <c r="B88" s="96" t="s">
        <v>50</v>
      </c>
      <c r="C88" s="126" t="s">
        <v>95</v>
      </c>
      <c r="D88" s="86">
        <v>4</v>
      </c>
      <c r="E88" s="98">
        <v>446.98349999999999</v>
      </c>
      <c r="F88" s="98">
        <f t="shared" si="63"/>
        <v>447.29999999999995</v>
      </c>
      <c r="G88" s="119">
        <v>0.251</v>
      </c>
      <c r="H88" s="119">
        <v>6.5500000000000003E-2</v>
      </c>
      <c r="I88" s="99">
        <f t="shared" si="64"/>
        <v>0.3165</v>
      </c>
      <c r="J88" s="98">
        <f t="shared" si="65"/>
        <v>707.89067245322315</v>
      </c>
      <c r="K88" s="167"/>
      <c r="L88" s="187">
        <v>447.1</v>
      </c>
      <c r="M88" s="188">
        <v>0.24080000000000001</v>
      </c>
      <c r="N88" s="188">
        <v>6.6200000000002035E-2</v>
      </c>
      <c r="O88" s="164">
        <v>0.307</v>
      </c>
      <c r="P88" s="169">
        <v>687</v>
      </c>
      <c r="Q88" s="101">
        <f t="shared" si="71"/>
        <v>-4.0637450199203133</v>
      </c>
      <c r="R88" s="101">
        <f t="shared" si="72"/>
        <v>1.0687022900794385</v>
      </c>
      <c r="S88" s="101">
        <f t="shared" si="66"/>
        <v>-3.0015797788309664</v>
      </c>
      <c r="T88" s="101">
        <f t="shared" si="67"/>
        <v>-2.9511156547416699</v>
      </c>
      <c r="U88" s="102"/>
      <c r="V88" s="103">
        <f t="shared" si="68"/>
        <v>-3.5157810627247419</v>
      </c>
      <c r="W88" s="103">
        <f t="shared" si="37"/>
        <v>-8.5157810627247414</v>
      </c>
      <c r="X88" s="103">
        <f t="shared" si="38"/>
        <v>1.4842189372752581</v>
      </c>
      <c r="Y88" s="103">
        <f t="shared" si="39"/>
        <v>-11.748455986590335</v>
      </c>
      <c r="Z88" s="103">
        <f t="shared" si="40"/>
        <v>4.7168938611408517</v>
      </c>
      <c r="AA88" s="103">
        <f t="shared" si="41"/>
        <v>3.3272334054230239E-2</v>
      </c>
      <c r="AB88" s="103">
        <f t="shared" si="42"/>
        <v>-4.9667276659457702</v>
      </c>
      <c r="AC88" s="103">
        <f t="shared" si="43"/>
        <v>5.0332723340542298</v>
      </c>
      <c r="AD88" s="103">
        <f t="shared" si="44"/>
        <v>-4.1630419917261063</v>
      </c>
      <c r="AE88" s="103">
        <f t="shared" si="45"/>
        <v>4.2295866598345659</v>
      </c>
      <c r="AF88" s="103">
        <f t="shared" si="46"/>
        <v>-2.4097989615230855</v>
      </c>
      <c r="AG88" s="103">
        <f t="shared" si="47"/>
        <v>-7.4097989615230855</v>
      </c>
      <c r="AH88" s="103">
        <f t="shared" si="48"/>
        <v>2.5902010384769145</v>
      </c>
      <c r="AI88" s="103">
        <f t="shared" si="49"/>
        <v>-11.345870838081854</v>
      </c>
      <c r="AJ88" s="103">
        <f t="shared" si="50"/>
        <v>6.5262729150356833</v>
      </c>
      <c r="AK88" s="103">
        <f t="shared" si="51"/>
        <v>-2.5614802999659227</v>
      </c>
      <c r="AL88" s="103">
        <f t="shared" si="52"/>
        <v>-7.5614802999659227</v>
      </c>
      <c r="AM88" s="103">
        <f t="shared" si="53"/>
        <v>2.4385197000340773</v>
      </c>
      <c r="AN88" s="103">
        <f t="shared" si="54"/>
        <v>-11.310413600199944</v>
      </c>
      <c r="AO88" s="103">
        <f t="shared" si="55"/>
        <v>6.1874530002680972</v>
      </c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</row>
    <row r="89" spans="1:128" ht="13.7" customHeight="1">
      <c r="A89" s="95" t="s">
        <v>26</v>
      </c>
      <c r="B89" s="96" t="s">
        <v>50</v>
      </c>
      <c r="C89" s="126" t="s">
        <v>95</v>
      </c>
      <c r="D89" s="86">
        <v>5</v>
      </c>
      <c r="E89" s="98">
        <v>446.19870000000003</v>
      </c>
      <c r="F89" s="98">
        <f t="shared" si="63"/>
        <v>446.70000000000005</v>
      </c>
      <c r="G89" s="119">
        <v>0.40079999999999999</v>
      </c>
      <c r="H89" s="119">
        <v>0.10050000000000001</v>
      </c>
      <c r="I89" s="99">
        <f t="shared" si="64"/>
        <v>0.50129999999999997</v>
      </c>
      <c r="J89" s="98">
        <f t="shared" si="65"/>
        <v>1123.014367783506</v>
      </c>
      <c r="K89" s="167"/>
      <c r="L89" s="187">
        <v>446.6</v>
      </c>
      <c r="M89" s="188">
        <v>0.3861</v>
      </c>
      <c r="N89" s="188">
        <v>0.10069999999999979</v>
      </c>
      <c r="O89" s="164">
        <v>0.48680000000000001</v>
      </c>
      <c r="P89" s="169">
        <v>1090</v>
      </c>
      <c r="Q89" s="101">
        <f t="shared" si="71"/>
        <v>-3.6676646706586804</v>
      </c>
      <c r="R89" s="101">
        <f t="shared" si="72"/>
        <v>0.19900497512416288</v>
      </c>
      <c r="S89" s="101">
        <f t="shared" si="66"/>
        <v>-2.8924795531617713</v>
      </c>
      <c r="T89" s="101">
        <f t="shared" si="67"/>
        <v>-2.9397992341510739</v>
      </c>
      <c r="U89" s="102"/>
      <c r="V89" s="103">
        <f t="shared" si="68"/>
        <v>-3.5157810627247419</v>
      </c>
      <c r="W89" s="103">
        <f t="shared" si="37"/>
        <v>-8.5157810627247414</v>
      </c>
      <c r="X89" s="103">
        <f t="shared" si="38"/>
        <v>1.4842189372752581</v>
      </c>
      <c r="Y89" s="103">
        <f t="shared" si="39"/>
        <v>-11.748455986590335</v>
      </c>
      <c r="Z89" s="103">
        <f t="shared" si="40"/>
        <v>4.7168938611408517</v>
      </c>
      <c r="AA89" s="103">
        <f t="shared" si="41"/>
        <v>3.3272334054230239E-2</v>
      </c>
      <c r="AB89" s="103">
        <f t="shared" si="42"/>
        <v>-4.9667276659457702</v>
      </c>
      <c r="AC89" s="103">
        <f t="shared" si="43"/>
        <v>5.0332723340542298</v>
      </c>
      <c r="AD89" s="103">
        <f t="shared" si="44"/>
        <v>-4.1630419917261063</v>
      </c>
      <c r="AE89" s="103">
        <f t="shared" si="45"/>
        <v>4.2295866598345659</v>
      </c>
      <c r="AF89" s="103">
        <f t="shared" si="46"/>
        <v>-2.4097989615230855</v>
      </c>
      <c r="AG89" s="103">
        <f t="shared" si="47"/>
        <v>-7.4097989615230855</v>
      </c>
      <c r="AH89" s="103">
        <f t="shared" si="48"/>
        <v>2.5902010384769145</v>
      </c>
      <c r="AI89" s="103">
        <f t="shared" si="49"/>
        <v>-11.345870838081854</v>
      </c>
      <c r="AJ89" s="103">
        <f t="shared" si="50"/>
        <v>6.5262729150356833</v>
      </c>
      <c r="AK89" s="103">
        <f t="shared" si="51"/>
        <v>-2.5614802999659227</v>
      </c>
      <c r="AL89" s="103">
        <f t="shared" si="52"/>
        <v>-7.5614802999659227</v>
      </c>
      <c r="AM89" s="103">
        <f t="shared" si="53"/>
        <v>2.4385197000340773</v>
      </c>
      <c r="AN89" s="103">
        <f t="shared" si="54"/>
        <v>-11.310413600199944</v>
      </c>
      <c r="AO89" s="103">
        <f t="shared" si="55"/>
        <v>6.1874530002680972</v>
      </c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</row>
    <row r="90" spans="1:128" ht="13.7" customHeight="1">
      <c r="A90" s="95" t="s">
        <v>26</v>
      </c>
      <c r="B90" s="96" t="s">
        <v>50</v>
      </c>
      <c r="C90" s="126" t="s">
        <v>95</v>
      </c>
      <c r="D90" s="86">
        <v>6</v>
      </c>
      <c r="E90" s="98">
        <v>446.34889999999996</v>
      </c>
      <c r="F90" s="98">
        <f t="shared" si="63"/>
        <v>447.09999999999997</v>
      </c>
      <c r="G90" s="119">
        <v>0.60089999999999999</v>
      </c>
      <c r="H90" s="119">
        <v>0.1502</v>
      </c>
      <c r="I90" s="99">
        <f t="shared" si="64"/>
        <v>0.75109999999999999</v>
      </c>
      <c r="J90" s="98">
        <f t="shared" si="65"/>
        <v>1681.6963833458235</v>
      </c>
      <c r="K90" s="167"/>
      <c r="L90" s="187">
        <v>447.1</v>
      </c>
      <c r="M90" s="188">
        <v>0.58330000000000004</v>
      </c>
      <c r="N90" s="188">
        <v>0.14969999999999928</v>
      </c>
      <c r="O90" s="164">
        <v>0.7330000000000001</v>
      </c>
      <c r="P90" s="169">
        <v>1640</v>
      </c>
      <c r="Q90" s="101">
        <f t="shared" si="71"/>
        <v>-2.9289399234481523</v>
      </c>
      <c r="R90" s="101">
        <f t="shared" si="72"/>
        <v>-0.33288948069289087</v>
      </c>
      <c r="S90" s="101">
        <f t="shared" si="66"/>
        <v>-2.4097989615230855</v>
      </c>
      <c r="T90" s="101">
        <f t="shared" si="67"/>
        <v>-2.4794239768100326</v>
      </c>
      <c r="U90" s="102"/>
      <c r="V90" s="103">
        <f t="shared" si="68"/>
        <v>-3.5157810627247419</v>
      </c>
      <c r="W90" s="103">
        <f t="shared" si="37"/>
        <v>-8.5157810627247414</v>
      </c>
      <c r="X90" s="103">
        <f t="shared" si="38"/>
        <v>1.4842189372752581</v>
      </c>
      <c r="Y90" s="103">
        <f t="shared" si="39"/>
        <v>-11.748455986590335</v>
      </c>
      <c r="Z90" s="103">
        <f t="shared" si="40"/>
        <v>4.7168938611408517</v>
      </c>
      <c r="AA90" s="103">
        <f t="shared" si="41"/>
        <v>3.3272334054230239E-2</v>
      </c>
      <c r="AB90" s="103">
        <f t="shared" si="42"/>
        <v>-4.9667276659457702</v>
      </c>
      <c r="AC90" s="103">
        <f t="shared" si="43"/>
        <v>5.0332723340542298</v>
      </c>
      <c r="AD90" s="103">
        <f t="shared" si="44"/>
        <v>-4.1630419917261063</v>
      </c>
      <c r="AE90" s="103">
        <f t="shared" si="45"/>
        <v>4.2295866598345659</v>
      </c>
      <c r="AF90" s="103">
        <f t="shared" si="46"/>
        <v>-2.4097989615230855</v>
      </c>
      <c r="AG90" s="103">
        <f t="shared" si="47"/>
        <v>-7.4097989615230855</v>
      </c>
      <c r="AH90" s="103">
        <f t="shared" si="48"/>
        <v>2.5902010384769145</v>
      </c>
      <c r="AI90" s="103">
        <f t="shared" si="49"/>
        <v>-11.345870838081854</v>
      </c>
      <c r="AJ90" s="103">
        <f t="shared" si="50"/>
        <v>6.5262729150356833</v>
      </c>
      <c r="AK90" s="103">
        <f t="shared" si="51"/>
        <v>-2.5614802999659227</v>
      </c>
      <c r="AL90" s="103">
        <f t="shared" si="52"/>
        <v>-7.5614802999659227</v>
      </c>
      <c r="AM90" s="103">
        <f t="shared" si="53"/>
        <v>2.4385197000340773</v>
      </c>
      <c r="AN90" s="103">
        <f t="shared" si="54"/>
        <v>-11.310413600199944</v>
      </c>
      <c r="AO90" s="103">
        <f t="shared" si="55"/>
        <v>6.1874530002680972</v>
      </c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</row>
    <row r="91" spans="1:128" ht="13.7" customHeight="1">
      <c r="A91" s="95" t="s">
        <v>26</v>
      </c>
      <c r="B91" s="96" t="s">
        <v>50</v>
      </c>
      <c r="C91" s="126" t="s">
        <v>95</v>
      </c>
      <c r="D91" s="86">
        <v>7</v>
      </c>
      <c r="E91" s="98">
        <v>446.14699999999999</v>
      </c>
      <c r="F91" s="98">
        <f t="shared" si="63"/>
        <v>448.4</v>
      </c>
      <c r="G91" s="119">
        <v>1.8017000000000001</v>
      </c>
      <c r="H91" s="119">
        <v>0.45129999999999998</v>
      </c>
      <c r="I91" s="99">
        <f t="shared" si="64"/>
        <v>2.2530000000000001</v>
      </c>
      <c r="J91" s="98">
        <f t="shared" si="65"/>
        <v>5040.2997683983158</v>
      </c>
      <c r="K91" s="167"/>
      <c r="L91" s="187">
        <v>448.2</v>
      </c>
      <c r="M91" s="188">
        <v>1.7637999999999998</v>
      </c>
      <c r="N91" s="188">
        <v>0.4521000000000015</v>
      </c>
      <c r="O91" s="164">
        <v>2.2159</v>
      </c>
      <c r="P91" s="169">
        <v>4960</v>
      </c>
      <c r="Q91" s="101">
        <f t="shared" si="71"/>
        <v>-2.1035688516401323</v>
      </c>
      <c r="R91" s="101">
        <f t="shared" si="72"/>
        <v>0.17726567693364098</v>
      </c>
      <c r="S91" s="101">
        <f t="shared" si="66"/>
        <v>-1.6466932978251279</v>
      </c>
      <c r="T91" s="101">
        <f t="shared" si="67"/>
        <v>-1.5931546155603575</v>
      </c>
      <c r="U91" s="102"/>
      <c r="V91" s="103">
        <f t="shared" si="68"/>
        <v>-3.5157810627247419</v>
      </c>
      <c r="W91" s="103">
        <f t="shared" ref="W91:W113" si="77">$Q$140-5</f>
        <v>-8.5157810627247414</v>
      </c>
      <c r="X91" s="103">
        <f t="shared" ref="X91:X113" si="78">$Q$140+5</f>
        <v>1.4842189372752581</v>
      </c>
      <c r="Y91" s="103">
        <f t="shared" ref="Y91:Y113" si="79">($Q$140-(3*$Q$143))</f>
        <v>-11.748455986590335</v>
      </c>
      <c r="Z91" s="103">
        <f t="shared" ref="Z91:Z113" si="80">($Q$140+(3*$Q$143))</f>
        <v>4.7168938611408517</v>
      </c>
      <c r="AA91" s="103">
        <f t="shared" ref="AA91:AA113" si="81">$R$140</f>
        <v>3.3272334054230239E-2</v>
      </c>
      <c r="AB91" s="103">
        <f t="shared" ref="AB91:AB113" si="82">$R$140-5</f>
        <v>-4.9667276659457702</v>
      </c>
      <c r="AC91" s="103">
        <f t="shared" ref="AC91:AC113" si="83">$R$140+5</f>
        <v>5.0332723340542298</v>
      </c>
      <c r="AD91" s="103">
        <f t="shared" ref="AD91:AD113" si="84">($R$140-(3*$R$143))</f>
        <v>-4.1630419917261063</v>
      </c>
      <c r="AE91" s="103">
        <f t="shared" ref="AE91:AE113" si="85">($R$140+(3*$R$143))</f>
        <v>4.2295866598345659</v>
      </c>
      <c r="AF91" s="103">
        <f t="shared" ref="AF91:AF113" si="86">$S$140</f>
        <v>-2.4097989615230855</v>
      </c>
      <c r="AG91" s="103">
        <f t="shared" ref="AG91:AG113" si="87">$S$140-5</f>
        <v>-7.4097989615230855</v>
      </c>
      <c r="AH91" s="103">
        <f t="shared" ref="AH91:AH113" si="88">$S$140+5</f>
        <v>2.5902010384769145</v>
      </c>
      <c r="AI91" s="103">
        <f t="shared" ref="AI91:AI113" si="89">($S$140-(3*$S$143))</f>
        <v>-11.345870838081854</v>
      </c>
      <c r="AJ91" s="103">
        <f t="shared" ref="AJ91:AJ113" si="90">($S$140+(3*$S$143))</f>
        <v>6.5262729150356833</v>
      </c>
      <c r="AK91" s="103">
        <f t="shared" ref="AK91:AK113" si="91">$T$140</f>
        <v>-2.5614802999659227</v>
      </c>
      <c r="AL91" s="103">
        <f t="shared" ref="AL91:AL113" si="92">$T$140-5</f>
        <v>-7.5614802999659227</v>
      </c>
      <c r="AM91" s="103">
        <f t="shared" ref="AM91:AM113" si="93">$T$140+5</f>
        <v>2.4385197000340773</v>
      </c>
      <c r="AN91" s="103">
        <f t="shared" ref="AN91:AN113" si="94">($T$140-(3*$T$143))</f>
        <v>-11.310413600199944</v>
      </c>
      <c r="AO91" s="103">
        <f t="shared" ref="AO91:AO113" si="95">($T$140+(3*$T$143))</f>
        <v>6.1874530002680972</v>
      </c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</row>
    <row r="92" spans="1:128" ht="13.7" customHeight="1">
      <c r="A92" s="95" t="s">
        <v>26</v>
      </c>
      <c r="B92" s="96" t="s">
        <v>50</v>
      </c>
      <c r="C92" s="126" t="s">
        <v>95</v>
      </c>
      <c r="D92" s="86">
        <v>8</v>
      </c>
      <c r="E92" s="98">
        <v>446.8997</v>
      </c>
      <c r="F92" s="98">
        <f t="shared" si="63"/>
        <v>449.8</v>
      </c>
      <c r="G92" s="119">
        <v>2.3001999999999998</v>
      </c>
      <c r="H92" s="119">
        <v>0.60009999999999997</v>
      </c>
      <c r="I92" s="99">
        <f t="shared" si="64"/>
        <v>2.9002999999999997</v>
      </c>
      <c r="J92" s="98">
        <f t="shared" si="65"/>
        <v>6473.967784901196</v>
      </c>
      <c r="K92" s="167"/>
      <c r="L92" s="187">
        <v>449.79999999999995</v>
      </c>
      <c r="M92" s="188">
        <v>2.2625999999999995</v>
      </c>
      <c r="N92" s="188">
        <v>0.60040000000000049</v>
      </c>
      <c r="O92" s="164">
        <v>2.863</v>
      </c>
      <c r="P92" s="169">
        <v>6390</v>
      </c>
      <c r="Q92" s="101">
        <f t="shared" si="71"/>
        <v>-1.6346404660464438</v>
      </c>
      <c r="R92" s="101">
        <f t="shared" si="72"/>
        <v>4.9991668055411109E-2</v>
      </c>
      <c r="S92" s="101">
        <f t="shared" si="66"/>
        <v>-1.2860738544288408</v>
      </c>
      <c r="T92" s="101">
        <f t="shared" si="67"/>
        <v>-1.2970065297054525</v>
      </c>
      <c r="U92" s="102"/>
      <c r="V92" s="103">
        <f t="shared" si="68"/>
        <v>-3.5157810627247419</v>
      </c>
      <c r="W92" s="103">
        <f t="shared" si="77"/>
        <v>-8.5157810627247414</v>
      </c>
      <c r="X92" s="103">
        <f t="shared" si="78"/>
        <v>1.4842189372752581</v>
      </c>
      <c r="Y92" s="103">
        <f t="shared" si="79"/>
        <v>-11.748455986590335</v>
      </c>
      <c r="Z92" s="103">
        <f t="shared" si="80"/>
        <v>4.7168938611408517</v>
      </c>
      <c r="AA92" s="103">
        <f t="shared" si="81"/>
        <v>3.3272334054230239E-2</v>
      </c>
      <c r="AB92" s="103">
        <f t="shared" si="82"/>
        <v>-4.9667276659457702</v>
      </c>
      <c r="AC92" s="103">
        <f t="shared" si="83"/>
        <v>5.0332723340542298</v>
      </c>
      <c r="AD92" s="103">
        <f t="shared" si="84"/>
        <v>-4.1630419917261063</v>
      </c>
      <c r="AE92" s="103">
        <f t="shared" si="85"/>
        <v>4.2295866598345659</v>
      </c>
      <c r="AF92" s="103">
        <f t="shared" si="86"/>
        <v>-2.4097989615230855</v>
      </c>
      <c r="AG92" s="103">
        <f t="shared" si="87"/>
        <v>-7.4097989615230855</v>
      </c>
      <c r="AH92" s="103">
        <f t="shared" si="88"/>
        <v>2.5902010384769145</v>
      </c>
      <c r="AI92" s="103">
        <f t="shared" si="89"/>
        <v>-11.345870838081854</v>
      </c>
      <c r="AJ92" s="103">
        <f t="shared" si="90"/>
        <v>6.5262729150356833</v>
      </c>
      <c r="AK92" s="103">
        <f t="shared" si="91"/>
        <v>-2.5614802999659227</v>
      </c>
      <c r="AL92" s="103">
        <f t="shared" si="92"/>
        <v>-7.5614802999659227</v>
      </c>
      <c r="AM92" s="103">
        <f t="shared" si="93"/>
        <v>2.4385197000340773</v>
      </c>
      <c r="AN92" s="103">
        <f t="shared" si="94"/>
        <v>-11.310413600199944</v>
      </c>
      <c r="AO92" s="103">
        <f t="shared" si="95"/>
        <v>6.1874530002680972</v>
      </c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</row>
    <row r="93" spans="1:128" ht="13.7" customHeight="1">
      <c r="A93" s="95" t="s">
        <v>26</v>
      </c>
      <c r="B93" s="96" t="s">
        <v>50</v>
      </c>
      <c r="C93" s="126" t="s">
        <v>95</v>
      </c>
      <c r="D93" s="86">
        <v>9</v>
      </c>
      <c r="E93" s="98">
        <v>447.19749999999993</v>
      </c>
      <c r="F93" s="98">
        <f t="shared" si="63"/>
        <v>450.69999999999993</v>
      </c>
      <c r="G93" s="119">
        <v>2.8014000000000001</v>
      </c>
      <c r="H93" s="119">
        <v>0.70109999999999995</v>
      </c>
      <c r="I93" s="99">
        <f t="shared" si="64"/>
        <v>3.5024999999999999</v>
      </c>
      <c r="J93" s="98">
        <f t="shared" si="65"/>
        <v>7809.0293504238143</v>
      </c>
      <c r="K93" s="167"/>
      <c r="L93" s="187">
        <v>450.6</v>
      </c>
      <c r="M93" s="188">
        <v>2.7448999999999999</v>
      </c>
      <c r="N93" s="188">
        <v>0.70230000000000103</v>
      </c>
      <c r="O93" s="164">
        <v>3.4472</v>
      </c>
      <c r="P93" s="169">
        <v>7690</v>
      </c>
      <c r="Q93" s="101">
        <f t="shared" si="71"/>
        <v>-2.0168487184979016</v>
      </c>
      <c r="R93" s="101">
        <f t="shared" si="72"/>
        <v>0.17115960633306079</v>
      </c>
      <c r="S93" s="101">
        <f t="shared" si="66"/>
        <v>-1.5788722341184842</v>
      </c>
      <c r="T93" s="101">
        <f t="shared" si="67"/>
        <v>-1.5242528242944089</v>
      </c>
      <c r="U93" s="102"/>
      <c r="V93" s="103">
        <f t="shared" si="68"/>
        <v>-3.5157810627247419</v>
      </c>
      <c r="W93" s="103">
        <f t="shared" si="77"/>
        <v>-8.5157810627247414</v>
      </c>
      <c r="X93" s="103">
        <f t="shared" si="78"/>
        <v>1.4842189372752581</v>
      </c>
      <c r="Y93" s="103">
        <f t="shared" si="79"/>
        <v>-11.748455986590335</v>
      </c>
      <c r="Z93" s="103">
        <f t="shared" si="80"/>
        <v>4.7168938611408517</v>
      </c>
      <c r="AA93" s="103">
        <f t="shared" si="81"/>
        <v>3.3272334054230239E-2</v>
      </c>
      <c r="AB93" s="103">
        <f t="shared" si="82"/>
        <v>-4.9667276659457702</v>
      </c>
      <c r="AC93" s="103">
        <f t="shared" si="83"/>
        <v>5.0332723340542298</v>
      </c>
      <c r="AD93" s="103">
        <f t="shared" si="84"/>
        <v>-4.1630419917261063</v>
      </c>
      <c r="AE93" s="103">
        <f t="shared" si="85"/>
        <v>4.2295866598345659</v>
      </c>
      <c r="AF93" s="103">
        <f t="shared" si="86"/>
        <v>-2.4097989615230855</v>
      </c>
      <c r="AG93" s="103">
        <f t="shared" si="87"/>
        <v>-7.4097989615230855</v>
      </c>
      <c r="AH93" s="103">
        <f t="shared" si="88"/>
        <v>2.5902010384769145</v>
      </c>
      <c r="AI93" s="103">
        <f t="shared" si="89"/>
        <v>-11.345870838081854</v>
      </c>
      <c r="AJ93" s="103">
        <f t="shared" si="90"/>
        <v>6.5262729150356833</v>
      </c>
      <c r="AK93" s="103">
        <f t="shared" si="91"/>
        <v>-2.5614802999659227</v>
      </c>
      <c r="AL93" s="103">
        <f t="shared" si="92"/>
        <v>-7.5614802999659227</v>
      </c>
      <c r="AM93" s="103">
        <f t="shared" si="93"/>
        <v>2.4385197000340773</v>
      </c>
      <c r="AN93" s="103">
        <f t="shared" si="94"/>
        <v>-11.310413600199944</v>
      </c>
      <c r="AO93" s="103">
        <f t="shared" si="95"/>
        <v>6.1874530002680972</v>
      </c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</row>
    <row r="94" spans="1:128">
      <c r="A94" s="95" t="s">
        <v>25</v>
      </c>
      <c r="B94" s="96" t="s">
        <v>70</v>
      </c>
      <c r="C94" s="126" t="s">
        <v>114</v>
      </c>
      <c r="D94" s="127">
        <v>1</v>
      </c>
      <c r="E94" s="98">
        <v>446.77450000000005</v>
      </c>
      <c r="F94" s="98">
        <f t="shared" si="63"/>
        <v>446.8</v>
      </c>
      <c r="G94" s="131">
        <v>1.52E-2</v>
      </c>
      <c r="H94" s="131">
        <v>1.03E-2</v>
      </c>
      <c r="I94" s="99">
        <f t="shared" si="64"/>
        <v>2.5500000000000002E-2</v>
      </c>
      <c r="J94" s="98">
        <f t="shared" si="65"/>
        <v>57.074543802072064</v>
      </c>
      <c r="K94" s="113"/>
      <c r="L94" s="113">
        <v>446.7</v>
      </c>
      <c r="M94" s="114"/>
      <c r="N94" s="114"/>
      <c r="O94" s="114">
        <v>2.3300000000000001E-2</v>
      </c>
      <c r="P94" s="128">
        <v>52.2</v>
      </c>
      <c r="Q94" s="101"/>
      <c r="R94" s="101"/>
      <c r="S94" s="101">
        <f t="shared" si="66"/>
        <v>-8.6274509803921582</v>
      </c>
      <c r="T94" s="101">
        <f t="shared" si="67"/>
        <v>-8.5406618736654583</v>
      </c>
      <c r="U94" s="102"/>
      <c r="V94" s="103">
        <f t="shared" si="68"/>
        <v>-3.5157810627247419</v>
      </c>
      <c r="W94" s="103">
        <f t="shared" si="77"/>
        <v>-8.5157810627247414</v>
      </c>
      <c r="X94" s="103">
        <f t="shared" si="78"/>
        <v>1.4842189372752581</v>
      </c>
      <c r="Y94" s="103">
        <f t="shared" si="79"/>
        <v>-11.748455986590335</v>
      </c>
      <c r="Z94" s="103">
        <f t="shared" si="80"/>
        <v>4.7168938611408517</v>
      </c>
      <c r="AA94" s="103">
        <f t="shared" si="81"/>
        <v>3.3272334054230239E-2</v>
      </c>
      <c r="AB94" s="103">
        <f t="shared" si="82"/>
        <v>-4.9667276659457702</v>
      </c>
      <c r="AC94" s="103">
        <f t="shared" si="83"/>
        <v>5.0332723340542298</v>
      </c>
      <c r="AD94" s="103">
        <f t="shared" si="84"/>
        <v>-4.1630419917261063</v>
      </c>
      <c r="AE94" s="103">
        <f t="shared" si="85"/>
        <v>4.2295866598345659</v>
      </c>
      <c r="AF94" s="103">
        <f t="shared" si="86"/>
        <v>-2.4097989615230855</v>
      </c>
      <c r="AG94" s="103">
        <f t="shared" si="87"/>
        <v>-7.4097989615230855</v>
      </c>
      <c r="AH94" s="103">
        <f t="shared" si="88"/>
        <v>2.5902010384769145</v>
      </c>
      <c r="AI94" s="103">
        <f t="shared" si="89"/>
        <v>-11.345870838081854</v>
      </c>
      <c r="AJ94" s="103">
        <f t="shared" si="90"/>
        <v>6.5262729150356833</v>
      </c>
      <c r="AK94" s="103">
        <f t="shared" si="91"/>
        <v>-2.5614802999659227</v>
      </c>
      <c r="AL94" s="103">
        <f t="shared" si="92"/>
        <v>-7.5614802999659227</v>
      </c>
      <c r="AM94" s="103">
        <f t="shared" si="93"/>
        <v>2.4385197000340773</v>
      </c>
      <c r="AN94" s="103">
        <f t="shared" si="94"/>
        <v>-11.310413600199944</v>
      </c>
      <c r="AO94" s="103">
        <f t="shared" si="95"/>
        <v>6.1874530002680972</v>
      </c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</row>
    <row r="95" spans="1:128">
      <c r="A95" s="95" t="s">
        <v>25</v>
      </c>
      <c r="B95" s="96" t="s">
        <v>70</v>
      </c>
      <c r="C95" s="126" t="s">
        <v>114</v>
      </c>
      <c r="D95" s="86">
        <v>2</v>
      </c>
      <c r="E95" s="98">
        <v>446.45709999999997</v>
      </c>
      <c r="F95" s="98">
        <f t="shared" si="63"/>
        <v>446.5</v>
      </c>
      <c r="G95" s="131">
        <v>3.0300000000000001E-2</v>
      </c>
      <c r="H95" s="131">
        <v>1.26E-2</v>
      </c>
      <c r="I95" s="99">
        <f t="shared" si="64"/>
        <v>4.2900000000000001E-2</v>
      </c>
      <c r="J95" s="98">
        <f t="shared" si="65"/>
        <v>96.086375209486533</v>
      </c>
      <c r="K95" s="115"/>
      <c r="L95" s="115">
        <v>446.5</v>
      </c>
      <c r="M95" s="116"/>
      <c r="N95" s="116"/>
      <c r="O95" s="116">
        <v>3.73E-2</v>
      </c>
      <c r="P95" s="129">
        <v>83.5</v>
      </c>
      <c r="Q95" s="101"/>
      <c r="R95" s="101"/>
      <c r="S95" s="101">
        <f t="shared" si="66"/>
        <v>-13.053613053613056</v>
      </c>
      <c r="T95" s="101">
        <f t="shared" si="67"/>
        <v>-13.099021772905727</v>
      </c>
      <c r="U95" s="102"/>
      <c r="V95" s="103">
        <f t="shared" si="68"/>
        <v>-3.5157810627247419</v>
      </c>
      <c r="W95" s="103">
        <f t="shared" si="77"/>
        <v>-8.5157810627247414</v>
      </c>
      <c r="X95" s="103">
        <f t="shared" si="78"/>
        <v>1.4842189372752581</v>
      </c>
      <c r="Y95" s="103">
        <f t="shared" si="79"/>
        <v>-11.748455986590335</v>
      </c>
      <c r="Z95" s="103">
        <f t="shared" si="80"/>
        <v>4.7168938611408517</v>
      </c>
      <c r="AA95" s="103">
        <f t="shared" si="81"/>
        <v>3.3272334054230239E-2</v>
      </c>
      <c r="AB95" s="103">
        <f t="shared" si="82"/>
        <v>-4.9667276659457702</v>
      </c>
      <c r="AC95" s="103">
        <f t="shared" si="83"/>
        <v>5.0332723340542298</v>
      </c>
      <c r="AD95" s="103">
        <f t="shared" si="84"/>
        <v>-4.1630419917261063</v>
      </c>
      <c r="AE95" s="103">
        <f t="shared" si="85"/>
        <v>4.2295866598345659</v>
      </c>
      <c r="AF95" s="103">
        <f t="shared" si="86"/>
        <v>-2.4097989615230855</v>
      </c>
      <c r="AG95" s="103">
        <f t="shared" si="87"/>
        <v>-7.4097989615230855</v>
      </c>
      <c r="AH95" s="103">
        <f t="shared" si="88"/>
        <v>2.5902010384769145</v>
      </c>
      <c r="AI95" s="103">
        <f t="shared" si="89"/>
        <v>-11.345870838081854</v>
      </c>
      <c r="AJ95" s="103">
        <f t="shared" si="90"/>
        <v>6.5262729150356833</v>
      </c>
      <c r="AK95" s="103">
        <f t="shared" si="91"/>
        <v>-2.5614802999659227</v>
      </c>
      <c r="AL95" s="103">
        <f t="shared" si="92"/>
        <v>-7.5614802999659227</v>
      </c>
      <c r="AM95" s="103">
        <f t="shared" si="93"/>
        <v>2.4385197000340773</v>
      </c>
      <c r="AN95" s="103">
        <f t="shared" si="94"/>
        <v>-11.310413600199944</v>
      </c>
      <c r="AO95" s="103">
        <f t="shared" si="95"/>
        <v>6.1874530002680972</v>
      </c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</row>
    <row r="96" spans="1:128">
      <c r="A96" s="95" t="s">
        <v>25</v>
      </c>
      <c r="B96" s="96" t="s">
        <v>70</v>
      </c>
      <c r="C96" s="126" t="s">
        <v>114</v>
      </c>
      <c r="D96" s="86">
        <v>3</v>
      </c>
      <c r="E96" s="98">
        <v>446.03409999999997</v>
      </c>
      <c r="F96" s="98">
        <f t="shared" si="63"/>
        <v>446.09999999999997</v>
      </c>
      <c r="G96" s="131">
        <v>5.0700000000000002E-2</v>
      </c>
      <c r="H96" s="131">
        <v>1.52E-2</v>
      </c>
      <c r="I96" s="99">
        <f t="shared" si="64"/>
        <v>6.59E-2</v>
      </c>
      <c r="J96" s="98">
        <f t="shared" si="65"/>
        <v>147.73831396763421</v>
      </c>
      <c r="K96" s="115"/>
      <c r="L96" s="115">
        <v>446.1</v>
      </c>
      <c r="M96" s="116"/>
      <c r="N96" s="116"/>
      <c r="O96" s="116">
        <v>5.8700000000000002E-2</v>
      </c>
      <c r="P96" s="129">
        <v>131.6</v>
      </c>
      <c r="Q96" s="101"/>
      <c r="R96" s="101"/>
      <c r="S96" s="101">
        <f t="shared" si="66"/>
        <v>-10.925644916540209</v>
      </c>
      <c r="T96" s="101">
        <f t="shared" si="67"/>
        <v>-10.923580711209228</v>
      </c>
      <c r="U96" s="102"/>
      <c r="V96" s="103">
        <f t="shared" ref="V96:V127" si="96">$Q$140</f>
        <v>-3.5157810627247419</v>
      </c>
      <c r="W96" s="103">
        <f t="shared" si="77"/>
        <v>-8.5157810627247414</v>
      </c>
      <c r="X96" s="103">
        <f t="shared" si="78"/>
        <v>1.4842189372752581</v>
      </c>
      <c r="Y96" s="103">
        <f t="shared" si="79"/>
        <v>-11.748455986590335</v>
      </c>
      <c r="Z96" s="103">
        <f t="shared" si="80"/>
        <v>4.7168938611408517</v>
      </c>
      <c r="AA96" s="103">
        <f t="shared" si="81"/>
        <v>3.3272334054230239E-2</v>
      </c>
      <c r="AB96" s="103">
        <f t="shared" si="82"/>
        <v>-4.9667276659457702</v>
      </c>
      <c r="AC96" s="103">
        <f t="shared" si="83"/>
        <v>5.0332723340542298</v>
      </c>
      <c r="AD96" s="103">
        <f t="shared" si="84"/>
        <v>-4.1630419917261063</v>
      </c>
      <c r="AE96" s="103">
        <f t="shared" si="85"/>
        <v>4.2295866598345659</v>
      </c>
      <c r="AF96" s="103">
        <f t="shared" si="86"/>
        <v>-2.4097989615230855</v>
      </c>
      <c r="AG96" s="103">
        <f t="shared" si="87"/>
        <v>-7.4097989615230855</v>
      </c>
      <c r="AH96" s="103">
        <f t="shared" si="88"/>
        <v>2.5902010384769145</v>
      </c>
      <c r="AI96" s="103">
        <f t="shared" si="89"/>
        <v>-11.345870838081854</v>
      </c>
      <c r="AJ96" s="103">
        <f t="shared" si="90"/>
        <v>6.5262729150356833</v>
      </c>
      <c r="AK96" s="103">
        <f t="shared" si="91"/>
        <v>-2.5614802999659227</v>
      </c>
      <c r="AL96" s="103">
        <f t="shared" si="92"/>
        <v>-7.5614802999659227</v>
      </c>
      <c r="AM96" s="103">
        <f t="shared" si="93"/>
        <v>2.4385197000340773</v>
      </c>
      <c r="AN96" s="103">
        <f t="shared" si="94"/>
        <v>-11.310413600199944</v>
      </c>
      <c r="AO96" s="103">
        <f t="shared" si="95"/>
        <v>6.1874530002680972</v>
      </c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</row>
    <row r="97" spans="1:128">
      <c r="A97" s="95" t="s">
        <v>25</v>
      </c>
      <c r="B97" s="96" t="s">
        <v>70</v>
      </c>
      <c r="C97" s="126" t="s">
        <v>114</v>
      </c>
      <c r="D97" s="86">
        <v>4</v>
      </c>
      <c r="E97" s="98">
        <v>446.78349999999995</v>
      </c>
      <c r="F97" s="98">
        <f t="shared" si="63"/>
        <v>447.09999999999991</v>
      </c>
      <c r="G97" s="131">
        <v>0.25009999999999999</v>
      </c>
      <c r="H97" s="131">
        <v>6.6400000000000001E-2</v>
      </c>
      <c r="I97" s="99">
        <f t="shared" si="64"/>
        <v>0.3165</v>
      </c>
      <c r="J97" s="98">
        <f t="shared" si="65"/>
        <v>708.20747084992217</v>
      </c>
      <c r="K97" s="115"/>
      <c r="L97" s="115">
        <v>447.1</v>
      </c>
      <c r="M97" s="116"/>
      <c r="N97" s="116"/>
      <c r="O97" s="116">
        <v>0.26290000000000002</v>
      </c>
      <c r="P97" s="129">
        <v>588</v>
      </c>
      <c r="Q97" s="101"/>
      <c r="R97" s="101"/>
      <c r="S97" s="101">
        <f t="shared" si="66"/>
        <v>-16.935229067930482</v>
      </c>
      <c r="T97" s="101">
        <f t="shared" si="67"/>
        <v>-16.973482460677911</v>
      </c>
      <c r="U97" s="102"/>
      <c r="V97" s="103">
        <f t="shared" si="96"/>
        <v>-3.5157810627247419</v>
      </c>
      <c r="W97" s="103">
        <f t="shared" si="77"/>
        <v>-8.5157810627247414</v>
      </c>
      <c r="X97" s="103">
        <f t="shared" si="78"/>
        <v>1.4842189372752581</v>
      </c>
      <c r="Y97" s="103">
        <f t="shared" si="79"/>
        <v>-11.748455986590335</v>
      </c>
      <c r="Z97" s="103">
        <f t="shared" si="80"/>
        <v>4.7168938611408517</v>
      </c>
      <c r="AA97" s="103">
        <f t="shared" si="81"/>
        <v>3.3272334054230239E-2</v>
      </c>
      <c r="AB97" s="103">
        <f t="shared" si="82"/>
        <v>-4.9667276659457702</v>
      </c>
      <c r="AC97" s="103">
        <f t="shared" si="83"/>
        <v>5.0332723340542298</v>
      </c>
      <c r="AD97" s="103">
        <f t="shared" si="84"/>
        <v>-4.1630419917261063</v>
      </c>
      <c r="AE97" s="103">
        <f t="shared" si="85"/>
        <v>4.2295866598345659</v>
      </c>
      <c r="AF97" s="103">
        <f t="shared" si="86"/>
        <v>-2.4097989615230855</v>
      </c>
      <c r="AG97" s="103">
        <f t="shared" si="87"/>
        <v>-7.4097989615230855</v>
      </c>
      <c r="AH97" s="103">
        <f t="shared" si="88"/>
        <v>2.5902010384769145</v>
      </c>
      <c r="AI97" s="103">
        <f t="shared" si="89"/>
        <v>-11.345870838081854</v>
      </c>
      <c r="AJ97" s="103">
        <f t="shared" si="90"/>
        <v>6.5262729150356833</v>
      </c>
      <c r="AK97" s="103">
        <f t="shared" si="91"/>
        <v>-2.5614802999659227</v>
      </c>
      <c r="AL97" s="103">
        <f t="shared" si="92"/>
        <v>-7.5614802999659227</v>
      </c>
      <c r="AM97" s="103">
        <f t="shared" si="93"/>
        <v>2.4385197000340773</v>
      </c>
      <c r="AN97" s="103">
        <f t="shared" si="94"/>
        <v>-11.310413600199944</v>
      </c>
      <c r="AO97" s="103">
        <f t="shared" si="95"/>
        <v>6.1874530002680972</v>
      </c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</row>
    <row r="98" spans="1:128">
      <c r="A98" s="95" t="s">
        <v>25</v>
      </c>
      <c r="B98" s="96" t="s">
        <v>70</v>
      </c>
      <c r="C98" s="126" t="s">
        <v>114</v>
      </c>
      <c r="D98" s="86">
        <v>5</v>
      </c>
      <c r="E98" s="98">
        <v>446.59939999999995</v>
      </c>
      <c r="F98" s="98">
        <f t="shared" si="63"/>
        <v>447.09999999999991</v>
      </c>
      <c r="G98" s="131">
        <v>0.40039999999999998</v>
      </c>
      <c r="H98" s="131">
        <v>0.1002</v>
      </c>
      <c r="I98" s="99">
        <f t="shared" si="64"/>
        <v>0.50059999999999993</v>
      </c>
      <c r="J98" s="98">
        <f t="shared" si="65"/>
        <v>1120.4411241116768</v>
      </c>
      <c r="K98" s="115"/>
      <c r="L98" s="115">
        <v>447</v>
      </c>
      <c r="M98" s="116"/>
      <c r="N98" s="116"/>
      <c r="O98" s="116">
        <v>0.43440000000000001</v>
      </c>
      <c r="P98" s="129">
        <v>971.8</v>
      </c>
      <c r="Q98" s="101"/>
      <c r="R98" s="101"/>
      <c r="S98" s="101">
        <f t="shared" si="66"/>
        <v>-13.224131042748688</v>
      </c>
      <c r="T98" s="101">
        <f t="shared" si="67"/>
        <v>-13.26630386130503</v>
      </c>
      <c r="U98" s="102"/>
      <c r="V98" s="103">
        <f t="shared" si="96"/>
        <v>-3.5157810627247419</v>
      </c>
      <c r="W98" s="103">
        <f t="shared" si="77"/>
        <v>-8.5157810627247414</v>
      </c>
      <c r="X98" s="103">
        <f t="shared" si="78"/>
        <v>1.4842189372752581</v>
      </c>
      <c r="Y98" s="103">
        <f t="shared" si="79"/>
        <v>-11.748455986590335</v>
      </c>
      <c r="Z98" s="103">
        <f t="shared" si="80"/>
        <v>4.7168938611408517</v>
      </c>
      <c r="AA98" s="103">
        <f t="shared" si="81"/>
        <v>3.3272334054230239E-2</v>
      </c>
      <c r="AB98" s="103">
        <f t="shared" si="82"/>
        <v>-4.9667276659457702</v>
      </c>
      <c r="AC98" s="103">
        <f t="shared" si="83"/>
        <v>5.0332723340542298</v>
      </c>
      <c r="AD98" s="103">
        <f t="shared" si="84"/>
        <v>-4.1630419917261063</v>
      </c>
      <c r="AE98" s="103">
        <f t="shared" si="85"/>
        <v>4.2295866598345659</v>
      </c>
      <c r="AF98" s="103">
        <f t="shared" si="86"/>
        <v>-2.4097989615230855</v>
      </c>
      <c r="AG98" s="103">
        <f t="shared" si="87"/>
        <v>-7.4097989615230855</v>
      </c>
      <c r="AH98" s="103">
        <f t="shared" si="88"/>
        <v>2.5902010384769145</v>
      </c>
      <c r="AI98" s="103">
        <f t="shared" si="89"/>
        <v>-11.345870838081854</v>
      </c>
      <c r="AJ98" s="103">
        <f t="shared" si="90"/>
        <v>6.5262729150356833</v>
      </c>
      <c r="AK98" s="103">
        <f t="shared" si="91"/>
        <v>-2.5614802999659227</v>
      </c>
      <c r="AL98" s="103">
        <f t="shared" si="92"/>
        <v>-7.5614802999659227</v>
      </c>
      <c r="AM98" s="103">
        <f t="shared" si="93"/>
        <v>2.4385197000340773</v>
      </c>
      <c r="AN98" s="103">
        <f t="shared" si="94"/>
        <v>-11.310413600199944</v>
      </c>
      <c r="AO98" s="103">
        <f t="shared" si="95"/>
        <v>6.1874530002680972</v>
      </c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</row>
    <row r="99" spans="1:128">
      <c r="A99" s="95" t="s">
        <v>25</v>
      </c>
      <c r="B99" s="96" t="s">
        <v>70</v>
      </c>
      <c r="C99" s="126" t="s">
        <v>114</v>
      </c>
      <c r="D99" s="86">
        <v>6</v>
      </c>
      <c r="E99" s="98">
        <v>445.94780000000003</v>
      </c>
      <c r="F99" s="98">
        <f t="shared" si="63"/>
        <v>446.70000000000005</v>
      </c>
      <c r="G99" s="131">
        <v>0.60070000000000001</v>
      </c>
      <c r="H99" s="131">
        <v>0.1515</v>
      </c>
      <c r="I99" s="99">
        <f t="shared" si="64"/>
        <v>0.75219999999999998</v>
      </c>
      <c r="J99" s="98">
        <f t="shared" si="65"/>
        <v>1685.6715166348774</v>
      </c>
      <c r="K99" s="115"/>
      <c r="L99" s="115">
        <v>446.8</v>
      </c>
      <c r="M99" s="116"/>
      <c r="N99" s="116"/>
      <c r="O99" s="116">
        <v>0.7298</v>
      </c>
      <c r="P99" s="129">
        <v>1633.4</v>
      </c>
      <c r="Q99" s="101"/>
      <c r="R99" s="101"/>
      <c r="S99" s="101">
        <f t="shared" si="66"/>
        <v>-2.977931401223076</v>
      </c>
      <c r="T99" s="101">
        <f t="shared" si="67"/>
        <v>-3.1009313569720565</v>
      </c>
      <c r="U99" s="102"/>
      <c r="V99" s="103">
        <f t="shared" si="96"/>
        <v>-3.5157810627247419</v>
      </c>
      <c r="W99" s="103">
        <f t="shared" si="77"/>
        <v>-8.5157810627247414</v>
      </c>
      <c r="X99" s="103">
        <f t="shared" si="78"/>
        <v>1.4842189372752581</v>
      </c>
      <c r="Y99" s="103">
        <f t="shared" si="79"/>
        <v>-11.748455986590335</v>
      </c>
      <c r="Z99" s="103">
        <f t="shared" si="80"/>
        <v>4.7168938611408517</v>
      </c>
      <c r="AA99" s="103">
        <f t="shared" si="81"/>
        <v>3.3272334054230239E-2</v>
      </c>
      <c r="AB99" s="103">
        <f t="shared" si="82"/>
        <v>-4.9667276659457702</v>
      </c>
      <c r="AC99" s="103">
        <f t="shared" si="83"/>
        <v>5.0332723340542298</v>
      </c>
      <c r="AD99" s="103">
        <f t="shared" si="84"/>
        <v>-4.1630419917261063</v>
      </c>
      <c r="AE99" s="103">
        <f t="shared" si="85"/>
        <v>4.2295866598345659</v>
      </c>
      <c r="AF99" s="103">
        <f t="shared" si="86"/>
        <v>-2.4097989615230855</v>
      </c>
      <c r="AG99" s="103">
        <f t="shared" si="87"/>
        <v>-7.4097989615230855</v>
      </c>
      <c r="AH99" s="103">
        <f t="shared" si="88"/>
        <v>2.5902010384769145</v>
      </c>
      <c r="AI99" s="103">
        <f t="shared" si="89"/>
        <v>-11.345870838081854</v>
      </c>
      <c r="AJ99" s="103">
        <f t="shared" si="90"/>
        <v>6.5262729150356833</v>
      </c>
      <c r="AK99" s="103">
        <f t="shared" si="91"/>
        <v>-2.5614802999659227</v>
      </c>
      <c r="AL99" s="103">
        <f t="shared" si="92"/>
        <v>-7.5614802999659227</v>
      </c>
      <c r="AM99" s="103">
        <f t="shared" si="93"/>
        <v>2.4385197000340773</v>
      </c>
      <c r="AN99" s="103">
        <f t="shared" si="94"/>
        <v>-11.310413600199944</v>
      </c>
      <c r="AO99" s="103">
        <f t="shared" si="95"/>
        <v>6.1874530002680972</v>
      </c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</row>
    <row r="100" spans="1:128">
      <c r="A100" s="95" t="s">
        <v>25</v>
      </c>
      <c r="B100" s="96" t="s">
        <v>70</v>
      </c>
      <c r="C100" s="126" t="s">
        <v>114</v>
      </c>
      <c r="D100" s="86">
        <v>7</v>
      </c>
      <c r="E100" s="98">
        <v>446.64820000000003</v>
      </c>
      <c r="F100" s="98">
        <f t="shared" si="63"/>
        <v>448.9</v>
      </c>
      <c r="G100" s="131">
        <v>1.8006</v>
      </c>
      <c r="H100" s="131">
        <v>0.45119999999999999</v>
      </c>
      <c r="I100" s="99">
        <f t="shared" si="64"/>
        <v>2.2517999999999998</v>
      </c>
      <c r="J100" s="98">
        <f t="shared" si="65"/>
        <v>5031.9781312081595</v>
      </c>
      <c r="K100" s="115"/>
      <c r="L100" s="115">
        <v>448.8</v>
      </c>
      <c r="M100" s="116"/>
      <c r="N100" s="116"/>
      <c r="O100" s="116">
        <v>2.2029999999999998</v>
      </c>
      <c r="P100" s="129">
        <v>4908.6499999999996</v>
      </c>
      <c r="Q100" s="101"/>
      <c r="R100" s="101"/>
      <c r="S100" s="101">
        <f t="shared" si="66"/>
        <v>-2.1671551647570815</v>
      </c>
      <c r="T100" s="101">
        <f t="shared" si="67"/>
        <v>-2.4508876627122635</v>
      </c>
      <c r="U100" s="102"/>
      <c r="V100" s="103">
        <f t="shared" si="96"/>
        <v>-3.5157810627247419</v>
      </c>
      <c r="W100" s="103">
        <f t="shared" si="77"/>
        <v>-8.5157810627247414</v>
      </c>
      <c r="X100" s="103">
        <f t="shared" si="78"/>
        <v>1.4842189372752581</v>
      </c>
      <c r="Y100" s="103">
        <f t="shared" si="79"/>
        <v>-11.748455986590335</v>
      </c>
      <c r="Z100" s="103">
        <f t="shared" si="80"/>
        <v>4.7168938611408517</v>
      </c>
      <c r="AA100" s="103">
        <f t="shared" si="81"/>
        <v>3.3272334054230239E-2</v>
      </c>
      <c r="AB100" s="103">
        <f t="shared" si="82"/>
        <v>-4.9667276659457702</v>
      </c>
      <c r="AC100" s="103">
        <f t="shared" si="83"/>
        <v>5.0332723340542298</v>
      </c>
      <c r="AD100" s="103">
        <f t="shared" si="84"/>
        <v>-4.1630419917261063</v>
      </c>
      <c r="AE100" s="103">
        <f t="shared" si="85"/>
        <v>4.2295866598345659</v>
      </c>
      <c r="AF100" s="103">
        <f t="shared" si="86"/>
        <v>-2.4097989615230855</v>
      </c>
      <c r="AG100" s="103">
        <f t="shared" si="87"/>
        <v>-7.4097989615230855</v>
      </c>
      <c r="AH100" s="103">
        <f t="shared" si="88"/>
        <v>2.5902010384769145</v>
      </c>
      <c r="AI100" s="103">
        <f t="shared" si="89"/>
        <v>-11.345870838081854</v>
      </c>
      <c r="AJ100" s="103">
        <f t="shared" si="90"/>
        <v>6.5262729150356833</v>
      </c>
      <c r="AK100" s="103">
        <f t="shared" si="91"/>
        <v>-2.5614802999659227</v>
      </c>
      <c r="AL100" s="103">
        <f t="shared" si="92"/>
        <v>-7.5614802999659227</v>
      </c>
      <c r="AM100" s="103">
        <f t="shared" si="93"/>
        <v>2.4385197000340773</v>
      </c>
      <c r="AN100" s="103">
        <f t="shared" si="94"/>
        <v>-11.310413600199944</v>
      </c>
      <c r="AO100" s="103">
        <f t="shared" si="95"/>
        <v>6.1874530002680972</v>
      </c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</row>
    <row r="101" spans="1:128">
      <c r="A101" s="95" t="s">
        <v>25</v>
      </c>
      <c r="B101" s="96" t="s">
        <v>70</v>
      </c>
      <c r="C101" s="126" t="s">
        <v>114</v>
      </c>
      <c r="D101" s="86">
        <v>8</v>
      </c>
      <c r="E101" s="98">
        <v>446.69799999999998</v>
      </c>
      <c r="F101" s="98">
        <f t="shared" si="63"/>
        <v>449.6</v>
      </c>
      <c r="G101" s="131">
        <v>2.3012999999999999</v>
      </c>
      <c r="H101" s="131">
        <v>0.60070000000000001</v>
      </c>
      <c r="I101" s="99">
        <f t="shared" si="64"/>
        <v>2.9020000000000001</v>
      </c>
      <c r="J101" s="98">
        <f t="shared" si="65"/>
        <v>6480.6709827923387</v>
      </c>
      <c r="K101" s="115"/>
      <c r="L101" s="115">
        <v>449.5</v>
      </c>
      <c r="M101" s="116"/>
      <c r="N101" s="116"/>
      <c r="O101" s="116">
        <v>2.8658000000000001</v>
      </c>
      <c r="P101" s="129">
        <v>6375.53</v>
      </c>
      <c r="Q101" s="101"/>
      <c r="R101" s="101"/>
      <c r="S101" s="101">
        <f t="shared" si="66"/>
        <v>-1.2474155754651965</v>
      </c>
      <c r="T101" s="101">
        <f t="shared" si="67"/>
        <v>-1.6223780388097508</v>
      </c>
      <c r="U101" s="102"/>
      <c r="V101" s="103">
        <f t="shared" si="96"/>
        <v>-3.5157810627247419</v>
      </c>
      <c r="W101" s="103">
        <f t="shared" si="77"/>
        <v>-8.5157810627247414</v>
      </c>
      <c r="X101" s="103">
        <f t="shared" si="78"/>
        <v>1.4842189372752581</v>
      </c>
      <c r="Y101" s="103">
        <f t="shared" si="79"/>
        <v>-11.748455986590335</v>
      </c>
      <c r="Z101" s="103">
        <f t="shared" si="80"/>
        <v>4.7168938611408517</v>
      </c>
      <c r="AA101" s="103">
        <f t="shared" si="81"/>
        <v>3.3272334054230239E-2</v>
      </c>
      <c r="AB101" s="103">
        <f t="shared" si="82"/>
        <v>-4.9667276659457702</v>
      </c>
      <c r="AC101" s="103">
        <f t="shared" si="83"/>
        <v>5.0332723340542298</v>
      </c>
      <c r="AD101" s="103">
        <f t="shared" si="84"/>
        <v>-4.1630419917261063</v>
      </c>
      <c r="AE101" s="103">
        <f t="shared" si="85"/>
        <v>4.2295866598345659</v>
      </c>
      <c r="AF101" s="103">
        <f t="shared" si="86"/>
        <v>-2.4097989615230855</v>
      </c>
      <c r="AG101" s="103">
        <f t="shared" si="87"/>
        <v>-7.4097989615230855</v>
      </c>
      <c r="AH101" s="103">
        <f t="shared" si="88"/>
        <v>2.5902010384769145</v>
      </c>
      <c r="AI101" s="103">
        <f t="shared" si="89"/>
        <v>-11.345870838081854</v>
      </c>
      <c r="AJ101" s="103">
        <f t="shared" si="90"/>
        <v>6.5262729150356833</v>
      </c>
      <c r="AK101" s="103">
        <f t="shared" si="91"/>
        <v>-2.5614802999659227</v>
      </c>
      <c r="AL101" s="103">
        <f t="shared" si="92"/>
        <v>-7.5614802999659227</v>
      </c>
      <c r="AM101" s="103">
        <f t="shared" si="93"/>
        <v>2.4385197000340773</v>
      </c>
      <c r="AN101" s="103">
        <f t="shared" si="94"/>
        <v>-11.310413600199944</v>
      </c>
      <c r="AO101" s="103">
        <f t="shared" si="95"/>
        <v>6.1874530002680972</v>
      </c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</row>
    <row r="102" spans="1:128">
      <c r="A102" s="95" t="s">
        <v>25</v>
      </c>
      <c r="B102" s="96" t="s">
        <v>70</v>
      </c>
      <c r="C102" s="126" t="s">
        <v>114</v>
      </c>
      <c r="D102" s="86">
        <v>9</v>
      </c>
      <c r="E102" s="98">
        <v>446.29829999999993</v>
      </c>
      <c r="F102" s="98">
        <f t="shared" si="63"/>
        <v>449.7999999999999</v>
      </c>
      <c r="G102" s="131">
        <v>2.8003</v>
      </c>
      <c r="H102" s="131">
        <v>0.70140000000000002</v>
      </c>
      <c r="I102" s="99">
        <f t="shared" si="64"/>
        <v>3.5017</v>
      </c>
      <c r="J102" s="98">
        <f t="shared" si="65"/>
        <v>7822.9345383299396</v>
      </c>
      <c r="K102" s="115"/>
      <c r="L102" s="115">
        <v>449.7</v>
      </c>
      <c r="M102" s="116"/>
      <c r="N102" s="116"/>
      <c r="O102" s="116">
        <v>3.4592999999999998</v>
      </c>
      <c r="P102" s="129">
        <v>7692.46</v>
      </c>
      <c r="Q102" s="101"/>
      <c r="R102" s="101"/>
      <c r="S102" s="101">
        <f t="shared" si="66"/>
        <v>-1.2108404489248141</v>
      </c>
      <c r="T102" s="101">
        <f t="shared" si="67"/>
        <v>-1.6678464799961581</v>
      </c>
      <c r="U102" s="102"/>
      <c r="V102" s="103">
        <f t="shared" si="96"/>
        <v>-3.5157810627247419</v>
      </c>
      <c r="W102" s="103">
        <f t="shared" si="77"/>
        <v>-8.5157810627247414</v>
      </c>
      <c r="X102" s="103">
        <f t="shared" si="78"/>
        <v>1.4842189372752581</v>
      </c>
      <c r="Y102" s="103">
        <f t="shared" si="79"/>
        <v>-11.748455986590335</v>
      </c>
      <c r="Z102" s="103">
        <f t="shared" si="80"/>
        <v>4.7168938611408517</v>
      </c>
      <c r="AA102" s="103">
        <f t="shared" si="81"/>
        <v>3.3272334054230239E-2</v>
      </c>
      <c r="AB102" s="103">
        <f t="shared" si="82"/>
        <v>-4.9667276659457702</v>
      </c>
      <c r="AC102" s="103">
        <f t="shared" si="83"/>
        <v>5.0332723340542298</v>
      </c>
      <c r="AD102" s="103">
        <f t="shared" si="84"/>
        <v>-4.1630419917261063</v>
      </c>
      <c r="AE102" s="103">
        <f t="shared" si="85"/>
        <v>4.2295866598345659</v>
      </c>
      <c r="AF102" s="103">
        <f t="shared" si="86"/>
        <v>-2.4097989615230855</v>
      </c>
      <c r="AG102" s="103">
        <f t="shared" si="87"/>
        <v>-7.4097989615230855</v>
      </c>
      <c r="AH102" s="103">
        <f t="shared" si="88"/>
        <v>2.5902010384769145</v>
      </c>
      <c r="AI102" s="103">
        <f t="shared" si="89"/>
        <v>-11.345870838081854</v>
      </c>
      <c r="AJ102" s="103">
        <f t="shared" si="90"/>
        <v>6.5262729150356833</v>
      </c>
      <c r="AK102" s="103">
        <f t="shared" si="91"/>
        <v>-2.5614802999659227</v>
      </c>
      <c r="AL102" s="103">
        <f t="shared" si="92"/>
        <v>-7.5614802999659227</v>
      </c>
      <c r="AM102" s="103">
        <f t="shared" si="93"/>
        <v>2.4385197000340773</v>
      </c>
      <c r="AN102" s="103">
        <f t="shared" si="94"/>
        <v>-11.310413600199944</v>
      </c>
      <c r="AO102" s="103">
        <f t="shared" si="95"/>
        <v>6.1874530002680972</v>
      </c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</row>
    <row r="103" spans="1:128">
      <c r="A103" s="97" t="s">
        <v>57</v>
      </c>
      <c r="B103" s="96" t="s">
        <v>71</v>
      </c>
      <c r="C103" s="176" t="s">
        <v>105</v>
      </c>
      <c r="D103" s="127">
        <v>1</v>
      </c>
      <c r="E103" s="98">
        <v>446.37379999999996</v>
      </c>
      <c r="F103" s="98">
        <f t="shared" si="63"/>
        <v>446.4</v>
      </c>
      <c r="G103" s="119">
        <v>1.54E-2</v>
      </c>
      <c r="H103" s="119">
        <v>1.0800000000000001E-2</v>
      </c>
      <c r="I103" s="99">
        <f t="shared" si="64"/>
        <v>2.6200000000000001E-2</v>
      </c>
      <c r="J103" s="98">
        <f t="shared" si="65"/>
        <v>58.693901125237204</v>
      </c>
      <c r="K103" s="170">
        <v>446.6</v>
      </c>
      <c r="L103" s="170">
        <v>446.6</v>
      </c>
      <c r="M103" s="171"/>
      <c r="N103" s="171"/>
      <c r="O103" s="171">
        <v>2.2100000000000002E-2</v>
      </c>
      <c r="P103" s="174">
        <v>49.482999999999997</v>
      </c>
      <c r="Q103" s="101"/>
      <c r="R103" s="101"/>
      <c r="S103" s="101">
        <f t="shared" si="66"/>
        <v>-15.648854961832059</v>
      </c>
      <c r="T103" s="101">
        <f t="shared" si="67"/>
        <v>-15.693114529197146</v>
      </c>
      <c r="U103" s="102"/>
      <c r="V103" s="103">
        <f t="shared" si="96"/>
        <v>-3.5157810627247419</v>
      </c>
      <c r="W103" s="103">
        <f t="shared" si="77"/>
        <v>-8.5157810627247414</v>
      </c>
      <c r="X103" s="103">
        <f t="shared" si="78"/>
        <v>1.4842189372752581</v>
      </c>
      <c r="Y103" s="103">
        <f t="shared" si="79"/>
        <v>-11.748455986590335</v>
      </c>
      <c r="Z103" s="103">
        <f t="shared" si="80"/>
        <v>4.7168938611408517</v>
      </c>
      <c r="AA103" s="103">
        <f t="shared" si="81"/>
        <v>3.3272334054230239E-2</v>
      </c>
      <c r="AB103" s="103">
        <f t="shared" si="82"/>
        <v>-4.9667276659457702</v>
      </c>
      <c r="AC103" s="103">
        <f t="shared" si="83"/>
        <v>5.0332723340542298</v>
      </c>
      <c r="AD103" s="103">
        <f t="shared" si="84"/>
        <v>-4.1630419917261063</v>
      </c>
      <c r="AE103" s="103">
        <f t="shared" si="85"/>
        <v>4.2295866598345659</v>
      </c>
      <c r="AF103" s="103">
        <f t="shared" si="86"/>
        <v>-2.4097989615230855</v>
      </c>
      <c r="AG103" s="103">
        <f t="shared" si="87"/>
        <v>-7.4097989615230855</v>
      </c>
      <c r="AH103" s="103">
        <f t="shared" si="88"/>
        <v>2.5902010384769145</v>
      </c>
      <c r="AI103" s="103">
        <f t="shared" si="89"/>
        <v>-11.345870838081854</v>
      </c>
      <c r="AJ103" s="103">
        <f t="shared" si="90"/>
        <v>6.5262729150356833</v>
      </c>
      <c r="AK103" s="103">
        <f t="shared" si="91"/>
        <v>-2.5614802999659227</v>
      </c>
      <c r="AL103" s="103">
        <f t="shared" si="92"/>
        <v>-7.5614802999659227</v>
      </c>
      <c r="AM103" s="103">
        <f t="shared" si="93"/>
        <v>2.4385197000340773</v>
      </c>
      <c r="AN103" s="103">
        <f t="shared" si="94"/>
        <v>-11.310413600199944</v>
      </c>
      <c r="AO103" s="103">
        <f t="shared" si="95"/>
        <v>6.1874530002680972</v>
      </c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</row>
    <row r="104" spans="1:128">
      <c r="A104" s="97" t="s">
        <v>57</v>
      </c>
      <c r="B104" s="96" t="s">
        <v>71</v>
      </c>
      <c r="C104" s="176" t="s">
        <v>105</v>
      </c>
      <c r="D104" s="86">
        <v>2</v>
      </c>
      <c r="E104" s="98">
        <v>446.95600000000007</v>
      </c>
      <c r="F104" s="98">
        <f t="shared" si="63"/>
        <v>447.00000000000006</v>
      </c>
      <c r="G104" s="119">
        <v>3.1899999999999998E-2</v>
      </c>
      <c r="H104" s="119">
        <v>1.21E-2</v>
      </c>
      <c r="I104" s="99">
        <f t="shared" si="64"/>
        <v>4.3999999999999997E-2</v>
      </c>
      <c r="J104" s="98">
        <f t="shared" si="65"/>
        <v>98.440037627317082</v>
      </c>
      <c r="K104" s="172">
        <v>447.2</v>
      </c>
      <c r="L104" s="172">
        <v>447.2</v>
      </c>
      <c r="M104" s="173"/>
      <c r="N104" s="173"/>
      <c r="O104" s="173">
        <v>3.95E-2</v>
      </c>
      <c r="P104" s="175">
        <v>88.319000000000003</v>
      </c>
      <c r="Q104" s="101"/>
      <c r="R104" s="101"/>
      <c r="S104" s="101">
        <f t="shared" si="66"/>
        <v>-10.227272727272721</v>
      </c>
      <c r="T104" s="101">
        <f t="shared" si="67"/>
        <v>-10.281423972666682</v>
      </c>
      <c r="U104" s="102"/>
      <c r="V104" s="103">
        <f t="shared" si="96"/>
        <v>-3.5157810627247419</v>
      </c>
      <c r="W104" s="103">
        <f t="shared" si="77"/>
        <v>-8.5157810627247414</v>
      </c>
      <c r="X104" s="103">
        <f t="shared" si="78"/>
        <v>1.4842189372752581</v>
      </c>
      <c r="Y104" s="103">
        <f t="shared" si="79"/>
        <v>-11.748455986590335</v>
      </c>
      <c r="Z104" s="103">
        <f t="shared" si="80"/>
        <v>4.7168938611408517</v>
      </c>
      <c r="AA104" s="103">
        <f t="shared" si="81"/>
        <v>3.3272334054230239E-2</v>
      </c>
      <c r="AB104" s="103">
        <f t="shared" si="82"/>
        <v>-4.9667276659457702</v>
      </c>
      <c r="AC104" s="103">
        <f t="shared" si="83"/>
        <v>5.0332723340542298</v>
      </c>
      <c r="AD104" s="103">
        <f t="shared" si="84"/>
        <v>-4.1630419917261063</v>
      </c>
      <c r="AE104" s="103">
        <f t="shared" si="85"/>
        <v>4.2295866598345659</v>
      </c>
      <c r="AF104" s="103">
        <f t="shared" si="86"/>
        <v>-2.4097989615230855</v>
      </c>
      <c r="AG104" s="103">
        <f t="shared" si="87"/>
        <v>-7.4097989615230855</v>
      </c>
      <c r="AH104" s="103">
        <f t="shared" si="88"/>
        <v>2.5902010384769145</v>
      </c>
      <c r="AI104" s="103">
        <f t="shared" si="89"/>
        <v>-11.345870838081854</v>
      </c>
      <c r="AJ104" s="103">
        <f t="shared" si="90"/>
        <v>6.5262729150356833</v>
      </c>
      <c r="AK104" s="103">
        <f t="shared" si="91"/>
        <v>-2.5614802999659227</v>
      </c>
      <c r="AL104" s="103">
        <f t="shared" si="92"/>
        <v>-7.5614802999659227</v>
      </c>
      <c r="AM104" s="103">
        <f t="shared" si="93"/>
        <v>2.4385197000340773</v>
      </c>
      <c r="AN104" s="103">
        <f t="shared" si="94"/>
        <v>-11.310413600199944</v>
      </c>
      <c r="AO104" s="103">
        <f t="shared" si="95"/>
        <v>6.1874530002680972</v>
      </c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</row>
    <row r="105" spans="1:128">
      <c r="A105" s="97" t="s">
        <v>57</v>
      </c>
      <c r="B105" s="96" t="s">
        <v>71</v>
      </c>
      <c r="C105" s="176" t="s">
        <v>105</v>
      </c>
      <c r="D105" s="86">
        <v>3</v>
      </c>
      <c r="E105" s="98">
        <v>446.53380000000004</v>
      </c>
      <c r="F105" s="98">
        <f t="shared" si="63"/>
        <v>446.6</v>
      </c>
      <c r="G105" s="119">
        <v>5.0799999999999998E-2</v>
      </c>
      <c r="H105" s="119">
        <v>1.54E-2</v>
      </c>
      <c r="I105" s="99">
        <f t="shared" si="64"/>
        <v>6.6199999999999995E-2</v>
      </c>
      <c r="J105" s="98">
        <f t="shared" si="65"/>
        <v>148.24476115395083</v>
      </c>
      <c r="K105" s="172">
        <v>446.7</v>
      </c>
      <c r="L105" s="172">
        <v>446.7</v>
      </c>
      <c r="M105" s="173"/>
      <c r="N105" s="173"/>
      <c r="O105" s="173">
        <v>6.4699999999999994E-2</v>
      </c>
      <c r="P105" s="175">
        <v>144.83699999999999</v>
      </c>
      <c r="Q105" s="101"/>
      <c r="R105" s="101"/>
      <c r="S105" s="101">
        <f t="shared" si="66"/>
        <v>-2.2658610271903346</v>
      </c>
      <c r="T105" s="101">
        <f t="shared" si="67"/>
        <v>-2.2987396839014873</v>
      </c>
      <c r="U105" s="102"/>
      <c r="V105" s="103">
        <f t="shared" si="96"/>
        <v>-3.5157810627247419</v>
      </c>
      <c r="W105" s="103">
        <f t="shared" si="77"/>
        <v>-8.5157810627247414</v>
      </c>
      <c r="X105" s="103">
        <f t="shared" si="78"/>
        <v>1.4842189372752581</v>
      </c>
      <c r="Y105" s="103">
        <f t="shared" si="79"/>
        <v>-11.748455986590335</v>
      </c>
      <c r="Z105" s="103">
        <f t="shared" si="80"/>
        <v>4.7168938611408517</v>
      </c>
      <c r="AA105" s="103">
        <f t="shared" si="81"/>
        <v>3.3272334054230239E-2</v>
      </c>
      <c r="AB105" s="103">
        <f t="shared" si="82"/>
        <v>-4.9667276659457702</v>
      </c>
      <c r="AC105" s="103">
        <f t="shared" si="83"/>
        <v>5.0332723340542298</v>
      </c>
      <c r="AD105" s="103">
        <f t="shared" si="84"/>
        <v>-4.1630419917261063</v>
      </c>
      <c r="AE105" s="103">
        <f t="shared" si="85"/>
        <v>4.2295866598345659</v>
      </c>
      <c r="AF105" s="103">
        <f t="shared" si="86"/>
        <v>-2.4097989615230855</v>
      </c>
      <c r="AG105" s="103">
        <f t="shared" si="87"/>
        <v>-7.4097989615230855</v>
      </c>
      <c r="AH105" s="103">
        <f t="shared" si="88"/>
        <v>2.5902010384769145</v>
      </c>
      <c r="AI105" s="103">
        <f t="shared" si="89"/>
        <v>-11.345870838081854</v>
      </c>
      <c r="AJ105" s="103">
        <f t="shared" si="90"/>
        <v>6.5262729150356833</v>
      </c>
      <c r="AK105" s="103">
        <f t="shared" si="91"/>
        <v>-2.5614802999659227</v>
      </c>
      <c r="AL105" s="103">
        <f t="shared" si="92"/>
        <v>-7.5614802999659227</v>
      </c>
      <c r="AM105" s="103">
        <f t="shared" si="93"/>
        <v>2.4385197000340773</v>
      </c>
      <c r="AN105" s="103">
        <f t="shared" si="94"/>
        <v>-11.310413600199944</v>
      </c>
      <c r="AO105" s="103">
        <f t="shared" si="95"/>
        <v>6.1874530002680972</v>
      </c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</row>
    <row r="106" spans="1:128">
      <c r="A106" s="97" t="s">
        <v>57</v>
      </c>
      <c r="B106" s="96" t="s">
        <v>71</v>
      </c>
      <c r="C106" s="176" t="s">
        <v>105</v>
      </c>
      <c r="D106" s="86">
        <v>4</v>
      </c>
      <c r="E106" s="98">
        <v>446.28359999999998</v>
      </c>
      <c r="F106" s="98">
        <f t="shared" si="63"/>
        <v>446.59999999999997</v>
      </c>
      <c r="G106" s="119">
        <v>0.25040000000000001</v>
      </c>
      <c r="H106" s="119">
        <v>6.6000000000000003E-2</v>
      </c>
      <c r="I106" s="99">
        <f t="shared" si="64"/>
        <v>0.31640000000000001</v>
      </c>
      <c r="J106" s="98">
        <f t="shared" si="65"/>
        <v>708.7765970429972</v>
      </c>
      <c r="K106" s="172">
        <v>446.7</v>
      </c>
      <c r="L106" s="172">
        <v>446.7</v>
      </c>
      <c r="M106" s="173"/>
      <c r="N106" s="173"/>
      <c r="O106" s="173">
        <v>0.31259999999999999</v>
      </c>
      <c r="P106" s="175">
        <v>699.70500000000004</v>
      </c>
      <c r="Q106" s="101"/>
      <c r="R106" s="101"/>
      <c r="S106" s="101">
        <f t="shared" si="66"/>
        <v>-1.2010113780025364</v>
      </c>
      <c r="T106" s="101">
        <f t="shared" si="67"/>
        <v>-1.2798951151665687</v>
      </c>
      <c r="U106" s="102"/>
      <c r="V106" s="103">
        <f t="shared" si="96"/>
        <v>-3.5157810627247419</v>
      </c>
      <c r="W106" s="103">
        <f t="shared" si="77"/>
        <v>-8.5157810627247414</v>
      </c>
      <c r="X106" s="103">
        <f t="shared" si="78"/>
        <v>1.4842189372752581</v>
      </c>
      <c r="Y106" s="103">
        <f t="shared" si="79"/>
        <v>-11.748455986590335</v>
      </c>
      <c r="Z106" s="103">
        <f t="shared" si="80"/>
        <v>4.7168938611408517</v>
      </c>
      <c r="AA106" s="103">
        <f t="shared" si="81"/>
        <v>3.3272334054230239E-2</v>
      </c>
      <c r="AB106" s="103">
        <f t="shared" si="82"/>
        <v>-4.9667276659457702</v>
      </c>
      <c r="AC106" s="103">
        <f t="shared" si="83"/>
        <v>5.0332723340542298</v>
      </c>
      <c r="AD106" s="103">
        <f t="shared" si="84"/>
        <v>-4.1630419917261063</v>
      </c>
      <c r="AE106" s="103">
        <f t="shared" si="85"/>
        <v>4.2295866598345659</v>
      </c>
      <c r="AF106" s="103">
        <f t="shared" si="86"/>
        <v>-2.4097989615230855</v>
      </c>
      <c r="AG106" s="103">
        <f t="shared" si="87"/>
        <v>-7.4097989615230855</v>
      </c>
      <c r="AH106" s="103">
        <f t="shared" si="88"/>
        <v>2.5902010384769145</v>
      </c>
      <c r="AI106" s="103">
        <f t="shared" si="89"/>
        <v>-11.345870838081854</v>
      </c>
      <c r="AJ106" s="103">
        <f t="shared" si="90"/>
        <v>6.5262729150356833</v>
      </c>
      <c r="AK106" s="103">
        <f t="shared" si="91"/>
        <v>-2.5614802999659227</v>
      </c>
      <c r="AL106" s="103">
        <f t="shared" si="92"/>
        <v>-7.5614802999659227</v>
      </c>
      <c r="AM106" s="103">
        <f t="shared" si="93"/>
        <v>2.4385197000340773</v>
      </c>
      <c r="AN106" s="103">
        <f t="shared" si="94"/>
        <v>-11.310413600199944</v>
      </c>
      <c r="AO106" s="103">
        <f t="shared" si="95"/>
        <v>6.1874530002680972</v>
      </c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</row>
    <row r="107" spans="1:128">
      <c r="A107" s="97" t="s">
        <v>57</v>
      </c>
      <c r="B107" s="96" t="s">
        <v>71</v>
      </c>
      <c r="C107" s="176" t="s">
        <v>105</v>
      </c>
      <c r="D107" s="86">
        <v>5</v>
      </c>
      <c r="E107" s="98">
        <v>447.0985</v>
      </c>
      <c r="F107" s="98">
        <f t="shared" si="63"/>
        <v>447.6</v>
      </c>
      <c r="G107" s="119">
        <v>0.40139999999999998</v>
      </c>
      <c r="H107" s="119">
        <v>0.10009999999999999</v>
      </c>
      <c r="I107" s="99">
        <f t="shared" si="64"/>
        <v>0.50149999999999995</v>
      </c>
      <c r="J107" s="98">
        <f t="shared" si="65"/>
        <v>1121.2021717597345</v>
      </c>
      <c r="K107" s="172">
        <v>447.7</v>
      </c>
      <c r="L107" s="172">
        <v>447.7</v>
      </c>
      <c r="M107" s="173"/>
      <c r="N107" s="173"/>
      <c r="O107" s="173">
        <v>0.4929</v>
      </c>
      <c r="P107" s="175">
        <v>1100.8869999999999</v>
      </c>
      <c r="Q107" s="101"/>
      <c r="R107" s="101"/>
      <c r="S107" s="101">
        <f t="shared" si="66"/>
        <v>-1.7148554336988915</v>
      </c>
      <c r="T107" s="101">
        <f t="shared" si="67"/>
        <v>-1.8119097760798786</v>
      </c>
      <c r="U107" s="102"/>
      <c r="V107" s="103">
        <f t="shared" si="96"/>
        <v>-3.5157810627247419</v>
      </c>
      <c r="W107" s="103">
        <f t="shared" si="77"/>
        <v>-8.5157810627247414</v>
      </c>
      <c r="X107" s="103">
        <f t="shared" si="78"/>
        <v>1.4842189372752581</v>
      </c>
      <c r="Y107" s="103">
        <f t="shared" si="79"/>
        <v>-11.748455986590335</v>
      </c>
      <c r="Z107" s="103">
        <f t="shared" si="80"/>
        <v>4.7168938611408517</v>
      </c>
      <c r="AA107" s="103">
        <f t="shared" si="81"/>
        <v>3.3272334054230239E-2</v>
      </c>
      <c r="AB107" s="103">
        <f t="shared" si="82"/>
        <v>-4.9667276659457702</v>
      </c>
      <c r="AC107" s="103">
        <f t="shared" si="83"/>
        <v>5.0332723340542298</v>
      </c>
      <c r="AD107" s="103">
        <f t="shared" si="84"/>
        <v>-4.1630419917261063</v>
      </c>
      <c r="AE107" s="103">
        <f t="shared" si="85"/>
        <v>4.2295866598345659</v>
      </c>
      <c r="AF107" s="103">
        <f t="shared" si="86"/>
        <v>-2.4097989615230855</v>
      </c>
      <c r="AG107" s="103">
        <f t="shared" si="87"/>
        <v>-7.4097989615230855</v>
      </c>
      <c r="AH107" s="103">
        <f t="shared" si="88"/>
        <v>2.5902010384769145</v>
      </c>
      <c r="AI107" s="103">
        <f t="shared" si="89"/>
        <v>-11.345870838081854</v>
      </c>
      <c r="AJ107" s="103">
        <f t="shared" si="90"/>
        <v>6.5262729150356833</v>
      </c>
      <c r="AK107" s="103">
        <f t="shared" si="91"/>
        <v>-2.5614802999659227</v>
      </c>
      <c r="AL107" s="103">
        <f t="shared" si="92"/>
        <v>-7.5614802999659227</v>
      </c>
      <c r="AM107" s="103">
        <f t="shared" si="93"/>
        <v>2.4385197000340773</v>
      </c>
      <c r="AN107" s="103">
        <f t="shared" si="94"/>
        <v>-11.310413600199944</v>
      </c>
      <c r="AO107" s="103">
        <f t="shared" si="95"/>
        <v>6.1874530002680972</v>
      </c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</row>
    <row r="108" spans="1:128">
      <c r="A108" s="97" t="s">
        <v>57</v>
      </c>
      <c r="B108" s="96" t="s">
        <v>71</v>
      </c>
      <c r="C108" s="176" t="s">
        <v>105</v>
      </c>
      <c r="D108" s="86">
        <v>6</v>
      </c>
      <c r="E108" s="98">
        <v>447.04860000000002</v>
      </c>
      <c r="F108" s="98">
        <f t="shared" si="63"/>
        <v>447.80000000000007</v>
      </c>
      <c r="G108" s="119">
        <v>0.60089999999999999</v>
      </c>
      <c r="H108" s="119">
        <v>0.15049999999999999</v>
      </c>
      <c r="I108" s="99">
        <f t="shared" si="64"/>
        <v>0.75139999999999996</v>
      </c>
      <c r="J108" s="98">
        <f t="shared" si="65"/>
        <v>1679.7361546188956</v>
      </c>
      <c r="K108" s="172">
        <v>447.9</v>
      </c>
      <c r="L108" s="172">
        <v>447.9</v>
      </c>
      <c r="M108" s="173"/>
      <c r="N108" s="173"/>
      <c r="O108" s="173">
        <v>0.745</v>
      </c>
      <c r="P108" s="175">
        <v>1662.9839999999999</v>
      </c>
      <c r="Q108" s="101"/>
      <c r="R108" s="101"/>
      <c r="S108" s="101">
        <f t="shared" si="66"/>
        <v>-0.85174341229704043</v>
      </c>
      <c r="T108" s="101">
        <f t="shared" si="67"/>
        <v>-0.99730868879800294</v>
      </c>
      <c r="U108" s="102"/>
      <c r="V108" s="103">
        <f t="shared" si="96"/>
        <v>-3.5157810627247419</v>
      </c>
      <c r="W108" s="103">
        <f t="shared" si="77"/>
        <v>-8.5157810627247414</v>
      </c>
      <c r="X108" s="103">
        <f t="shared" si="78"/>
        <v>1.4842189372752581</v>
      </c>
      <c r="Y108" s="103">
        <f t="shared" si="79"/>
        <v>-11.748455986590335</v>
      </c>
      <c r="Z108" s="103">
        <f t="shared" si="80"/>
        <v>4.7168938611408517</v>
      </c>
      <c r="AA108" s="103">
        <f t="shared" si="81"/>
        <v>3.3272334054230239E-2</v>
      </c>
      <c r="AB108" s="103">
        <f t="shared" si="82"/>
        <v>-4.9667276659457702</v>
      </c>
      <c r="AC108" s="103">
        <f t="shared" si="83"/>
        <v>5.0332723340542298</v>
      </c>
      <c r="AD108" s="103">
        <f t="shared" si="84"/>
        <v>-4.1630419917261063</v>
      </c>
      <c r="AE108" s="103">
        <f t="shared" si="85"/>
        <v>4.2295866598345659</v>
      </c>
      <c r="AF108" s="103">
        <f t="shared" si="86"/>
        <v>-2.4097989615230855</v>
      </c>
      <c r="AG108" s="103">
        <f t="shared" si="87"/>
        <v>-7.4097989615230855</v>
      </c>
      <c r="AH108" s="103">
        <f t="shared" si="88"/>
        <v>2.5902010384769145</v>
      </c>
      <c r="AI108" s="103">
        <f t="shared" si="89"/>
        <v>-11.345870838081854</v>
      </c>
      <c r="AJ108" s="103">
        <f t="shared" si="90"/>
        <v>6.5262729150356833</v>
      </c>
      <c r="AK108" s="103">
        <f t="shared" si="91"/>
        <v>-2.5614802999659227</v>
      </c>
      <c r="AL108" s="103">
        <f t="shared" si="92"/>
        <v>-7.5614802999659227</v>
      </c>
      <c r="AM108" s="103">
        <f t="shared" si="93"/>
        <v>2.4385197000340773</v>
      </c>
      <c r="AN108" s="103">
        <f t="shared" si="94"/>
        <v>-11.310413600199944</v>
      </c>
      <c r="AO108" s="103">
        <f t="shared" si="95"/>
        <v>6.1874530002680972</v>
      </c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</row>
    <row r="109" spans="1:128">
      <c r="A109" s="97" t="s">
        <v>57</v>
      </c>
      <c r="B109" s="96" t="s">
        <v>71</v>
      </c>
      <c r="C109" s="176" t="s">
        <v>105</v>
      </c>
      <c r="D109" s="86">
        <v>7</v>
      </c>
      <c r="E109" s="98">
        <v>445.8494</v>
      </c>
      <c r="F109" s="98">
        <f t="shared" si="63"/>
        <v>448.1</v>
      </c>
      <c r="G109" s="119">
        <v>1.8003</v>
      </c>
      <c r="H109" s="119">
        <v>0.45029999999999998</v>
      </c>
      <c r="I109" s="99">
        <f t="shared" si="64"/>
        <v>2.2505999999999999</v>
      </c>
      <c r="J109" s="98">
        <f t="shared" si="65"/>
        <v>5038.2951917798155</v>
      </c>
      <c r="K109" s="172">
        <v>448</v>
      </c>
      <c r="L109" s="172">
        <v>448</v>
      </c>
      <c r="M109" s="173"/>
      <c r="N109" s="173"/>
      <c r="O109" s="173">
        <v>2.2170999999999998</v>
      </c>
      <c r="P109" s="175">
        <v>4948.4970000000003</v>
      </c>
      <c r="Q109" s="101"/>
      <c r="R109" s="101"/>
      <c r="S109" s="101">
        <f t="shared" si="66"/>
        <v>-1.4884919577001727</v>
      </c>
      <c r="T109" s="101">
        <f t="shared" si="67"/>
        <v>-1.7823130317239964</v>
      </c>
      <c r="U109" s="102"/>
      <c r="V109" s="103">
        <f t="shared" si="96"/>
        <v>-3.5157810627247419</v>
      </c>
      <c r="W109" s="103">
        <f>$Q$140-5</f>
        <v>-8.5157810627247414</v>
      </c>
      <c r="X109" s="103">
        <f t="shared" si="78"/>
        <v>1.4842189372752581</v>
      </c>
      <c r="Y109" s="103">
        <f>($Q$140-(3*$Q$143))</f>
        <v>-11.748455986590335</v>
      </c>
      <c r="Z109" s="103">
        <f t="shared" si="80"/>
        <v>4.7168938611408517</v>
      </c>
      <c r="AA109" s="103">
        <f t="shared" si="81"/>
        <v>3.3272334054230239E-2</v>
      </c>
      <c r="AB109" s="103">
        <f t="shared" si="82"/>
        <v>-4.9667276659457702</v>
      </c>
      <c r="AC109" s="103">
        <f t="shared" si="83"/>
        <v>5.0332723340542298</v>
      </c>
      <c r="AD109" s="103">
        <f t="shared" si="84"/>
        <v>-4.1630419917261063</v>
      </c>
      <c r="AE109" s="103">
        <f t="shared" si="85"/>
        <v>4.2295866598345659</v>
      </c>
      <c r="AF109" s="103">
        <f t="shared" si="86"/>
        <v>-2.4097989615230855</v>
      </c>
      <c r="AG109" s="103">
        <f t="shared" si="87"/>
        <v>-7.4097989615230855</v>
      </c>
      <c r="AH109" s="103">
        <f t="shared" si="88"/>
        <v>2.5902010384769145</v>
      </c>
      <c r="AI109" s="103">
        <f t="shared" si="89"/>
        <v>-11.345870838081854</v>
      </c>
      <c r="AJ109" s="103">
        <f t="shared" si="90"/>
        <v>6.5262729150356833</v>
      </c>
      <c r="AK109" s="103">
        <f t="shared" si="91"/>
        <v>-2.5614802999659227</v>
      </c>
      <c r="AL109" s="103">
        <f t="shared" si="92"/>
        <v>-7.5614802999659227</v>
      </c>
      <c r="AM109" s="103">
        <f t="shared" si="93"/>
        <v>2.4385197000340773</v>
      </c>
      <c r="AN109" s="103">
        <f t="shared" si="94"/>
        <v>-11.310413600199944</v>
      </c>
      <c r="AO109" s="103">
        <f t="shared" si="95"/>
        <v>6.1874530002680972</v>
      </c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</row>
    <row r="110" spans="1:128">
      <c r="A110" s="97" t="s">
        <v>57</v>
      </c>
      <c r="B110" s="96" t="s">
        <v>71</v>
      </c>
      <c r="C110" s="176" t="s">
        <v>105</v>
      </c>
      <c r="D110" s="86">
        <v>8</v>
      </c>
      <c r="E110" s="98">
        <v>446.08870000000002</v>
      </c>
      <c r="F110" s="98">
        <f t="shared" si="63"/>
        <v>449</v>
      </c>
      <c r="G110" s="119">
        <v>2.3083999999999998</v>
      </c>
      <c r="H110" s="119">
        <v>0.60289999999999999</v>
      </c>
      <c r="I110" s="99">
        <f t="shared" si="64"/>
        <v>2.9112999999999998</v>
      </c>
      <c r="J110" s="98">
        <f t="shared" si="65"/>
        <v>6510.2467936347739</v>
      </c>
      <c r="K110" s="172">
        <v>449.2</v>
      </c>
      <c r="L110" s="172">
        <v>449.2</v>
      </c>
      <c r="M110" s="173"/>
      <c r="N110" s="173"/>
      <c r="O110" s="173">
        <v>2.9064999999999999</v>
      </c>
      <c r="P110" s="175">
        <v>6470.7709999999997</v>
      </c>
      <c r="Q110" s="101"/>
      <c r="R110" s="101"/>
      <c r="S110" s="101">
        <f t="shared" si="66"/>
        <v>-0.16487479820011389</v>
      </c>
      <c r="T110" s="101">
        <f t="shared" si="67"/>
        <v>-0.60636401178171317</v>
      </c>
      <c r="U110" s="102"/>
      <c r="V110" s="103">
        <f t="shared" si="96"/>
        <v>-3.5157810627247419</v>
      </c>
      <c r="W110" s="103">
        <f t="shared" si="77"/>
        <v>-8.5157810627247414</v>
      </c>
      <c r="X110" s="103">
        <f t="shared" si="78"/>
        <v>1.4842189372752581</v>
      </c>
      <c r="Y110" s="103">
        <f t="shared" si="79"/>
        <v>-11.748455986590335</v>
      </c>
      <c r="Z110" s="103">
        <f t="shared" si="80"/>
        <v>4.7168938611408517</v>
      </c>
      <c r="AA110" s="103">
        <f t="shared" si="81"/>
        <v>3.3272334054230239E-2</v>
      </c>
      <c r="AB110" s="103">
        <f t="shared" si="82"/>
        <v>-4.9667276659457702</v>
      </c>
      <c r="AC110" s="103">
        <f t="shared" si="83"/>
        <v>5.0332723340542298</v>
      </c>
      <c r="AD110" s="103">
        <f t="shared" si="84"/>
        <v>-4.1630419917261063</v>
      </c>
      <c r="AE110" s="103">
        <f t="shared" si="85"/>
        <v>4.2295866598345659</v>
      </c>
      <c r="AF110" s="103">
        <f t="shared" si="86"/>
        <v>-2.4097989615230855</v>
      </c>
      <c r="AG110" s="103">
        <f t="shared" si="87"/>
        <v>-7.4097989615230855</v>
      </c>
      <c r="AH110" s="103">
        <f t="shared" si="88"/>
        <v>2.5902010384769145</v>
      </c>
      <c r="AI110" s="103">
        <f t="shared" si="89"/>
        <v>-11.345870838081854</v>
      </c>
      <c r="AJ110" s="103">
        <f t="shared" si="90"/>
        <v>6.5262729150356833</v>
      </c>
      <c r="AK110" s="103">
        <f t="shared" si="91"/>
        <v>-2.5614802999659227</v>
      </c>
      <c r="AL110" s="103">
        <f t="shared" si="92"/>
        <v>-7.5614802999659227</v>
      </c>
      <c r="AM110" s="103">
        <f t="shared" si="93"/>
        <v>2.4385197000340773</v>
      </c>
      <c r="AN110" s="103">
        <f t="shared" si="94"/>
        <v>-11.310413600199944</v>
      </c>
      <c r="AO110" s="103">
        <f t="shared" si="95"/>
        <v>6.1874530002680972</v>
      </c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</row>
    <row r="111" spans="1:128">
      <c r="A111" s="97" t="s">
        <v>57</v>
      </c>
      <c r="B111" s="96" t="s">
        <v>71</v>
      </c>
      <c r="C111" s="176" t="s">
        <v>105</v>
      </c>
      <c r="D111" s="86">
        <v>9</v>
      </c>
      <c r="E111" s="98">
        <v>446.99599999999992</v>
      </c>
      <c r="F111" s="98">
        <f t="shared" si="63"/>
        <v>450.49999999999989</v>
      </c>
      <c r="G111" s="119">
        <v>2.8014999999999999</v>
      </c>
      <c r="H111" s="119">
        <v>0.70250000000000001</v>
      </c>
      <c r="I111" s="99">
        <f t="shared" si="64"/>
        <v>3.504</v>
      </c>
      <c r="J111" s="98">
        <f t="shared" si="65"/>
        <v>7815.8751537492753</v>
      </c>
      <c r="K111" s="172">
        <v>450.4</v>
      </c>
      <c r="L111" s="172">
        <v>450.4</v>
      </c>
      <c r="M111" s="173"/>
      <c r="N111" s="173"/>
      <c r="O111" s="173">
        <v>3.4704000000000002</v>
      </c>
      <c r="P111" s="175">
        <v>7705.3969999999999</v>
      </c>
      <c r="Q111" s="101"/>
      <c r="R111" s="101"/>
      <c r="S111" s="101">
        <f t="shared" si="66"/>
        <v>-0.95890410958903682</v>
      </c>
      <c r="T111" s="101">
        <f t="shared" si="67"/>
        <v>-1.4135097039808655</v>
      </c>
      <c r="U111" s="102"/>
      <c r="V111" s="103">
        <f t="shared" si="96"/>
        <v>-3.5157810627247419</v>
      </c>
      <c r="W111" s="103">
        <f t="shared" si="77"/>
        <v>-8.5157810627247414</v>
      </c>
      <c r="X111" s="103">
        <f t="shared" si="78"/>
        <v>1.4842189372752581</v>
      </c>
      <c r="Y111" s="103">
        <f t="shared" si="79"/>
        <v>-11.748455986590335</v>
      </c>
      <c r="Z111" s="103">
        <f t="shared" si="80"/>
        <v>4.7168938611408517</v>
      </c>
      <c r="AA111" s="103">
        <f t="shared" si="81"/>
        <v>3.3272334054230239E-2</v>
      </c>
      <c r="AB111" s="103">
        <f t="shared" si="82"/>
        <v>-4.9667276659457702</v>
      </c>
      <c r="AC111" s="103">
        <f t="shared" si="83"/>
        <v>5.0332723340542298</v>
      </c>
      <c r="AD111" s="103">
        <f t="shared" si="84"/>
        <v>-4.1630419917261063</v>
      </c>
      <c r="AE111" s="103">
        <f t="shared" si="85"/>
        <v>4.2295866598345659</v>
      </c>
      <c r="AF111" s="103">
        <f t="shared" si="86"/>
        <v>-2.4097989615230855</v>
      </c>
      <c r="AG111" s="103">
        <f t="shared" si="87"/>
        <v>-7.4097989615230855</v>
      </c>
      <c r="AH111" s="103">
        <f t="shared" si="88"/>
        <v>2.5902010384769145</v>
      </c>
      <c r="AI111" s="103">
        <f t="shared" si="89"/>
        <v>-11.345870838081854</v>
      </c>
      <c r="AJ111" s="103">
        <f t="shared" si="90"/>
        <v>6.5262729150356833</v>
      </c>
      <c r="AK111" s="103">
        <f t="shared" si="91"/>
        <v>-2.5614802999659227</v>
      </c>
      <c r="AL111" s="103">
        <f t="shared" si="92"/>
        <v>-7.5614802999659227</v>
      </c>
      <c r="AM111" s="103">
        <f t="shared" si="93"/>
        <v>2.4385197000340773</v>
      </c>
      <c r="AN111" s="103">
        <f t="shared" si="94"/>
        <v>-11.310413600199944</v>
      </c>
      <c r="AO111" s="103">
        <f t="shared" si="95"/>
        <v>6.1874530002680972</v>
      </c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</row>
    <row r="112" spans="1:128">
      <c r="A112" s="97" t="s">
        <v>27</v>
      </c>
      <c r="B112" s="96" t="s">
        <v>72</v>
      </c>
      <c r="C112" s="183" t="s">
        <v>115</v>
      </c>
      <c r="D112" s="127">
        <v>1</v>
      </c>
      <c r="E112" s="98">
        <v>446.17489999999998</v>
      </c>
      <c r="F112" s="98">
        <f t="shared" si="63"/>
        <v>446.2</v>
      </c>
      <c r="G112" s="131">
        <v>1.5100000000000001E-2</v>
      </c>
      <c r="H112" s="131">
        <v>0.01</v>
      </c>
      <c r="I112" s="99">
        <f t="shared" si="64"/>
        <v>2.5100000000000001E-2</v>
      </c>
      <c r="J112" s="98">
        <f t="shared" si="65"/>
        <v>56.254771727904981</v>
      </c>
      <c r="K112" s="177">
        <v>500</v>
      </c>
      <c r="L112" s="177">
        <v>446.22</v>
      </c>
      <c r="M112" s="178"/>
      <c r="N112" s="178"/>
      <c r="O112" s="178">
        <v>2.2200000000001552E-2</v>
      </c>
      <c r="P112" s="179">
        <v>49.751243781098005</v>
      </c>
      <c r="Q112" s="101"/>
      <c r="R112" s="101"/>
      <c r="S112" s="101">
        <f t="shared" si="66"/>
        <v>-11.553784860551589</v>
      </c>
      <c r="T112" s="101">
        <f t="shared" si="67"/>
        <v>-11.560846746056432</v>
      </c>
      <c r="U112" s="102"/>
      <c r="V112" s="103">
        <f t="shared" si="96"/>
        <v>-3.5157810627247419</v>
      </c>
      <c r="W112" s="103">
        <f t="shared" si="77"/>
        <v>-8.5157810627247414</v>
      </c>
      <c r="X112" s="103">
        <f t="shared" si="78"/>
        <v>1.4842189372752581</v>
      </c>
      <c r="Y112" s="103">
        <f t="shared" si="79"/>
        <v>-11.748455986590335</v>
      </c>
      <c r="Z112" s="103">
        <f t="shared" si="80"/>
        <v>4.7168938611408517</v>
      </c>
      <c r="AA112" s="103">
        <f t="shared" si="81"/>
        <v>3.3272334054230239E-2</v>
      </c>
      <c r="AB112" s="103">
        <f t="shared" si="82"/>
        <v>-4.9667276659457702</v>
      </c>
      <c r="AC112" s="103">
        <f t="shared" si="83"/>
        <v>5.0332723340542298</v>
      </c>
      <c r="AD112" s="103">
        <f t="shared" si="84"/>
        <v>-4.1630419917261063</v>
      </c>
      <c r="AE112" s="103">
        <f t="shared" si="85"/>
        <v>4.2295866598345659</v>
      </c>
      <c r="AF112" s="103">
        <f t="shared" si="86"/>
        <v>-2.4097989615230855</v>
      </c>
      <c r="AG112" s="103">
        <f t="shared" si="87"/>
        <v>-7.4097989615230855</v>
      </c>
      <c r="AH112" s="103">
        <f t="shared" si="88"/>
        <v>2.5902010384769145</v>
      </c>
      <c r="AI112" s="103">
        <f t="shared" si="89"/>
        <v>-11.345870838081854</v>
      </c>
      <c r="AJ112" s="103">
        <f t="shared" si="90"/>
        <v>6.5262729150356833</v>
      </c>
      <c r="AK112" s="103">
        <f t="shared" si="91"/>
        <v>-2.5614802999659227</v>
      </c>
      <c r="AL112" s="103">
        <f t="shared" si="92"/>
        <v>-7.5614802999659227</v>
      </c>
      <c r="AM112" s="103">
        <f t="shared" si="93"/>
        <v>2.4385197000340773</v>
      </c>
      <c r="AN112" s="103">
        <f t="shared" si="94"/>
        <v>-11.310413600199944</v>
      </c>
      <c r="AO112" s="103">
        <f t="shared" si="95"/>
        <v>6.1874530002680972</v>
      </c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</row>
    <row r="113" spans="1:128">
      <c r="A113" s="97" t="s">
        <v>27</v>
      </c>
      <c r="B113" s="96" t="s">
        <v>72</v>
      </c>
      <c r="C113" s="195" t="s">
        <v>115</v>
      </c>
      <c r="D113" s="86">
        <v>2</v>
      </c>
      <c r="E113" s="98">
        <v>446.5573</v>
      </c>
      <c r="F113" s="98">
        <f t="shared" si="63"/>
        <v>446.6</v>
      </c>
      <c r="G113" s="131">
        <v>3.0499999999999999E-2</v>
      </c>
      <c r="H113" s="131">
        <v>1.2200000000000001E-2</v>
      </c>
      <c r="I113" s="99">
        <f t="shared" si="64"/>
        <v>4.2700000000000002E-2</v>
      </c>
      <c r="J113" s="98">
        <f t="shared" si="65"/>
        <v>95.616977354184556</v>
      </c>
      <c r="K113" s="177">
        <v>500</v>
      </c>
      <c r="L113" s="180">
        <v>446.61</v>
      </c>
      <c r="M113" s="181"/>
      <c r="N113" s="181"/>
      <c r="O113" s="181">
        <v>3.550000000000253E-2</v>
      </c>
      <c r="P113" s="182">
        <v>79.487696200269866</v>
      </c>
      <c r="Q113" s="101"/>
      <c r="R113" s="101"/>
      <c r="S113" s="101">
        <f t="shared" si="66"/>
        <v>-16.86182669788635</v>
      </c>
      <c r="T113" s="101">
        <f t="shared" si="67"/>
        <v>-16.868637348960092</v>
      </c>
      <c r="U113" s="102"/>
      <c r="V113" s="103">
        <f t="shared" si="96"/>
        <v>-3.5157810627247419</v>
      </c>
      <c r="W113" s="103">
        <f t="shared" si="77"/>
        <v>-8.5157810627247414</v>
      </c>
      <c r="X113" s="103">
        <f t="shared" si="78"/>
        <v>1.4842189372752581</v>
      </c>
      <c r="Y113" s="103">
        <f t="shared" si="79"/>
        <v>-11.748455986590335</v>
      </c>
      <c r="Z113" s="103">
        <f t="shared" si="80"/>
        <v>4.7168938611408517</v>
      </c>
      <c r="AA113" s="103">
        <f t="shared" si="81"/>
        <v>3.3272334054230239E-2</v>
      </c>
      <c r="AB113" s="103">
        <f t="shared" si="82"/>
        <v>-4.9667276659457702</v>
      </c>
      <c r="AC113" s="103">
        <f t="shared" si="83"/>
        <v>5.0332723340542298</v>
      </c>
      <c r="AD113" s="103">
        <f t="shared" si="84"/>
        <v>-4.1630419917261063</v>
      </c>
      <c r="AE113" s="103">
        <f t="shared" si="85"/>
        <v>4.2295866598345659</v>
      </c>
      <c r="AF113" s="103">
        <f t="shared" si="86"/>
        <v>-2.4097989615230855</v>
      </c>
      <c r="AG113" s="103">
        <f t="shared" si="87"/>
        <v>-7.4097989615230855</v>
      </c>
      <c r="AH113" s="103">
        <f t="shared" si="88"/>
        <v>2.5902010384769145</v>
      </c>
      <c r="AI113" s="103">
        <f t="shared" si="89"/>
        <v>-11.345870838081854</v>
      </c>
      <c r="AJ113" s="103">
        <f t="shared" si="90"/>
        <v>6.5262729150356833</v>
      </c>
      <c r="AK113" s="103">
        <f t="shared" si="91"/>
        <v>-2.5614802999659227</v>
      </c>
      <c r="AL113" s="103">
        <f t="shared" si="92"/>
        <v>-7.5614802999659227</v>
      </c>
      <c r="AM113" s="103">
        <f t="shared" si="93"/>
        <v>2.4385197000340773</v>
      </c>
      <c r="AN113" s="103">
        <f t="shared" si="94"/>
        <v>-11.310413600199944</v>
      </c>
      <c r="AO113" s="103">
        <f t="shared" si="95"/>
        <v>6.1874530002680972</v>
      </c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</row>
    <row r="114" spans="1:128">
      <c r="A114" s="97" t="s">
        <v>27</v>
      </c>
      <c r="B114" s="96" t="s">
        <v>72</v>
      </c>
      <c r="C114" s="195" t="s">
        <v>115</v>
      </c>
      <c r="D114" s="86">
        <v>3</v>
      </c>
      <c r="E114" s="98">
        <v>446.63460000000003</v>
      </c>
      <c r="F114" s="98">
        <f t="shared" ref="F114:F138" si="97">E114+G114+H114</f>
        <v>446.70000000000005</v>
      </c>
      <c r="G114" s="131">
        <v>5.0099999999999999E-2</v>
      </c>
      <c r="H114" s="131">
        <v>1.5299999999999999E-2</v>
      </c>
      <c r="I114" s="99">
        <f t="shared" si="64"/>
        <v>6.54E-2</v>
      </c>
      <c r="J114" s="98">
        <f t="shared" si="65"/>
        <v>146.42033176667292</v>
      </c>
      <c r="K114" s="177">
        <v>500</v>
      </c>
      <c r="L114" s="180">
        <v>446.64000000000004</v>
      </c>
      <c r="M114" s="181"/>
      <c r="N114" s="181"/>
      <c r="O114" s="181">
        <v>6.3299999999998136E-2</v>
      </c>
      <c r="P114" s="182">
        <v>141.72487909725535</v>
      </c>
      <c r="Q114" s="101"/>
      <c r="R114" s="101"/>
      <c r="S114" s="101">
        <f t="shared" si="66"/>
        <v>-3.2110091743147775</v>
      </c>
      <c r="T114" s="101">
        <f t="shared" si="67"/>
        <v>-3.2068310546515959</v>
      </c>
      <c r="U114" s="102"/>
      <c r="V114" s="103">
        <f t="shared" si="96"/>
        <v>-3.5157810627247419</v>
      </c>
      <c r="W114" s="103">
        <f t="shared" ref="W114:W127" si="98">$Q$140-5</f>
        <v>-8.5157810627247414</v>
      </c>
      <c r="X114" s="103">
        <f t="shared" ref="X114:X127" si="99">$Q$140+5</f>
        <v>1.4842189372752581</v>
      </c>
      <c r="Y114" s="103">
        <f t="shared" ref="Y114:Y127" si="100">($Q$140-(3*$Q$143))</f>
        <v>-11.748455986590335</v>
      </c>
      <c r="Z114" s="103">
        <f t="shared" ref="Z114:Z127" si="101">($Q$140+(3*$Q$143))</f>
        <v>4.7168938611408517</v>
      </c>
      <c r="AA114" s="103">
        <f t="shared" ref="AA114:AA127" si="102">$R$140</f>
        <v>3.3272334054230239E-2</v>
      </c>
      <c r="AB114" s="103">
        <f t="shared" ref="AB114:AB127" si="103">$R$140-5</f>
        <v>-4.9667276659457702</v>
      </c>
      <c r="AC114" s="103">
        <f t="shared" ref="AC114:AC127" si="104">$R$140+5</f>
        <v>5.0332723340542298</v>
      </c>
      <c r="AD114" s="103">
        <f t="shared" ref="AD114:AD127" si="105">($R$140-(3*$R$143))</f>
        <v>-4.1630419917261063</v>
      </c>
      <c r="AE114" s="103">
        <f t="shared" ref="AE114:AE127" si="106">($R$140+(3*$R$143))</f>
        <v>4.2295866598345659</v>
      </c>
      <c r="AF114" s="103">
        <f t="shared" ref="AF114:AF127" si="107">$S$140</f>
        <v>-2.4097989615230855</v>
      </c>
      <c r="AG114" s="103">
        <f t="shared" ref="AG114:AG127" si="108">$S$140-5</f>
        <v>-7.4097989615230855</v>
      </c>
      <c r="AH114" s="103">
        <f t="shared" ref="AH114:AH127" si="109">$S$140+5</f>
        <v>2.5902010384769145</v>
      </c>
      <c r="AI114" s="103">
        <f t="shared" ref="AI114:AI127" si="110">($S$140-(3*$S$143))</f>
        <v>-11.345870838081854</v>
      </c>
      <c r="AJ114" s="103">
        <f t="shared" ref="AJ114:AJ127" si="111">($S$140+(3*$S$143))</f>
        <v>6.5262729150356833</v>
      </c>
      <c r="AK114" s="103">
        <f t="shared" ref="AK114:AK127" si="112">$T$140</f>
        <v>-2.5614802999659227</v>
      </c>
      <c r="AL114" s="103">
        <f t="shared" ref="AL114:AL127" si="113">$T$140-5</f>
        <v>-7.5614802999659227</v>
      </c>
      <c r="AM114" s="103">
        <f t="shared" ref="AM114:AM127" si="114">$T$140+5</f>
        <v>2.4385197000340773</v>
      </c>
      <c r="AN114" s="103">
        <f t="shared" ref="AN114:AN127" si="115">($T$140-(3*$T$143))</f>
        <v>-11.310413600199944</v>
      </c>
      <c r="AO114" s="103">
        <f t="shared" ref="AO114:AO127" si="116">($T$140+(3*$T$143))</f>
        <v>6.1874530002680972</v>
      </c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</row>
    <row r="115" spans="1:128">
      <c r="A115" s="97" t="s">
        <v>27</v>
      </c>
      <c r="B115" s="96" t="s">
        <v>72</v>
      </c>
      <c r="C115" s="195" t="s">
        <v>115</v>
      </c>
      <c r="D115" s="86">
        <v>4</v>
      </c>
      <c r="E115" s="98">
        <v>446.48360000000002</v>
      </c>
      <c r="F115" s="98">
        <f t="shared" si="97"/>
        <v>446.8</v>
      </c>
      <c r="G115" s="131">
        <v>0.25009999999999999</v>
      </c>
      <c r="H115" s="131">
        <v>6.6299999999999998E-2</v>
      </c>
      <c r="I115" s="99">
        <f t="shared" ref="I115:I138" si="117">G115+H115</f>
        <v>0.31640000000000001</v>
      </c>
      <c r="J115" s="98">
        <f t="shared" ref="J115:J138" si="118">(1.6061/(1.6061-(I115/F115)))*(I115/F115)*1000000</f>
        <v>708.45918914588799</v>
      </c>
      <c r="K115" s="177">
        <v>500</v>
      </c>
      <c r="L115" s="180">
        <v>446.56</v>
      </c>
      <c r="M115" s="181"/>
      <c r="N115" s="181"/>
      <c r="O115" s="181">
        <v>0.31770000000000209</v>
      </c>
      <c r="P115" s="182">
        <v>711.43855249015166</v>
      </c>
      <c r="Q115" s="101"/>
      <c r="R115" s="101"/>
      <c r="S115" s="101">
        <f t="shared" ref="S115:S138" si="119">((O115-I115)/I115)*100</f>
        <v>0.41087231352783726</v>
      </c>
      <c r="T115" s="101">
        <f t="shared" ref="T115:T138" si="120">((P115-J115)/J115)*100</f>
        <v>0.42054128027551846</v>
      </c>
      <c r="U115" s="102"/>
      <c r="V115" s="103">
        <f>$Q$140</f>
        <v>-3.5157810627247419</v>
      </c>
      <c r="W115" s="103">
        <f t="shared" si="98"/>
        <v>-8.5157810627247414</v>
      </c>
      <c r="X115" s="103">
        <f t="shared" si="99"/>
        <v>1.4842189372752581</v>
      </c>
      <c r="Y115" s="103">
        <f t="shared" si="100"/>
        <v>-11.748455986590335</v>
      </c>
      <c r="Z115" s="103">
        <f t="shared" si="101"/>
        <v>4.7168938611408517</v>
      </c>
      <c r="AA115" s="103">
        <f t="shared" si="102"/>
        <v>3.3272334054230239E-2</v>
      </c>
      <c r="AB115" s="103">
        <f t="shared" si="103"/>
        <v>-4.9667276659457702</v>
      </c>
      <c r="AC115" s="103">
        <f t="shared" si="104"/>
        <v>5.0332723340542298</v>
      </c>
      <c r="AD115" s="103">
        <f t="shared" si="105"/>
        <v>-4.1630419917261063</v>
      </c>
      <c r="AE115" s="103">
        <f t="shared" si="106"/>
        <v>4.2295866598345659</v>
      </c>
      <c r="AF115" s="103">
        <f t="shared" si="107"/>
        <v>-2.4097989615230855</v>
      </c>
      <c r="AG115" s="103">
        <f t="shared" si="108"/>
        <v>-7.4097989615230855</v>
      </c>
      <c r="AH115" s="103">
        <f t="shared" si="109"/>
        <v>2.5902010384769145</v>
      </c>
      <c r="AI115" s="103">
        <f t="shared" si="110"/>
        <v>-11.345870838081854</v>
      </c>
      <c r="AJ115" s="103">
        <f t="shared" si="111"/>
        <v>6.5262729150356833</v>
      </c>
      <c r="AK115" s="103">
        <f t="shared" si="112"/>
        <v>-2.5614802999659227</v>
      </c>
      <c r="AL115" s="103">
        <f t="shared" si="113"/>
        <v>-7.5614802999659227</v>
      </c>
      <c r="AM115" s="103">
        <f t="shared" si="114"/>
        <v>2.4385197000340773</v>
      </c>
      <c r="AN115" s="103">
        <f t="shared" si="115"/>
        <v>-11.310413600199944</v>
      </c>
      <c r="AO115" s="103">
        <f t="shared" si="116"/>
        <v>6.1874530002680972</v>
      </c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</row>
    <row r="116" spans="1:128">
      <c r="A116" s="97" t="s">
        <v>27</v>
      </c>
      <c r="B116" s="96" t="s">
        <v>72</v>
      </c>
      <c r="C116" s="195" t="s">
        <v>115</v>
      </c>
      <c r="D116" s="86">
        <v>5</v>
      </c>
      <c r="E116" s="98">
        <v>446.99900000000002</v>
      </c>
      <c r="F116" s="98">
        <f t="shared" si="97"/>
        <v>447.5</v>
      </c>
      <c r="G116" s="131">
        <v>0.40039999999999998</v>
      </c>
      <c r="H116" s="131">
        <v>0.10059999999999999</v>
      </c>
      <c r="I116" s="99">
        <f t="shared" si="117"/>
        <v>0.501</v>
      </c>
      <c r="J116" s="98">
        <f t="shared" si="118"/>
        <v>1120.3340161473625</v>
      </c>
      <c r="K116" s="177">
        <v>500</v>
      </c>
      <c r="L116" s="180">
        <v>447.48</v>
      </c>
      <c r="M116" s="181"/>
      <c r="N116" s="181"/>
      <c r="O116" s="181">
        <v>0.49150000000000205</v>
      </c>
      <c r="P116" s="182">
        <v>1098.3731116474526</v>
      </c>
      <c r="Q116" s="101"/>
      <c r="R116" s="101"/>
      <c r="S116" s="101">
        <f t="shared" si="119"/>
        <v>-1.8962075848299311</v>
      </c>
      <c r="T116" s="101">
        <f t="shared" si="120"/>
        <v>-1.9602104536136224</v>
      </c>
      <c r="U116" s="102"/>
      <c r="V116" s="103">
        <f t="shared" si="96"/>
        <v>-3.5157810627247419</v>
      </c>
      <c r="W116" s="103">
        <f t="shared" si="98"/>
        <v>-8.5157810627247414</v>
      </c>
      <c r="X116" s="103">
        <f t="shared" si="99"/>
        <v>1.4842189372752581</v>
      </c>
      <c r="Y116" s="103">
        <f t="shared" si="100"/>
        <v>-11.748455986590335</v>
      </c>
      <c r="Z116" s="103">
        <f t="shared" si="101"/>
        <v>4.7168938611408517</v>
      </c>
      <c r="AA116" s="103">
        <f t="shared" si="102"/>
        <v>3.3272334054230239E-2</v>
      </c>
      <c r="AB116" s="103">
        <f t="shared" si="103"/>
        <v>-4.9667276659457702</v>
      </c>
      <c r="AC116" s="103">
        <f t="shared" si="104"/>
        <v>5.0332723340542298</v>
      </c>
      <c r="AD116" s="103">
        <f t="shared" si="105"/>
        <v>-4.1630419917261063</v>
      </c>
      <c r="AE116" s="103">
        <f t="shared" si="106"/>
        <v>4.2295866598345659</v>
      </c>
      <c r="AF116" s="103">
        <f t="shared" si="107"/>
        <v>-2.4097989615230855</v>
      </c>
      <c r="AG116" s="103">
        <f t="shared" si="108"/>
        <v>-7.4097989615230855</v>
      </c>
      <c r="AH116" s="103">
        <f t="shared" si="109"/>
        <v>2.5902010384769145</v>
      </c>
      <c r="AI116" s="103">
        <f t="shared" si="110"/>
        <v>-11.345870838081854</v>
      </c>
      <c r="AJ116" s="103">
        <f t="shared" si="111"/>
        <v>6.5262729150356833</v>
      </c>
      <c r="AK116" s="103">
        <f t="shared" si="112"/>
        <v>-2.5614802999659227</v>
      </c>
      <c r="AL116" s="103">
        <f t="shared" si="113"/>
        <v>-7.5614802999659227</v>
      </c>
      <c r="AM116" s="103">
        <f t="shared" si="114"/>
        <v>2.4385197000340773</v>
      </c>
      <c r="AN116" s="103">
        <f t="shared" si="115"/>
        <v>-11.310413600199944</v>
      </c>
      <c r="AO116" s="103">
        <f t="shared" si="116"/>
        <v>6.1874530002680972</v>
      </c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</row>
    <row r="117" spans="1:128">
      <c r="A117" s="97" t="s">
        <v>27</v>
      </c>
      <c r="B117" s="96" t="s">
        <v>72</v>
      </c>
      <c r="C117" s="195" t="s">
        <v>115</v>
      </c>
      <c r="D117" s="86">
        <v>6</v>
      </c>
      <c r="E117" s="98">
        <v>446.84789999999998</v>
      </c>
      <c r="F117" s="98">
        <f t="shared" si="97"/>
        <v>447.59999999999997</v>
      </c>
      <c r="G117" s="131">
        <v>0.60009999999999997</v>
      </c>
      <c r="H117" s="131">
        <v>0.152</v>
      </c>
      <c r="I117" s="99">
        <f t="shared" si="117"/>
        <v>0.75209999999999999</v>
      </c>
      <c r="J117" s="98">
        <f t="shared" si="118"/>
        <v>1682.0546645154373</v>
      </c>
      <c r="K117" s="177">
        <v>500</v>
      </c>
      <c r="L117" s="180">
        <v>447.5</v>
      </c>
      <c r="M117" s="181"/>
      <c r="N117" s="181"/>
      <c r="O117" s="181">
        <v>0.73020000000001062</v>
      </c>
      <c r="P117" s="182">
        <v>1631.7318435754428</v>
      </c>
      <c r="Q117" s="101"/>
      <c r="R117" s="101"/>
      <c r="S117" s="101">
        <f t="shared" si="119"/>
        <v>-2.9118468288777253</v>
      </c>
      <c r="T117" s="101">
        <f t="shared" si="120"/>
        <v>-2.9917470580239058</v>
      </c>
      <c r="U117" s="102"/>
      <c r="V117" s="103">
        <f t="shared" si="96"/>
        <v>-3.5157810627247419</v>
      </c>
      <c r="W117" s="103">
        <f t="shared" si="98"/>
        <v>-8.5157810627247414</v>
      </c>
      <c r="X117" s="103">
        <f t="shared" si="99"/>
        <v>1.4842189372752581</v>
      </c>
      <c r="Y117" s="103">
        <f t="shared" si="100"/>
        <v>-11.748455986590335</v>
      </c>
      <c r="Z117" s="103">
        <f t="shared" si="101"/>
        <v>4.7168938611408517</v>
      </c>
      <c r="AA117" s="103">
        <f t="shared" si="102"/>
        <v>3.3272334054230239E-2</v>
      </c>
      <c r="AB117" s="103">
        <f t="shared" si="103"/>
        <v>-4.9667276659457702</v>
      </c>
      <c r="AC117" s="103">
        <f t="shared" si="104"/>
        <v>5.0332723340542298</v>
      </c>
      <c r="AD117" s="103">
        <f t="shared" si="105"/>
        <v>-4.1630419917261063</v>
      </c>
      <c r="AE117" s="103">
        <f t="shared" si="106"/>
        <v>4.2295866598345659</v>
      </c>
      <c r="AF117" s="103">
        <f t="shared" si="107"/>
        <v>-2.4097989615230855</v>
      </c>
      <c r="AG117" s="103">
        <f t="shared" si="108"/>
        <v>-7.4097989615230855</v>
      </c>
      <c r="AH117" s="103">
        <f t="shared" si="109"/>
        <v>2.5902010384769145</v>
      </c>
      <c r="AI117" s="103">
        <f t="shared" si="110"/>
        <v>-11.345870838081854</v>
      </c>
      <c r="AJ117" s="103">
        <f t="shared" si="111"/>
        <v>6.5262729150356833</v>
      </c>
      <c r="AK117" s="103">
        <f t="shared" si="112"/>
        <v>-2.5614802999659227</v>
      </c>
      <c r="AL117" s="103">
        <f t="shared" si="113"/>
        <v>-7.5614802999659227</v>
      </c>
      <c r="AM117" s="103">
        <f t="shared" si="114"/>
        <v>2.4385197000340773</v>
      </c>
      <c r="AN117" s="103">
        <f t="shared" si="115"/>
        <v>-11.310413600199944</v>
      </c>
      <c r="AO117" s="103">
        <f t="shared" si="116"/>
        <v>6.1874530002680972</v>
      </c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</row>
    <row r="118" spans="1:128">
      <c r="A118" s="97" t="s">
        <v>27</v>
      </c>
      <c r="B118" s="96" t="s">
        <v>72</v>
      </c>
      <c r="C118" s="195" t="s">
        <v>115</v>
      </c>
      <c r="D118" s="86">
        <v>7</v>
      </c>
      <c r="E118" s="98">
        <v>446.14780000000002</v>
      </c>
      <c r="F118" s="98">
        <f t="shared" si="97"/>
        <v>448.40000000000003</v>
      </c>
      <c r="G118" s="131">
        <v>1.8010999999999999</v>
      </c>
      <c r="H118" s="131">
        <v>0.4511</v>
      </c>
      <c r="I118" s="99">
        <f t="shared" si="117"/>
        <v>2.2521999999999998</v>
      </c>
      <c r="J118" s="98">
        <f t="shared" si="118"/>
        <v>5038.5044335671409</v>
      </c>
      <c r="K118" s="177">
        <v>500</v>
      </c>
      <c r="L118" s="180">
        <v>448.33</v>
      </c>
      <c r="M118" s="181"/>
      <c r="N118" s="181"/>
      <c r="O118" s="181">
        <v>2.2269000000000005</v>
      </c>
      <c r="P118" s="182">
        <v>4967.100127138493</v>
      </c>
      <c r="Q118" s="101"/>
      <c r="R118" s="101"/>
      <c r="S118" s="101">
        <f t="shared" si="119"/>
        <v>-1.1233460616285951</v>
      </c>
      <c r="T118" s="101">
        <f t="shared" si="120"/>
        <v>-1.4171726425989346</v>
      </c>
      <c r="U118" s="102"/>
      <c r="V118" s="103">
        <f t="shared" si="96"/>
        <v>-3.5157810627247419</v>
      </c>
      <c r="W118" s="103">
        <f t="shared" si="98"/>
        <v>-8.5157810627247414</v>
      </c>
      <c r="X118" s="103">
        <f t="shared" si="99"/>
        <v>1.4842189372752581</v>
      </c>
      <c r="Y118" s="103">
        <f t="shared" si="100"/>
        <v>-11.748455986590335</v>
      </c>
      <c r="Z118" s="103">
        <f t="shared" si="101"/>
        <v>4.7168938611408517</v>
      </c>
      <c r="AA118" s="103">
        <f t="shared" si="102"/>
        <v>3.3272334054230239E-2</v>
      </c>
      <c r="AB118" s="103">
        <f t="shared" si="103"/>
        <v>-4.9667276659457702</v>
      </c>
      <c r="AC118" s="103">
        <f t="shared" si="104"/>
        <v>5.0332723340542298</v>
      </c>
      <c r="AD118" s="103">
        <f t="shared" si="105"/>
        <v>-4.1630419917261063</v>
      </c>
      <c r="AE118" s="103">
        <f t="shared" si="106"/>
        <v>4.2295866598345659</v>
      </c>
      <c r="AF118" s="103">
        <f t="shared" si="107"/>
        <v>-2.4097989615230855</v>
      </c>
      <c r="AG118" s="103">
        <f t="shared" si="108"/>
        <v>-7.4097989615230855</v>
      </c>
      <c r="AH118" s="103">
        <f t="shared" si="109"/>
        <v>2.5902010384769145</v>
      </c>
      <c r="AI118" s="103">
        <f t="shared" si="110"/>
        <v>-11.345870838081854</v>
      </c>
      <c r="AJ118" s="103">
        <f t="shared" si="111"/>
        <v>6.5262729150356833</v>
      </c>
      <c r="AK118" s="103">
        <f t="shared" si="112"/>
        <v>-2.5614802999659227</v>
      </c>
      <c r="AL118" s="103">
        <f t="shared" si="113"/>
        <v>-7.5614802999659227</v>
      </c>
      <c r="AM118" s="103">
        <f t="shared" si="114"/>
        <v>2.4385197000340773</v>
      </c>
      <c r="AN118" s="103">
        <f t="shared" si="115"/>
        <v>-11.310413600199944</v>
      </c>
      <c r="AO118" s="103">
        <f t="shared" si="116"/>
        <v>6.1874530002680972</v>
      </c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</row>
    <row r="119" spans="1:128">
      <c r="A119" s="97" t="s">
        <v>27</v>
      </c>
      <c r="B119" s="96" t="s">
        <v>72</v>
      </c>
      <c r="C119" s="195" t="s">
        <v>115</v>
      </c>
      <c r="D119" s="86">
        <v>8</v>
      </c>
      <c r="E119" s="98">
        <v>446.49689999999998</v>
      </c>
      <c r="F119" s="98">
        <f t="shared" si="97"/>
        <v>449.4</v>
      </c>
      <c r="G119" s="131">
        <v>2.3008000000000002</v>
      </c>
      <c r="H119" s="131">
        <v>0.60229999999999995</v>
      </c>
      <c r="I119" s="99">
        <f t="shared" si="117"/>
        <v>2.9031000000000002</v>
      </c>
      <c r="J119" s="98">
        <f t="shared" si="118"/>
        <v>6486.0342830797063</v>
      </c>
      <c r="K119" s="177">
        <v>500</v>
      </c>
      <c r="L119" s="180">
        <v>449.42</v>
      </c>
      <c r="M119" s="181"/>
      <c r="N119" s="181"/>
      <c r="O119" s="181">
        <v>2.8753999999999991</v>
      </c>
      <c r="P119" s="182">
        <v>6398.024119976857</v>
      </c>
      <c r="Q119" s="101"/>
      <c r="R119" s="101"/>
      <c r="S119" s="101">
        <f t="shared" si="119"/>
        <v>-0.95415245771765245</v>
      </c>
      <c r="T119" s="101">
        <f t="shared" si="120"/>
        <v>-1.356917944952029</v>
      </c>
      <c r="U119" s="102"/>
      <c r="V119" s="103">
        <f t="shared" si="96"/>
        <v>-3.5157810627247419</v>
      </c>
      <c r="W119" s="103">
        <f t="shared" si="98"/>
        <v>-8.5157810627247414</v>
      </c>
      <c r="X119" s="103">
        <f t="shared" si="99"/>
        <v>1.4842189372752581</v>
      </c>
      <c r="Y119" s="103">
        <f t="shared" si="100"/>
        <v>-11.748455986590335</v>
      </c>
      <c r="Z119" s="103">
        <f t="shared" si="101"/>
        <v>4.7168938611408517</v>
      </c>
      <c r="AA119" s="103">
        <f t="shared" si="102"/>
        <v>3.3272334054230239E-2</v>
      </c>
      <c r="AB119" s="103">
        <f t="shared" si="103"/>
        <v>-4.9667276659457702</v>
      </c>
      <c r="AC119" s="103">
        <f t="shared" si="104"/>
        <v>5.0332723340542298</v>
      </c>
      <c r="AD119" s="103">
        <f t="shared" si="105"/>
        <v>-4.1630419917261063</v>
      </c>
      <c r="AE119" s="103">
        <f t="shared" si="106"/>
        <v>4.2295866598345659</v>
      </c>
      <c r="AF119" s="103">
        <f t="shared" si="107"/>
        <v>-2.4097989615230855</v>
      </c>
      <c r="AG119" s="103">
        <f t="shared" si="108"/>
        <v>-7.4097989615230855</v>
      </c>
      <c r="AH119" s="103">
        <f t="shared" si="109"/>
        <v>2.5902010384769145</v>
      </c>
      <c r="AI119" s="103">
        <f t="shared" si="110"/>
        <v>-11.345870838081854</v>
      </c>
      <c r="AJ119" s="103">
        <f t="shared" si="111"/>
        <v>6.5262729150356833</v>
      </c>
      <c r="AK119" s="103">
        <f t="shared" si="112"/>
        <v>-2.5614802999659227</v>
      </c>
      <c r="AL119" s="103">
        <f t="shared" si="113"/>
        <v>-7.5614802999659227</v>
      </c>
      <c r="AM119" s="103">
        <f t="shared" si="114"/>
        <v>2.4385197000340773</v>
      </c>
      <c r="AN119" s="103">
        <f t="shared" si="115"/>
        <v>-11.310413600199944</v>
      </c>
      <c r="AO119" s="103">
        <f t="shared" si="116"/>
        <v>6.1874530002680972</v>
      </c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</row>
    <row r="120" spans="1:128">
      <c r="A120" s="97" t="s">
        <v>27</v>
      </c>
      <c r="B120" s="96" t="s">
        <v>72</v>
      </c>
      <c r="C120" s="195" t="s">
        <v>115</v>
      </c>
      <c r="D120" s="86">
        <v>9</v>
      </c>
      <c r="E120" s="98">
        <v>446.79909999999995</v>
      </c>
      <c r="F120" s="98">
        <f t="shared" si="97"/>
        <v>450.29999999999995</v>
      </c>
      <c r="G120" s="131">
        <v>2.8007</v>
      </c>
      <c r="H120" s="131">
        <v>0.70020000000000004</v>
      </c>
      <c r="I120" s="99">
        <f t="shared" si="117"/>
        <v>3.5009000000000001</v>
      </c>
      <c r="J120" s="98">
        <f t="shared" si="118"/>
        <v>7812.4119968833138</v>
      </c>
      <c r="K120" s="177">
        <v>500</v>
      </c>
      <c r="L120" s="180">
        <v>450.32999999999993</v>
      </c>
      <c r="M120" s="181"/>
      <c r="N120" s="181"/>
      <c r="O120" s="181">
        <v>3.4661000000000115</v>
      </c>
      <c r="P120" s="182">
        <v>7696.800124353279</v>
      </c>
      <c r="Q120" s="101"/>
      <c r="R120" s="101"/>
      <c r="S120" s="101">
        <f t="shared" si="119"/>
        <v>-0.99403010654370638</v>
      </c>
      <c r="T120" s="101">
        <f t="shared" si="120"/>
        <v>-1.4798486379898688</v>
      </c>
      <c r="U120" s="102"/>
      <c r="V120" s="103">
        <f t="shared" si="96"/>
        <v>-3.5157810627247419</v>
      </c>
      <c r="W120" s="103">
        <f t="shared" si="98"/>
        <v>-8.5157810627247414</v>
      </c>
      <c r="X120" s="103">
        <f t="shared" si="99"/>
        <v>1.4842189372752581</v>
      </c>
      <c r="Y120" s="103">
        <f t="shared" si="100"/>
        <v>-11.748455986590335</v>
      </c>
      <c r="Z120" s="103">
        <f t="shared" si="101"/>
        <v>4.7168938611408517</v>
      </c>
      <c r="AA120" s="103">
        <f t="shared" si="102"/>
        <v>3.3272334054230239E-2</v>
      </c>
      <c r="AB120" s="103">
        <f t="shared" si="103"/>
        <v>-4.9667276659457702</v>
      </c>
      <c r="AC120" s="103">
        <f t="shared" si="104"/>
        <v>5.0332723340542298</v>
      </c>
      <c r="AD120" s="103">
        <f t="shared" si="105"/>
        <v>-4.1630419917261063</v>
      </c>
      <c r="AE120" s="103">
        <f t="shared" si="106"/>
        <v>4.2295866598345659</v>
      </c>
      <c r="AF120" s="103">
        <f t="shared" si="107"/>
        <v>-2.4097989615230855</v>
      </c>
      <c r="AG120" s="103">
        <f t="shared" si="108"/>
        <v>-7.4097989615230855</v>
      </c>
      <c r="AH120" s="103">
        <f t="shared" si="109"/>
        <v>2.5902010384769145</v>
      </c>
      <c r="AI120" s="103">
        <f t="shared" si="110"/>
        <v>-11.345870838081854</v>
      </c>
      <c r="AJ120" s="103">
        <f t="shared" si="111"/>
        <v>6.5262729150356833</v>
      </c>
      <c r="AK120" s="103">
        <f t="shared" si="112"/>
        <v>-2.5614802999659227</v>
      </c>
      <c r="AL120" s="103">
        <f t="shared" si="113"/>
        <v>-7.5614802999659227</v>
      </c>
      <c r="AM120" s="103">
        <f t="shared" si="114"/>
        <v>2.4385197000340773</v>
      </c>
      <c r="AN120" s="103">
        <f t="shared" si="115"/>
        <v>-11.310413600199944</v>
      </c>
      <c r="AO120" s="103">
        <f t="shared" si="116"/>
        <v>6.1874530002680972</v>
      </c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</row>
    <row r="121" spans="1:128">
      <c r="A121" s="97" t="s">
        <v>28</v>
      </c>
      <c r="B121" s="96" t="s">
        <v>73</v>
      </c>
      <c r="C121" s="133" t="s">
        <v>104</v>
      </c>
      <c r="D121" s="86">
        <v>1</v>
      </c>
      <c r="E121" s="98">
        <v>446.57419999999996</v>
      </c>
      <c r="F121" s="98">
        <f t="shared" si="97"/>
        <v>446.59999999999991</v>
      </c>
      <c r="G121" s="119">
        <v>1.55E-2</v>
      </c>
      <c r="H121" s="119">
        <v>1.03E-2</v>
      </c>
      <c r="I121" s="99">
        <f t="shared" si="117"/>
        <v>2.58E-2</v>
      </c>
      <c r="J121" s="98">
        <f t="shared" si="118"/>
        <v>57.771894387972793</v>
      </c>
      <c r="K121" s="184">
        <v>450</v>
      </c>
      <c r="L121" s="184">
        <v>446.3</v>
      </c>
      <c r="M121" s="185">
        <v>1.3100000000000001E-2</v>
      </c>
      <c r="N121" s="185">
        <v>1.0800000000000001E-2</v>
      </c>
      <c r="O121" s="185">
        <v>2.3900000000000001E-2</v>
      </c>
      <c r="P121" s="186">
        <v>53.6</v>
      </c>
      <c r="Q121" s="101">
        <f t="shared" ref="Q121" si="121">((M121-G121)/G121)*100</f>
        <v>-15.483870967741931</v>
      </c>
      <c r="R121" s="101">
        <f t="shared" ref="R121" si="122">((N121-H121)/H121)*100</f>
        <v>4.854368932038839</v>
      </c>
      <c r="S121" s="101">
        <f t="shared" si="119"/>
        <v>-7.364341085271314</v>
      </c>
      <c r="T121" s="101">
        <f t="shared" si="120"/>
        <v>-7.2213217727568839</v>
      </c>
      <c r="U121" s="102"/>
      <c r="V121" s="103">
        <f t="shared" si="96"/>
        <v>-3.5157810627247419</v>
      </c>
      <c r="W121" s="103">
        <f t="shared" si="98"/>
        <v>-8.5157810627247414</v>
      </c>
      <c r="X121" s="103">
        <f t="shared" si="99"/>
        <v>1.4842189372752581</v>
      </c>
      <c r="Y121" s="103">
        <f t="shared" si="100"/>
        <v>-11.748455986590335</v>
      </c>
      <c r="Z121" s="103">
        <f t="shared" si="101"/>
        <v>4.7168938611408517</v>
      </c>
      <c r="AA121" s="103">
        <f t="shared" si="102"/>
        <v>3.3272334054230239E-2</v>
      </c>
      <c r="AB121" s="103">
        <f t="shared" si="103"/>
        <v>-4.9667276659457702</v>
      </c>
      <c r="AC121" s="103">
        <f t="shared" si="104"/>
        <v>5.0332723340542298</v>
      </c>
      <c r="AD121" s="103">
        <f t="shared" si="105"/>
        <v>-4.1630419917261063</v>
      </c>
      <c r="AE121" s="103">
        <f t="shared" si="106"/>
        <v>4.2295866598345659</v>
      </c>
      <c r="AF121" s="103">
        <f t="shared" si="107"/>
        <v>-2.4097989615230855</v>
      </c>
      <c r="AG121" s="103">
        <f t="shared" si="108"/>
        <v>-7.4097989615230855</v>
      </c>
      <c r="AH121" s="103">
        <f t="shared" si="109"/>
        <v>2.5902010384769145</v>
      </c>
      <c r="AI121" s="103">
        <f t="shared" si="110"/>
        <v>-11.345870838081854</v>
      </c>
      <c r="AJ121" s="103">
        <f t="shared" si="111"/>
        <v>6.5262729150356833</v>
      </c>
      <c r="AK121" s="103">
        <f t="shared" si="112"/>
        <v>-2.5614802999659227</v>
      </c>
      <c r="AL121" s="103">
        <f t="shared" si="113"/>
        <v>-7.5614802999659227</v>
      </c>
      <c r="AM121" s="103">
        <f t="shared" si="114"/>
        <v>2.4385197000340773</v>
      </c>
      <c r="AN121" s="103">
        <f t="shared" si="115"/>
        <v>-11.310413600199944</v>
      </c>
      <c r="AO121" s="103">
        <f t="shared" si="116"/>
        <v>6.1874530002680972</v>
      </c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</row>
    <row r="122" spans="1:128">
      <c r="A122" s="97" t="s">
        <v>28</v>
      </c>
      <c r="B122" s="96" t="s">
        <v>73</v>
      </c>
      <c r="C122" s="133" t="s">
        <v>104</v>
      </c>
      <c r="D122" s="86">
        <v>2</v>
      </c>
      <c r="E122" s="98">
        <v>446.65740000000005</v>
      </c>
      <c r="F122" s="98">
        <f t="shared" si="97"/>
        <v>446.70000000000005</v>
      </c>
      <c r="G122" s="119">
        <v>3.04E-2</v>
      </c>
      <c r="H122" s="119">
        <v>1.2200000000000001E-2</v>
      </c>
      <c r="I122" s="99">
        <f t="shared" si="117"/>
        <v>4.2599999999999999E-2</v>
      </c>
      <c r="J122" s="98">
        <f t="shared" si="118"/>
        <v>95.371680382332755</v>
      </c>
      <c r="K122" s="184">
        <v>450</v>
      </c>
      <c r="L122" s="187">
        <v>446.5</v>
      </c>
      <c r="M122" s="188">
        <v>2.8799999999999999E-2</v>
      </c>
      <c r="N122" s="188">
        <v>1.35E-2</v>
      </c>
      <c r="O122" s="188">
        <v>4.2299999999999997E-2</v>
      </c>
      <c r="P122" s="189">
        <v>94.7</v>
      </c>
      <c r="Q122" s="101">
        <f>((M122-G122)/G122)*100</f>
        <v>-5.2631578947368443</v>
      </c>
      <c r="R122" s="101">
        <f t="shared" ref="R122:R138" si="123">((N122-H122)/H122)*100</f>
        <v>10.655737704918025</v>
      </c>
      <c r="S122" s="101">
        <f t="shared" si="119"/>
        <v>-0.70422535211268</v>
      </c>
      <c r="T122" s="101">
        <f t="shared" si="120"/>
        <v>-0.70427655215895579</v>
      </c>
      <c r="U122" s="102"/>
      <c r="V122" s="103">
        <f t="shared" si="96"/>
        <v>-3.5157810627247419</v>
      </c>
      <c r="W122" s="103">
        <f t="shared" si="98"/>
        <v>-8.5157810627247414</v>
      </c>
      <c r="X122" s="103">
        <f t="shared" si="99"/>
        <v>1.4842189372752581</v>
      </c>
      <c r="Y122" s="103">
        <f t="shared" si="100"/>
        <v>-11.748455986590335</v>
      </c>
      <c r="Z122" s="103">
        <f t="shared" si="101"/>
        <v>4.7168938611408517</v>
      </c>
      <c r="AA122" s="103">
        <f t="shared" si="102"/>
        <v>3.3272334054230239E-2</v>
      </c>
      <c r="AB122" s="103">
        <f t="shared" si="103"/>
        <v>-4.9667276659457702</v>
      </c>
      <c r="AC122" s="103">
        <f t="shared" si="104"/>
        <v>5.0332723340542298</v>
      </c>
      <c r="AD122" s="103">
        <f t="shared" si="105"/>
        <v>-4.1630419917261063</v>
      </c>
      <c r="AE122" s="103">
        <f t="shared" si="106"/>
        <v>4.2295866598345659</v>
      </c>
      <c r="AF122" s="103">
        <f t="shared" si="107"/>
        <v>-2.4097989615230855</v>
      </c>
      <c r="AG122" s="103">
        <f t="shared" si="108"/>
        <v>-7.4097989615230855</v>
      </c>
      <c r="AH122" s="103">
        <f t="shared" si="109"/>
        <v>2.5902010384769145</v>
      </c>
      <c r="AI122" s="103">
        <f t="shared" si="110"/>
        <v>-11.345870838081854</v>
      </c>
      <c r="AJ122" s="103">
        <f t="shared" si="111"/>
        <v>6.5262729150356833</v>
      </c>
      <c r="AK122" s="103">
        <f t="shared" si="112"/>
        <v>-2.5614802999659227</v>
      </c>
      <c r="AL122" s="103">
        <f t="shared" si="113"/>
        <v>-7.5614802999659227</v>
      </c>
      <c r="AM122" s="103">
        <f t="shared" si="114"/>
        <v>2.4385197000340773</v>
      </c>
      <c r="AN122" s="103">
        <f t="shared" si="115"/>
        <v>-11.310413600199944</v>
      </c>
      <c r="AO122" s="103">
        <f t="shared" si="116"/>
        <v>6.1874530002680972</v>
      </c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</row>
    <row r="123" spans="1:128">
      <c r="A123" s="97" t="s">
        <v>28</v>
      </c>
      <c r="B123" s="96" t="s">
        <v>73</v>
      </c>
      <c r="C123" s="133" t="s">
        <v>104</v>
      </c>
      <c r="D123" s="86">
        <v>3</v>
      </c>
      <c r="E123" s="98">
        <v>446.13419999999991</v>
      </c>
      <c r="F123" s="98">
        <f t="shared" si="97"/>
        <v>446.19999999999993</v>
      </c>
      <c r="G123" s="119">
        <v>5.04E-2</v>
      </c>
      <c r="H123" s="119">
        <v>1.54E-2</v>
      </c>
      <c r="I123" s="99">
        <f t="shared" si="117"/>
        <v>6.5799999999999997E-2</v>
      </c>
      <c r="J123" s="98">
        <f t="shared" si="118"/>
        <v>147.48104464896832</v>
      </c>
      <c r="K123" s="184">
        <v>450</v>
      </c>
      <c r="L123" s="187">
        <v>445.8</v>
      </c>
      <c r="M123" s="188">
        <v>4.8899999999999999E-2</v>
      </c>
      <c r="N123" s="188">
        <v>1.7600000000000001E-2</v>
      </c>
      <c r="O123" s="188">
        <v>6.6500000000000004E-2</v>
      </c>
      <c r="P123" s="189">
        <v>149.19999999999999</v>
      </c>
      <c r="Q123" s="101">
        <f t="shared" ref="Q123:Q138" si="124">((M123-G123)/G123)*100</f>
        <v>-2.9761904761904789</v>
      </c>
      <c r="R123" s="101">
        <f t="shared" si="123"/>
        <v>14.285714285714288</v>
      </c>
      <c r="S123" s="101">
        <f t="shared" si="119"/>
        <v>1.0638297872340519</v>
      </c>
      <c r="T123" s="101">
        <f t="shared" si="120"/>
        <v>1.1655432432846493</v>
      </c>
      <c r="U123" s="102"/>
      <c r="V123" s="103">
        <f t="shared" si="96"/>
        <v>-3.5157810627247419</v>
      </c>
      <c r="W123" s="103">
        <f t="shared" si="98"/>
        <v>-8.5157810627247414</v>
      </c>
      <c r="X123" s="103">
        <f t="shared" si="99"/>
        <v>1.4842189372752581</v>
      </c>
      <c r="Y123" s="103">
        <f t="shared" si="100"/>
        <v>-11.748455986590335</v>
      </c>
      <c r="Z123" s="103">
        <f t="shared" si="101"/>
        <v>4.7168938611408517</v>
      </c>
      <c r="AA123" s="103">
        <f t="shared" si="102"/>
        <v>3.3272334054230239E-2</v>
      </c>
      <c r="AB123" s="103">
        <f t="shared" si="103"/>
        <v>-4.9667276659457702</v>
      </c>
      <c r="AC123" s="103">
        <f t="shared" si="104"/>
        <v>5.0332723340542298</v>
      </c>
      <c r="AD123" s="103">
        <f t="shared" si="105"/>
        <v>-4.1630419917261063</v>
      </c>
      <c r="AE123" s="103">
        <f t="shared" si="106"/>
        <v>4.2295866598345659</v>
      </c>
      <c r="AF123" s="103">
        <f t="shared" si="107"/>
        <v>-2.4097989615230855</v>
      </c>
      <c r="AG123" s="103">
        <f t="shared" si="108"/>
        <v>-7.4097989615230855</v>
      </c>
      <c r="AH123" s="103">
        <f t="shared" si="109"/>
        <v>2.5902010384769145</v>
      </c>
      <c r="AI123" s="103">
        <f t="shared" si="110"/>
        <v>-11.345870838081854</v>
      </c>
      <c r="AJ123" s="103">
        <f t="shared" si="111"/>
        <v>6.5262729150356833</v>
      </c>
      <c r="AK123" s="103">
        <f t="shared" si="112"/>
        <v>-2.5614802999659227</v>
      </c>
      <c r="AL123" s="103">
        <f t="shared" si="113"/>
        <v>-7.5614802999659227</v>
      </c>
      <c r="AM123" s="103">
        <f t="shared" si="114"/>
        <v>2.4385197000340773</v>
      </c>
      <c r="AN123" s="103">
        <f t="shared" si="115"/>
        <v>-11.310413600199944</v>
      </c>
      <c r="AO123" s="103">
        <f t="shared" si="116"/>
        <v>6.1874530002680972</v>
      </c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</row>
    <row r="124" spans="1:128">
      <c r="A124" s="97" t="s">
        <v>28</v>
      </c>
      <c r="B124" s="96" t="s">
        <v>73</v>
      </c>
      <c r="C124" s="133" t="s">
        <v>104</v>
      </c>
      <c r="D124" s="86">
        <v>4</v>
      </c>
      <c r="E124" s="98">
        <v>446.48450000000003</v>
      </c>
      <c r="F124" s="98">
        <f>E124+G124+H124</f>
        <v>446.8</v>
      </c>
      <c r="G124" s="119">
        <v>0.25030000000000002</v>
      </c>
      <c r="H124" s="119">
        <v>6.5199999999999994E-2</v>
      </c>
      <c r="I124" s="99">
        <f t="shared" si="117"/>
        <v>0.3155</v>
      </c>
      <c r="J124" s="98">
        <f t="shared" si="118"/>
        <v>706.44309014326404</v>
      </c>
      <c r="K124" s="184">
        <v>450</v>
      </c>
      <c r="L124" s="187">
        <v>446.6</v>
      </c>
      <c r="M124" s="188">
        <v>0.23730000000000001</v>
      </c>
      <c r="N124" s="188">
        <v>6.6600000000000006E-2</v>
      </c>
      <c r="O124" s="188">
        <v>0.3039</v>
      </c>
      <c r="P124" s="189">
        <v>680.7</v>
      </c>
      <c r="Q124" s="101">
        <f t="shared" si="124"/>
        <v>-5.1937674790251744</v>
      </c>
      <c r="R124" s="101">
        <f t="shared" si="123"/>
        <v>2.1472392638037001</v>
      </c>
      <c r="S124" s="101">
        <f t="shared" si="119"/>
        <v>-3.6767036450079233</v>
      </c>
      <c r="T124" s="101">
        <f t="shared" si="120"/>
        <v>-3.6440430237690338</v>
      </c>
      <c r="U124" s="102"/>
      <c r="V124" s="103">
        <f t="shared" si="96"/>
        <v>-3.5157810627247419</v>
      </c>
      <c r="W124" s="103">
        <f t="shared" si="98"/>
        <v>-8.5157810627247414</v>
      </c>
      <c r="X124" s="103">
        <f t="shared" si="99"/>
        <v>1.4842189372752581</v>
      </c>
      <c r="Y124" s="103">
        <f t="shared" si="100"/>
        <v>-11.748455986590335</v>
      </c>
      <c r="Z124" s="103">
        <f t="shared" si="101"/>
        <v>4.7168938611408517</v>
      </c>
      <c r="AA124" s="103">
        <f t="shared" si="102"/>
        <v>3.3272334054230239E-2</v>
      </c>
      <c r="AB124" s="103">
        <f t="shared" si="103"/>
        <v>-4.9667276659457702</v>
      </c>
      <c r="AC124" s="103">
        <f t="shared" si="104"/>
        <v>5.0332723340542298</v>
      </c>
      <c r="AD124" s="103">
        <f t="shared" si="105"/>
        <v>-4.1630419917261063</v>
      </c>
      <c r="AE124" s="103">
        <f t="shared" si="106"/>
        <v>4.2295866598345659</v>
      </c>
      <c r="AF124" s="103">
        <f t="shared" si="107"/>
        <v>-2.4097989615230855</v>
      </c>
      <c r="AG124" s="103">
        <f t="shared" si="108"/>
        <v>-7.4097989615230855</v>
      </c>
      <c r="AH124" s="103">
        <f t="shared" si="109"/>
        <v>2.5902010384769145</v>
      </c>
      <c r="AI124" s="103">
        <f t="shared" si="110"/>
        <v>-11.345870838081854</v>
      </c>
      <c r="AJ124" s="103">
        <f t="shared" si="111"/>
        <v>6.5262729150356833</v>
      </c>
      <c r="AK124" s="103">
        <f t="shared" si="112"/>
        <v>-2.5614802999659227</v>
      </c>
      <c r="AL124" s="103">
        <f t="shared" si="113"/>
        <v>-7.5614802999659227</v>
      </c>
      <c r="AM124" s="103">
        <f t="shared" si="114"/>
        <v>2.4385197000340773</v>
      </c>
      <c r="AN124" s="103">
        <f t="shared" si="115"/>
        <v>-11.310413600199944</v>
      </c>
      <c r="AO124" s="103">
        <f t="shared" si="116"/>
        <v>6.1874530002680972</v>
      </c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</row>
    <row r="125" spans="1:128">
      <c r="A125" s="97" t="s">
        <v>28</v>
      </c>
      <c r="B125" s="96" t="s">
        <v>73</v>
      </c>
      <c r="C125" s="133" t="s">
        <v>104</v>
      </c>
      <c r="D125" s="86">
        <v>5</v>
      </c>
      <c r="E125" s="98">
        <v>447.19889999999998</v>
      </c>
      <c r="F125" s="98">
        <f t="shared" si="97"/>
        <v>447.7</v>
      </c>
      <c r="G125" s="119">
        <v>0.40100000000000002</v>
      </c>
      <c r="H125" s="119">
        <v>0.10009999999999999</v>
      </c>
      <c r="I125" s="99">
        <f t="shared" si="117"/>
        <v>0.50109999999999999</v>
      </c>
      <c r="J125" s="98">
        <f t="shared" si="118"/>
        <v>1120.0568584056664</v>
      </c>
      <c r="K125" s="184">
        <v>450</v>
      </c>
      <c r="L125" s="187">
        <v>446.8</v>
      </c>
      <c r="M125" s="188">
        <v>0.38240000000000002</v>
      </c>
      <c r="N125" s="188">
        <v>0.1026</v>
      </c>
      <c r="O125" s="188">
        <v>0.48499999999999999</v>
      </c>
      <c r="P125" s="189">
        <v>1086</v>
      </c>
      <c r="Q125" s="101">
        <f t="shared" si="124"/>
        <v>-4.6384039900249388</v>
      </c>
      <c r="R125" s="101">
        <f t="shared" si="123"/>
        <v>2.4975024975025</v>
      </c>
      <c r="S125" s="101">
        <f t="shared" si="119"/>
        <v>-3.2129315505887055</v>
      </c>
      <c r="T125" s="101">
        <f t="shared" si="120"/>
        <v>-3.0406365668028923</v>
      </c>
      <c r="U125" s="102"/>
      <c r="V125" s="103">
        <f t="shared" si="96"/>
        <v>-3.5157810627247419</v>
      </c>
      <c r="W125" s="103">
        <f t="shared" si="98"/>
        <v>-8.5157810627247414</v>
      </c>
      <c r="X125" s="103">
        <f t="shared" si="99"/>
        <v>1.4842189372752581</v>
      </c>
      <c r="Y125" s="103">
        <f t="shared" si="100"/>
        <v>-11.748455986590335</v>
      </c>
      <c r="Z125" s="103">
        <f t="shared" si="101"/>
        <v>4.7168938611408517</v>
      </c>
      <c r="AA125" s="103">
        <f t="shared" si="102"/>
        <v>3.3272334054230239E-2</v>
      </c>
      <c r="AB125" s="103">
        <f t="shared" si="103"/>
        <v>-4.9667276659457702</v>
      </c>
      <c r="AC125" s="103">
        <f t="shared" si="104"/>
        <v>5.0332723340542298</v>
      </c>
      <c r="AD125" s="103">
        <f t="shared" si="105"/>
        <v>-4.1630419917261063</v>
      </c>
      <c r="AE125" s="103">
        <f t="shared" si="106"/>
        <v>4.2295866598345659</v>
      </c>
      <c r="AF125" s="103">
        <f t="shared" si="107"/>
        <v>-2.4097989615230855</v>
      </c>
      <c r="AG125" s="103">
        <f t="shared" si="108"/>
        <v>-7.4097989615230855</v>
      </c>
      <c r="AH125" s="103">
        <f t="shared" si="109"/>
        <v>2.5902010384769145</v>
      </c>
      <c r="AI125" s="103">
        <f t="shared" si="110"/>
        <v>-11.345870838081854</v>
      </c>
      <c r="AJ125" s="103">
        <f t="shared" si="111"/>
        <v>6.5262729150356833</v>
      </c>
      <c r="AK125" s="103">
        <f t="shared" si="112"/>
        <v>-2.5614802999659227</v>
      </c>
      <c r="AL125" s="103">
        <f t="shared" si="113"/>
        <v>-7.5614802999659227</v>
      </c>
      <c r="AM125" s="103">
        <f t="shared" si="114"/>
        <v>2.4385197000340773</v>
      </c>
      <c r="AN125" s="103">
        <f t="shared" si="115"/>
        <v>-11.310413600199944</v>
      </c>
      <c r="AO125" s="103">
        <f t="shared" si="116"/>
        <v>6.1874530002680972</v>
      </c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</row>
    <row r="126" spans="1:128">
      <c r="A126" s="97" t="s">
        <v>28</v>
      </c>
      <c r="B126" s="96" t="s">
        <v>73</v>
      </c>
      <c r="C126" s="133" t="s">
        <v>104</v>
      </c>
      <c r="D126" s="86">
        <v>6</v>
      </c>
      <c r="E126" s="98">
        <v>446.04630000000009</v>
      </c>
      <c r="F126" s="98">
        <f t="shared" si="97"/>
        <v>446.80000000000013</v>
      </c>
      <c r="G126" s="119">
        <v>0.60250000000000004</v>
      </c>
      <c r="H126" s="119">
        <v>0.1512</v>
      </c>
      <c r="I126" s="99">
        <f t="shared" si="117"/>
        <v>0.75370000000000004</v>
      </c>
      <c r="J126" s="98">
        <f t="shared" si="118"/>
        <v>1688.6581072589365</v>
      </c>
      <c r="K126" s="184">
        <v>450</v>
      </c>
      <c r="L126" s="187">
        <v>445.8</v>
      </c>
      <c r="M126" s="188">
        <v>0.57520000000000004</v>
      </c>
      <c r="N126" s="188">
        <v>0.15379999999999999</v>
      </c>
      <c r="O126" s="188">
        <v>0.72899999999999998</v>
      </c>
      <c r="P126" s="189">
        <v>1636.4</v>
      </c>
      <c r="Q126" s="101">
        <f t="shared" si="124"/>
        <v>-4.5311203319502056</v>
      </c>
      <c r="R126" s="101">
        <f t="shared" si="123"/>
        <v>1.7195767195767135</v>
      </c>
      <c r="S126" s="101">
        <f t="shared" si="119"/>
        <v>-3.2771659811596194</v>
      </c>
      <c r="T126" s="101">
        <f t="shared" si="120"/>
        <v>-3.0946529101597027</v>
      </c>
      <c r="U126" s="102"/>
      <c r="V126" s="103">
        <f t="shared" si="96"/>
        <v>-3.5157810627247419</v>
      </c>
      <c r="W126" s="103">
        <f t="shared" si="98"/>
        <v>-8.5157810627247414</v>
      </c>
      <c r="X126" s="103">
        <f t="shared" si="99"/>
        <v>1.4842189372752581</v>
      </c>
      <c r="Y126" s="103">
        <f t="shared" si="100"/>
        <v>-11.748455986590335</v>
      </c>
      <c r="Z126" s="103">
        <f t="shared" si="101"/>
        <v>4.7168938611408517</v>
      </c>
      <c r="AA126" s="103">
        <f>$R$140</f>
        <v>3.3272334054230239E-2</v>
      </c>
      <c r="AB126" s="103">
        <f>$R$140-5</f>
        <v>-4.9667276659457702</v>
      </c>
      <c r="AC126" s="103">
        <f>$R$140+5</f>
        <v>5.0332723340542298</v>
      </c>
      <c r="AD126" s="103">
        <f>($R$140-(3*$R$143))</f>
        <v>-4.1630419917261063</v>
      </c>
      <c r="AE126" s="103">
        <f t="shared" si="106"/>
        <v>4.2295866598345659</v>
      </c>
      <c r="AF126" s="103">
        <f t="shared" si="107"/>
        <v>-2.4097989615230855</v>
      </c>
      <c r="AG126" s="103">
        <f t="shared" si="108"/>
        <v>-7.4097989615230855</v>
      </c>
      <c r="AH126" s="103">
        <f t="shared" si="109"/>
        <v>2.5902010384769145</v>
      </c>
      <c r="AI126" s="103">
        <f t="shared" si="110"/>
        <v>-11.345870838081854</v>
      </c>
      <c r="AJ126" s="103">
        <f t="shared" si="111"/>
        <v>6.5262729150356833</v>
      </c>
      <c r="AK126" s="103">
        <f t="shared" si="112"/>
        <v>-2.5614802999659227</v>
      </c>
      <c r="AL126" s="103">
        <f t="shared" si="113"/>
        <v>-7.5614802999659227</v>
      </c>
      <c r="AM126" s="103">
        <f t="shared" si="114"/>
        <v>2.4385197000340773</v>
      </c>
      <c r="AN126" s="103">
        <f t="shared" si="115"/>
        <v>-11.310413600199944</v>
      </c>
      <c r="AO126" s="103">
        <f t="shared" si="116"/>
        <v>6.1874530002680972</v>
      </c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</row>
    <row r="127" spans="1:128">
      <c r="A127" s="97" t="s">
        <v>28</v>
      </c>
      <c r="B127" s="96" t="s">
        <v>73</v>
      </c>
      <c r="C127" s="133" t="s">
        <v>104</v>
      </c>
      <c r="D127" s="86">
        <v>7</v>
      </c>
      <c r="E127" s="98">
        <v>446.34719999999999</v>
      </c>
      <c r="F127" s="98">
        <f t="shared" si="97"/>
        <v>448.59999999999997</v>
      </c>
      <c r="G127" s="119">
        <v>1.8015000000000001</v>
      </c>
      <c r="H127" s="119">
        <v>0.45129999999999998</v>
      </c>
      <c r="I127" s="99">
        <f t="shared" si="117"/>
        <v>2.2528000000000001</v>
      </c>
      <c r="J127" s="98">
        <f t="shared" si="118"/>
        <v>5037.5969625683874</v>
      </c>
      <c r="K127" s="184">
        <v>450</v>
      </c>
      <c r="L127" s="187">
        <v>447.1</v>
      </c>
      <c r="M127" s="188">
        <v>1.7479</v>
      </c>
      <c r="N127" s="188">
        <v>0.47449999999999998</v>
      </c>
      <c r="O127" s="188">
        <v>2.2223999999999999</v>
      </c>
      <c r="P127" s="189">
        <v>4980.8999999999996</v>
      </c>
      <c r="Q127" s="101">
        <f t="shared" si="124"/>
        <v>-2.9752983624757197</v>
      </c>
      <c r="R127" s="101">
        <f t="shared" si="123"/>
        <v>5.1407046310658098</v>
      </c>
      <c r="S127" s="101">
        <f t="shared" si="119"/>
        <v>-1.3494318181818272</v>
      </c>
      <c r="T127" s="101">
        <f t="shared" si="120"/>
        <v>-1.1254763529053979</v>
      </c>
      <c r="U127" s="102"/>
      <c r="V127" s="103">
        <f t="shared" si="96"/>
        <v>-3.5157810627247419</v>
      </c>
      <c r="W127" s="103">
        <f t="shared" si="98"/>
        <v>-8.5157810627247414</v>
      </c>
      <c r="X127" s="103">
        <f t="shared" si="99"/>
        <v>1.4842189372752581</v>
      </c>
      <c r="Y127" s="103">
        <f t="shared" si="100"/>
        <v>-11.748455986590335</v>
      </c>
      <c r="Z127" s="103">
        <f t="shared" si="101"/>
        <v>4.7168938611408517</v>
      </c>
      <c r="AA127" s="103">
        <f t="shared" si="102"/>
        <v>3.3272334054230239E-2</v>
      </c>
      <c r="AB127" s="103">
        <f t="shared" si="103"/>
        <v>-4.9667276659457702</v>
      </c>
      <c r="AC127" s="103">
        <f t="shared" si="104"/>
        <v>5.0332723340542298</v>
      </c>
      <c r="AD127" s="103">
        <f t="shared" si="105"/>
        <v>-4.1630419917261063</v>
      </c>
      <c r="AE127" s="103">
        <f t="shared" si="106"/>
        <v>4.2295866598345659</v>
      </c>
      <c r="AF127" s="103">
        <f t="shared" si="107"/>
        <v>-2.4097989615230855</v>
      </c>
      <c r="AG127" s="103">
        <f t="shared" si="108"/>
        <v>-7.4097989615230855</v>
      </c>
      <c r="AH127" s="103">
        <f t="shared" si="109"/>
        <v>2.5902010384769145</v>
      </c>
      <c r="AI127" s="103">
        <f t="shared" si="110"/>
        <v>-11.345870838081854</v>
      </c>
      <c r="AJ127" s="103">
        <f t="shared" si="111"/>
        <v>6.5262729150356833</v>
      </c>
      <c r="AK127" s="103">
        <f t="shared" si="112"/>
        <v>-2.5614802999659227</v>
      </c>
      <c r="AL127" s="103">
        <f t="shared" si="113"/>
        <v>-7.5614802999659227</v>
      </c>
      <c r="AM127" s="103">
        <f t="shared" si="114"/>
        <v>2.4385197000340773</v>
      </c>
      <c r="AN127" s="103">
        <f t="shared" si="115"/>
        <v>-11.310413600199944</v>
      </c>
      <c r="AO127" s="103">
        <f t="shared" si="116"/>
        <v>6.1874530002680972</v>
      </c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</row>
    <row r="128" spans="1:128">
      <c r="A128" s="97" t="s">
        <v>28</v>
      </c>
      <c r="B128" s="96" t="s">
        <v>73</v>
      </c>
      <c r="C128" s="133" t="s">
        <v>104</v>
      </c>
      <c r="D128" s="86">
        <v>8</v>
      </c>
      <c r="E128" s="98">
        <v>446.39749999999998</v>
      </c>
      <c r="F128" s="98">
        <f t="shared" si="97"/>
        <v>449.3</v>
      </c>
      <c r="G128" s="119">
        <v>2.3003999999999998</v>
      </c>
      <c r="H128" s="119">
        <v>0.60209999999999997</v>
      </c>
      <c r="I128" s="99">
        <f t="shared" si="117"/>
        <v>2.9024999999999999</v>
      </c>
      <c r="J128" s="98">
        <f t="shared" si="118"/>
        <v>6486.1374811656015</v>
      </c>
      <c r="K128" s="184">
        <v>450</v>
      </c>
      <c r="L128" s="187">
        <v>447.8</v>
      </c>
      <c r="M128" s="188">
        <v>2.2660999999999998</v>
      </c>
      <c r="N128" s="188">
        <v>0.61529999999999996</v>
      </c>
      <c r="O128" s="188">
        <v>2.8814000000000002</v>
      </c>
      <c r="P128" s="189">
        <v>6451.7</v>
      </c>
      <c r="Q128" s="101">
        <f t="shared" si="124"/>
        <v>-1.4910450356459746</v>
      </c>
      <c r="R128" s="101">
        <f t="shared" si="123"/>
        <v>2.1923268560039846</v>
      </c>
      <c r="S128" s="101">
        <f t="shared" si="119"/>
        <v>-0.72695951765718081</v>
      </c>
      <c r="T128" s="101">
        <f t="shared" si="120"/>
        <v>-0.53093973517522475</v>
      </c>
      <c r="U128" s="102"/>
      <c r="V128" s="103">
        <f t="shared" ref="V128:V138" si="125">$Q$140</f>
        <v>-3.5157810627247419</v>
      </c>
      <c r="W128" s="103">
        <f t="shared" ref="W128:W138" si="126">$Q$140-5</f>
        <v>-8.5157810627247414</v>
      </c>
      <c r="X128" s="103">
        <f t="shared" ref="X128:X138" si="127">$Q$140+5</f>
        <v>1.4842189372752581</v>
      </c>
      <c r="Y128" s="103">
        <f t="shared" ref="Y128:Y138" si="128">($Q$140-(3*$Q$143))</f>
        <v>-11.748455986590335</v>
      </c>
      <c r="Z128" s="103">
        <f t="shared" ref="Z128:Z138" si="129">($Q$140+(3*$Q$143))</f>
        <v>4.7168938611408517</v>
      </c>
      <c r="AA128" s="103">
        <f t="shared" ref="AA128:AA138" si="130">$R$140</f>
        <v>3.3272334054230239E-2</v>
      </c>
      <c r="AB128" s="103">
        <f t="shared" ref="AB128:AB138" si="131">$R$140-5</f>
        <v>-4.9667276659457702</v>
      </c>
      <c r="AC128" s="103">
        <f t="shared" ref="AC128:AC138" si="132">$R$140+5</f>
        <v>5.0332723340542298</v>
      </c>
      <c r="AD128" s="103">
        <f t="shared" ref="AD128:AD138" si="133">($R$140-(3*$R$143))</f>
        <v>-4.1630419917261063</v>
      </c>
      <c r="AE128" s="103">
        <f t="shared" ref="AE128:AE138" si="134">($R$140+(3*$R$143))</f>
        <v>4.2295866598345659</v>
      </c>
      <c r="AF128" s="103">
        <f t="shared" ref="AF128:AF138" si="135">$S$140</f>
        <v>-2.4097989615230855</v>
      </c>
      <c r="AG128" s="103">
        <f t="shared" ref="AG128:AG138" si="136">$S$140-5</f>
        <v>-7.4097989615230855</v>
      </c>
      <c r="AH128" s="103">
        <f t="shared" ref="AH128:AH138" si="137">$S$140+5</f>
        <v>2.5902010384769145</v>
      </c>
      <c r="AI128" s="103">
        <f t="shared" ref="AI128:AI138" si="138">($S$140-(3*$S$143))</f>
        <v>-11.345870838081854</v>
      </c>
      <c r="AJ128" s="103">
        <f t="shared" ref="AJ128:AJ138" si="139">($S$140+(3*$S$143))</f>
        <v>6.5262729150356833</v>
      </c>
      <c r="AK128" s="103">
        <f t="shared" ref="AK128:AK138" si="140">$T$140</f>
        <v>-2.5614802999659227</v>
      </c>
      <c r="AL128" s="103">
        <f t="shared" ref="AL128:AL138" si="141">$T$140-5</f>
        <v>-7.5614802999659227</v>
      </c>
      <c r="AM128" s="103">
        <f t="shared" ref="AM128:AM138" si="142">$T$140+5</f>
        <v>2.4385197000340773</v>
      </c>
      <c r="AN128" s="103">
        <f t="shared" ref="AN128:AN138" si="143">($T$140-(3*$T$143))</f>
        <v>-11.310413600199944</v>
      </c>
      <c r="AO128" s="103">
        <f t="shared" ref="AO128:AO138" si="144">($T$140+(3*$T$143))</f>
        <v>6.1874530002680972</v>
      </c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</row>
    <row r="129" spans="1:128">
      <c r="A129" s="97" t="s">
        <v>28</v>
      </c>
      <c r="B129" s="96" t="s">
        <v>73</v>
      </c>
      <c r="C129" s="133" t="s">
        <v>104</v>
      </c>
      <c r="D129" s="86">
        <v>9</v>
      </c>
      <c r="E129" s="98">
        <v>446.89879999999999</v>
      </c>
      <c r="F129" s="98">
        <f t="shared" si="97"/>
        <v>450.4</v>
      </c>
      <c r="G129" s="119">
        <v>2.8007</v>
      </c>
      <c r="H129" s="119">
        <v>0.70050000000000001</v>
      </c>
      <c r="I129" s="99">
        <f t="shared" si="117"/>
        <v>3.5011999999999999</v>
      </c>
      <c r="J129" s="98">
        <f t="shared" si="118"/>
        <v>7811.3415808586642</v>
      </c>
      <c r="K129" s="184">
        <v>450</v>
      </c>
      <c r="L129" s="187">
        <v>449.2</v>
      </c>
      <c r="M129" s="188">
        <v>2.7565</v>
      </c>
      <c r="N129" s="188">
        <v>0.70540000000000003</v>
      </c>
      <c r="O129" s="188">
        <v>3.4619</v>
      </c>
      <c r="P129" s="189">
        <v>7731.9</v>
      </c>
      <c r="Q129" s="101">
        <f t="shared" si="124"/>
        <v>-1.5781768843503414</v>
      </c>
      <c r="R129" s="101">
        <f t="shared" si="123"/>
        <v>0.69950035688793932</v>
      </c>
      <c r="S129" s="101">
        <f t="shared" si="119"/>
        <v>-1.1224722952130668</v>
      </c>
      <c r="T129" s="101">
        <f t="shared" si="120"/>
        <v>-1.0170030338108953</v>
      </c>
      <c r="U129" s="102"/>
      <c r="V129" s="103">
        <f t="shared" si="125"/>
        <v>-3.5157810627247419</v>
      </c>
      <c r="W129" s="103">
        <f t="shared" si="126"/>
        <v>-8.5157810627247414</v>
      </c>
      <c r="X129" s="103">
        <f t="shared" si="127"/>
        <v>1.4842189372752581</v>
      </c>
      <c r="Y129" s="103">
        <f t="shared" si="128"/>
        <v>-11.748455986590335</v>
      </c>
      <c r="Z129" s="103">
        <f t="shared" si="129"/>
        <v>4.7168938611408517</v>
      </c>
      <c r="AA129" s="103">
        <f t="shared" si="130"/>
        <v>3.3272334054230239E-2</v>
      </c>
      <c r="AB129" s="103">
        <f t="shared" si="131"/>
        <v>-4.9667276659457702</v>
      </c>
      <c r="AC129" s="103">
        <f t="shared" si="132"/>
        <v>5.0332723340542298</v>
      </c>
      <c r="AD129" s="103">
        <f t="shared" si="133"/>
        <v>-4.1630419917261063</v>
      </c>
      <c r="AE129" s="103">
        <f t="shared" si="134"/>
        <v>4.2295866598345659</v>
      </c>
      <c r="AF129" s="103">
        <f t="shared" si="135"/>
        <v>-2.4097989615230855</v>
      </c>
      <c r="AG129" s="103">
        <f t="shared" si="136"/>
        <v>-7.4097989615230855</v>
      </c>
      <c r="AH129" s="103">
        <f t="shared" si="137"/>
        <v>2.5902010384769145</v>
      </c>
      <c r="AI129" s="103">
        <f t="shared" si="138"/>
        <v>-11.345870838081854</v>
      </c>
      <c r="AJ129" s="103">
        <f t="shared" si="139"/>
        <v>6.5262729150356833</v>
      </c>
      <c r="AK129" s="103">
        <f t="shared" si="140"/>
        <v>-2.5614802999659227</v>
      </c>
      <c r="AL129" s="103">
        <f t="shared" si="141"/>
        <v>-7.5614802999659227</v>
      </c>
      <c r="AM129" s="103">
        <f t="shared" si="142"/>
        <v>2.4385197000340773</v>
      </c>
      <c r="AN129" s="103">
        <f t="shared" si="143"/>
        <v>-11.310413600199944</v>
      </c>
      <c r="AO129" s="103">
        <f t="shared" si="144"/>
        <v>6.1874530002680972</v>
      </c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</row>
    <row r="130" spans="1:128">
      <c r="A130" s="97" t="s">
        <v>64</v>
      </c>
      <c r="B130" s="96" t="s">
        <v>74</v>
      </c>
      <c r="C130" s="126" t="s">
        <v>100</v>
      </c>
      <c r="D130" s="127">
        <v>1</v>
      </c>
      <c r="E130" s="98">
        <v>445.87470000000002</v>
      </c>
      <c r="F130" s="98">
        <f t="shared" si="97"/>
        <v>445.9</v>
      </c>
      <c r="G130" s="119">
        <v>1.4999999999999999E-2</v>
      </c>
      <c r="H130" s="119">
        <v>1.03E-2</v>
      </c>
      <c r="I130" s="99">
        <f t="shared" si="117"/>
        <v>2.53E-2</v>
      </c>
      <c r="J130" s="98">
        <f t="shared" si="118"/>
        <v>56.741183701071655</v>
      </c>
      <c r="K130" s="190">
        <v>445.8</v>
      </c>
      <c r="L130" s="190">
        <v>445.8</v>
      </c>
      <c r="M130" s="191">
        <v>1.6299999999999999E-2</v>
      </c>
      <c r="N130" s="191">
        <v>1.3599999999999999E-2</v>
      </c>
      <c r="O130" s="191">
        <v>2.9899999999999999E-2</v>
      </c>
      <c r="P130" s="192">
        <v>67.099999999999994</v>
      </c>
      <c r="Q130" s="101">
        <f t="shared" ref="Q130" si="145">((M130-G130)/G130)*100</f>
        <v>8.6666666666666607</v>
      </c>
      <c r="R130" s="101">
        <f t="shared" ref="R130" si="146">((N130-H130)/H130)*100</f>
        <v>32.038834951456302</v>
      </c>
      <c r="S130" s="101">
        <f t="shared" si="119"/>
        <v>18.181818181818183</v>
      </c>
      <c r="T130" s="101">
        <f t="shared" si="120"/>
        <v>18.256256960555255</v>
      </c>
      <c r="U130" s="102"/>
      <c r="V130" s="103">
        <f t="shared" si="125"/>
        <v>-3.5157810627247419</v>
      </c>
      <c r="W130" s="103">
        <f t="shared" si="126"/>
        <v>-8.5157810627247414</v>
      </c>
      <c r="X130" s="103">
        <f t="shared" si="127"/>
        <v>1.4842189372752581</v>
      </c>
      <c r="Y130" s="103">
        <f t="shared" si="128"/>
        <v>-11.748455986590335</v>
      </c>
      <c r="Z130" s="103">
        <f t="shared" si="129"/>
        <v>4.7168938611408517</v>
      </c>
      <c r="AA130" s="103">
        <f t="shared" si="130"/>
        <v>3.3272334054230239E-2</v>
      </c>
      <c r="AB130" s="103">
        <f t="shared" si="131"/>
        <v>-4.9667276659457702</v>
      </c>
      <c r="AC130" s="103">
        <f t="shared" si="132"/>
        <v>5.0332723340542298</v>
      </c>
      <c r="AD130" s="103">
        <f t="shared" si="133"/>
        <v>-4.1630419917261063</v>
      </c>
      <c r="AE130" s="103">
        <f t="shared" si="134"/>
        <v>4.2295866598345659</v>
      </c>
      <c r="AF130" s="103">
        <f t="shared" si="135"/>
        <v>-2.4097989615230855</v>
      </c>
      <c r="AG130" s="103">
        <f t="shared" si="136"/>
        <v>-7.4097989615230855</v>
      </c>
      <c r="AH130" s="103">
        <f t="shared" si="137"/>
        <v>2.5902010384769145</v>
      </c>
      <c r="AI130" s="103">
        <f t="shared" si="138"/>
        <v>-11.345870838081854</v>
      </c>
      <c r="AJ130" s="103">
        <f t="shared" si="139"/>
        <v>6.5262729150356833</v>
      </c>
      <c r="AK130" s="103">
        <f t="shared" si="140"/>
        <v>-2.5614802999659227</v>
      </c>
      <c r="AL130" s="103">
        <f t="shared" si="141"/>
        <v>-7.5614802999659227</v>
      </c>
      <c r="AM130" s="103">
        <f t="shared" si="142"/>
        <v>2.4385197000340773</v>
      </c>
      <c r="AN130" s="103">
        <f t="shared" si="143"/>
        <v>-11.310413600199944</v>
      </c>
      <c r="AO130" s="103">
        <f t="shared" si="144"/>
        <v>6.1874530002680972</v>
      </c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</row>
    <row r="131" spans="1:128">
      <c r="A131" s="97" t="s">
        <v>64</v>
      </c>
      <c r="B131" s="96" t="s">
        <v>74</v>
      </c>
      <c r="C131" s="126" t="s">
        <v>100</v>
      </c>
      <c r="D131" s="86">
        <v>2</v>
      </c>
      <c r="E131" s="98">
        <v>446.85660000000001</v>
      </c>
      <c r="F131" s="98">
        <f t="shared" si="97"/>
        <v>446.90000000000003</v>
      </c>
      <c r="G131" s="119">
        <v>3.0800000000000001E-2</v>
      </c>
      <c r="H131" s="119">
        <v>1.26E-2</v>
      </c>
      <c r="I131" s="99">
        <f t="shared" si="117"/>
        <v>4.3400000000000001E-2</v>
      </c>
      <c r="J131" s="98">
        <f t="shared" si="118"/>
        <v>97.119320555408393</v>
      </c>
      <c r="K131" s="190">
        <v>446.8</v>
      </c>
      <c r="L131" s="190">
        <v>446.8</v>
      </c>
      <c r="M131" s="191">
        <v>2.8899999999999999E-2</v>
      </c>
      <c r="N131" s="191">
        <v>1.01E-2</v>
      </c>
      <c r="O131" s="191">
        <v>3.9E-2</v>
      </c>
      <c r="P131" s="192">
        <v>87.3</v>
      </c>
      <c r="Q131" s="101">
        <f t="shared" si="124"/>
        <v>-6.1688311688311765</v>
      </c>
      <c r="R131" s="101">
        <f t="shared" si="123"/>
        <v>-19.841269841269845</v>
      </c>
      <c r="S131" s="101">
        <f t="shared" si="119"/>
        <v>-10.138248847926269</v>
      </c>
      <c r="T131" s="101">
        <f t="shared" si="120"/>
        <v>-10.110573775901047</v>
      </c>
      <c r="U131" s="102"/>
      <c r="V131" s="103">
        <f t="shared" si="125"/>
        <v>-3.5157810627247419</v>
      </c>
      <c r="W131" s="103">
        <f t="shared" si="126"/>
        <v>-8.5157810627247414</v>
      </c>
      <c r="X131" s="103">
        <f t="shared" si="127"/>
        <v>1.4842189372752581</v>
      </c>
      <c r="Y131" s="103">
        <f t="shared" si="128"/>
        <v>-11.748455986590335</v>
      </c>
      <c r="Z131" s="103">
        <f t="shared" si="129"/>
        <v>4.7168938611408517</v>
      </c>
      <c r="AA131" s="103">
        <f t="shared" si="130"/>
        <v>3.3272334054230239E-2</v>
      </c>
      <c r="AB131" s="103">
        <f t="shared" si="131"/>
        <v>-4.9667276659457702</v>
      </c>
      <c r="AC131" s="103">
        <f t="shared" si="132"/>
        <v>5.0332723340542298</v>
      </c>
      <c r="AD131" s="103">
        <f t="shared" si="133"/>
        <v>-4.1630419917261063</v>
      </c>
      <c r="AE131" s="103">
        <f t="shared" si="134"/>
        <v>4.2295866598345659</v>
      </c>
      <c r="AF131" s="103">
        <f t="shared" si="135"/>
        <v>-2.4097989615230855</v>
      </c>
      <c r="AG131" s="103">
        <f t="shared" si="136"/>
        <v>-7.4097989615230855</v>
      </c>
      <c r="AH131" s="103">
        <f t="shared" si="137"/>
        <v>2.5902010384769145</v>
      </c>
      <c r="AI131" s="103">
        <f t="shared" si="138"/>
        <v>-11.345870838081854</v>
      </c>
      <c r="AJ131" s="103">
        <f t="shared" si="139"/>
        <v>6.5262729150356833</v>
      </c>
      <c r="AK131" s="103">
        <f t="shared" si="140"/>
        <v>-2.5614802999659227</v>
      </c>
      <c r="AL131" s="103">
        <f t="shared" si="141"/>
        <v>-7.5614802999659227</v>
      </c>
      <c r="AM131" s="103">
        <f t="shared" si="142"/>
        <v>2.4385197000340773</v>
      </c>
      <c r="AN131" s="103">
        <f t="shared" si="143"/>
        <v>-11.310413600199944</v>
      </c>
      <c r="AO131" s="103">
        <f t="shared" si="144"/>
        <v>6.1874530002680972</v>
      </c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</row>
    <row r="132" spans="1:128">
      <c r="A132" s="97" t="s">
        <v>64</v>
      </c>
      <c r="B132" s="96" t="s">
        <v>74</v>
      </c>
      <c r="C132" s="126" t="s">
        <v>100</v>
      </c>
      <c r="D132" s="86">
        <v>3</v>
      </c>
      <c r="E132" s="98">
        <v>446.63410000000005</v>
      </c>
      <c r="F132" s="98">
        <f t="shared" si="97"/>
        <v>446.70000000000005</v>
      </c>
      <c r="G132" s="119">
        <v>5.04E-2</v>
      </c>
      <c r="H132" s="119">
        <v>1.55E-2</v>
      </c>
      <c r="I132" s="99">
        <f t="shared" si="117"/>
        <v>6.59E-2</v>
      </c>
      <c r="J132" s="98">
        <f t="shared" si="118"/>
        <v>147.53985609586519</v>
      </c>
      <c r="K132" s="190">
        <v>446.1</v>
      </c>
      <c r="L132" s="190">
        <v>446.6</v>
      </c>
      <c r="M132" s="191">
        <v>4.6399999999999997E-2</v>
      </c>
      <c r="N132" s="191">
        <v>1.47E-2</v>
      </c>
      <c r="O132" s="191">
        <v>6.1100000000000002E-2</v>
      </c>
      <c r="P132" s="192">
        <v>136.80000000000001</v>
      </c>
      <c r="Q132" s="101">
        <f t="shared" si="124"/>
        <v>-7.936507936507943</v>
      </c>
      <c r="R132" s="101">
        <f t="shared" si="123"/>
        <v>-5.1612903225806477</v>
      </c>
      <c r="S132" s="101">
        <f t="shared" si="119"/>
        <v>-7.2837632776934722</v>
      </c>
      <c r="T132" s="101">
        <f t="shared" si="120"/>
        <v>-7.2792914267768243</v>
      </c>
      <c r="U132" s="102"/>
      <c r="V132" s="103">
        <f t="shared" si="125"/>
        <v>-3.5157810627247419</v>
      </c>
      <c r="W132" s="103">
        <f t="shared" si="126"/>
        <v>-8.5157810627247414</v>
      </c>
      <c r="X132" s="103">
        <f t="shared" si="127"/>
        <v>1.4842189372752581</v>
      </c>
      <c r="Y132" s="103">
        <f t="shared" si="128"/>
        <v>-11.748455986590335</v>
      </c>
      <c r="Z132" s="103">
        <f t="shared" si="129"/>
        <v>4.7168938611408517</v>
      </c>
      <c r="AA132" s="103">
        <f t="shared" si="130"/>
        <v>3.3272334054230239E-2</v>
      </c>
      <c r="AB132" s="103">
        <f t="shared" si="131"/>
        <v>-4.9667276659457702</v>
      </c>
      <c r="AC132" s="103">
        <f t="shared" si="132"/>
        <v>5.0332723340542298</v>
      </c>
      <c r="AD132" s="103">
        <f t="shared" si="133"/>
        <v>-4.1630419917261063</v>
      </c>
      <c r="AE132" s="103">
        <f t="shared" si="134"/>
        <v>4.2295866598345659</v>
      </c>
      <c r="AF132" s="103">
        <f t="shared" si="135"/>
        <v>-2.4097989615230855</v>
      </c>
      <c r="AG132" s="103">
        <f t="shared" si="136"/>
        <v>-7.4097989615230855</v>
      </c>
      <c r="AH132" s="103">
        <f t="shared" si="137"/>
        <v>2.5902010384769145</v>
      </c>
      <c r="AI132" s="103">
        <f t="shared" si="138"/>
        <v>-11.345870838081854</v>
      </c>
      <c r="AJ132" s="103">
        <f t="shared" si="139"/>
        <v>6.5262729150356833</v>
      </c>
      <c r="AK132" s="103">
        <f t="shared" si="140"/>
        <v>-2.5614802999659227</v>
      </c>
      <c r="AL132" s="103">
        <f t="shared" si="141"/>
        <v>-7.5614802999659227</v>
      </c>
      <c r="AM132" s="103">
        <f t="shared" si="142"/>
        <v>2.4385197000340773</v>
      </c>
      <c r="AN132" s="103">
        <f t="shared" si="143"/>
        <v>-11.310413600199944</v>
      </c>
      <c r="AO132" s="103">
        <f t="shared" si="144"/>
        <v>6.1874530002680972</v>
      </c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</row>
    <row r="133" spans="1:128">
      <c r="A133" s="97" t="s">
        <v>64</v>
      </c>
      <c r="B133" s="96" t="s">
        <v>74</v>
      </c>
      <c r="C133" s="126" t="s">
        <v>100</v>
      </c>
      <c r="D133" s="86">
        <v>4</v>
      </c>
      <c r="E133" s="98">
        <v>446.58380000000005</v>
      </c>
      <c r="F133" s="98">
        <f t="shared" si="97"/>
        <v>446.90000000000003</v>
      </c>
      <c r="G133" s="119">
        <v>0.25109999999999999</v>
      </c>
      <c r="H133" s="119">
        <v>6.5100000000000005E-2</v>
      </c>
      <c r="I133" s="99">
        <f t="shared" si="117"/>
        <v>0.31619999999999998</v>
      </c>
      <c r="J133" s="98">
        <f t="shared" si="118"/>
        <v>707.85266968261715</v>
      </c>
      <c r="K133" s="190">
        <v>445.8</v>
      </c>
      <c r="L133" s="190">
        <v>446.7</v>
      </c>
      <c r="M133" s="191">
        <v>0.23980000000000001</v>
      </c>
      <c r="N133" s="191">
        <v>6.4199999999999993E-2</v>
      </c>
      <c r="O133" s="191">
        <v>0.30399999999999999</v>
      </c>
      <c r="P133" s="192">
        <v>680.6</v>
      </c>
      <c r="Q133" s="101">
        <f t="shared" si="124"/>
        <v>-4.5001991238550287</v>
      </c>
      <c r="R133" s="101">
        <f t="shared" si="123"/>
        <v>-1.382488479262691</v>
      </c>
      <c r="S133" s="101">
        <f t="shared" si="119"/>
        <v>-3.8583175205566063</v>
      </c>
      <c r="T133" s="101">
        <f t="shared" si="120"/>
        <v>-3.8500483009884694</v>
      </c>
      <c r="U133" s="105"/>
      <c r="V133" s="103">
        <f t="shared" si="125"/>
        <v>-3.5157810627247419</v>
      </c>
      <c r="W133" s="103">
        <f t="shared" si="126"/>
        <v>-8.5157810627247414</v>
      </c>
      <c r="X133" s="103">
        <f t="shared" si="127"/>
        <v>1.4842189372752581</v>
      </c>
      <c r="Y133" s="103">
        <f t="shared" si="128"/>
        <v>-11.748455986590335</v>
      </c>
      <c r="Z133" s="103">
        <f t="shared" si="129"/>
        <v>4.7168938611408517</v>
      </c>
      <c r="AA133" s="103">
        <f t="shared" si="130"/>
        <v>3.3272334054230239E-2</v>
      </c>
      <c r="AB133" s="103">
        <f t="shared" si="131"/>
        <v>-4.9667276659457702</v>
      </c>
      <c r="AC133" s="103">
        <f t="shared" si="132"/>
        <v>5.0332723340542298</v>
      </c>
      <c r="AD133" s="103">
        <f t="shared" si="133"/>
        <v>-4.1630419917261063</v>
      </c>
      <c r="AE133" s="103">
        <f t="shared" si="134"/>
        <v>4.2295866598345659</v>
      </c>
      <c r="AF133" s="103">
        <f t="shared" si="135"/>
        <v>-2.4097989615230855</v>
      </c>
      <c r="AG133" s="103">
        <f t="shared" si="136"/>
        <v>-7.4097989615230855</v>
      </c>
      <c r="AH133" s="103">
        <f t="shared" si="137"/>
        <v>2.5902010384769145</v>
      </c>
      <c r="AI133" s="103">
        <f t="shared" si="138"/>
        <v>-11.345870838081854</v>
      </c>
      <c r="AJ133" s="103">
        <f t="shared" si="139"/>
        <v>6.5262729150356833</v>
      </c>
      <c r="AK133" s="103">
        <f t="shared" si="140"/>
        <v>-2.5614802999659227</v>
      </c>
      <c r="AL133" s="103">
        <f t="shared" si="141"/>
        <v>-7.5614802999659227</v>
      </c>
      <c r="AM133" s="103">
        <f t="shared" si="142"/>
        <v>2.4385197000340773</v>
      </c>
      <c r="AN133" s="103">
        <f t="shared" si="143"/>
        <v>-11.310413600199944</v>
      </c>
      <c r="AO133" s="103">
        <f t="shared" si="144"/>
        <v>6.1874530002680972</v>
      </c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</row>
    <row r="134" spans="1:128">
      <c r="A134" s="97" t="s">
        <v>64</v>
      </c>
      <c r="B134" s="96" t="s">
        <v>74</v>
      </c>
      <c r="C134" s="126" t="s">
        <v>100</v>
      </c>
      <c r="D134" s="86">
        <v>5</v>
      </c>
      <c r="E134" s="98">
        <v>446.69909999999999</v>
      </c>
      <c r="F134" s="98">
        <f t="shared" si="97"/>
        <v>447.2</v>
      </c>
      <c r="G134" s="119">
        <v>0.40010000000000001</v>
      </c>
      <c r="H134" s="119">
        <v>0.1008</v>
      </c>
      <c r="I134" s="99">
        <f t="shared" si="117"/>
        <v>0.50090000000000001</v>
      </c>
      <c r="J134" s="98">
        <f t="shared" si="118"/>
        <v>1120.862180660813</v>
      </c>
      <c r="K134" s="190">
        <v>445.5</v>
      </c>
      <c r="L134" s="190">
        <v>446.6</v>
      </c>
      <c r="M134" s="191">
        <v>0.38419999999999999</v>
      </c>
      <c r="N134" s="191">
        <v>9.9599999999999994E-2</v>
      </c>
      <c r="O134" s="191">
        <v>0.48380000000000001</v>
      </c>
      <c r="P134" s="192">
        <v>1083.3</v>
      </c>
      <c r="Q134" s="101">
        <f t="shared" si="124"/>
        <v>-3.9740064983754126</v>
      </c>
      <c r="R134" s="101">
        <f t="shared" si="123"/>
        <v>-1.1904761904761969</v>
      </c>
      <c r="S134" s="101">
        <f t="shared" si="119"/>
        <v>-3.4138550608903979</v>
      </c>
      <c r="T134" s="101">
        <f t="shared" si="120"/>
        <v>-3.3511863732138756</v>
      </c>
      <c r="U134" s="102"/>
      <c r="V134" s="103">
        <f t="shared" si="125"/>
        <v>-3.5157810627247419</v>
      </c>
      <c r="W134" s="103">
        <f t="shared" si="126"/>
        <v>-8.5157810627247414</v>
      </c>
      <c r="X134" s="103">
        <f t="shared" si="127"/>
        <v>1.4842189372752581</v>
      </c>
      <c r="Y134" s="103">
        <f t="shared" si="128"/>
        <v>-11.748455986590335</v>
      </c>
      <c r="Z134" s="103">
        <f t="shared" si="129"/>
        <v>4.7168938611408517</v>
      </c>
      <c r="AA134" s="103">
        <f t="shared" si="130"/>
        <v>3.3272334054230239E-2</v>
      </c>
      <c r="AB134" s="103">
        <f t="shared" si="131"/>
        <v>-4.9667276659457702</v>
      </c>
      <c r="AC134" s="103">
        <f t="shared" si="132"/>
        <v>5.0332723340542298</v>
      </c>
      <c r="AD134" s="103">
        <f t="shared" si="133"/>
        <v>-4.1630419917261063</v>
      </c>
      <c r="AE134" s="103">
        <f t="shared" si="134"/>
        <v>4.2295866598345659</v>
      </c>
      <c r="AF134" s="103">
        <f t="shared" si="135"/>
        <v>-2.4097989615230855</v>
      </c>
      <c r="AG134" s="103">
        <f t="shared" si="136"/>
        <v>-7.4097989615230855</v>
      </c>
      <c r="AH134" s="103">
        <f t="shared" si="137"/>
        <v>2.5902010384769145</v>
      </c>
      <c r="AI134" s="103">
        <f t="shared" si="138"/>
        <v>-11.345870838081854</v>
      </c>
      <c r="AJ134" s="103">
        <f t="shared" si="139"/>
        <v>6.5262729150356833</v>
      </c>
      <c r="AK134" s="103">
        <f t="shared" si="140"/>
        <v>-2.5614802999659227</v>
      </c>
      <c r="AL134" s="103">
        <f t="shared" si="141"/>
        <v>-7.5614802999659227</v>
      </c>
      <c r="AM134" s="103">
        <f t="shared" si="142"/>
        <v>2.4385197000340773</v>
      </c>
      <c r="AN134" s="103">
        <f t="shared" si="143"/>
        <v>-11.310413600199944</v>
      </c>
      <c r="AO134" s="103">
        <f t="shared" si="144"/>
        <v>6.1874530002680972</v>
      </c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</row>
    <row r="135" spans="1:128">
      <c r="A135" s="97" t="s">
        <v>64</v>
      </c>
      <c r="B135" s="96" t="s">
        <v>74</v>
      </c>
      <c r="C135" s="126" t="s">
        <v>100</v>
      </c>
      <c r="D135" s="86">
        <v>6</v>
      </c>
      <c r="E135" s="98">
        <v>446.3494</v>
      </c>
      <c r="F135" s="98">
        <f t="shared" si="97"/>
        <v>447.09999999999997</v>
      </c>
      <c r="G135" s="119">
        <v>0.60040000000000004</v>
      </c>
      <c r="H135" s="119">
        <v>0.1502</v>
      </c>
      <c r="I135" s="99">
        <f t="shared" si="117"/>
        <v>0.75060000000000004</v>
      </c>
      <c r="J135" s="98">
        <f t="shared" si="118"/>
        <v>1680.5757229404865</v>
      </c>
      <c r="K135" s="190">
        <v>445.9</v>
      </c>
      <c r="L135" s="190">
        <v>446.3</v>
      </c>
      <c r="M135" s="191">
        <v>0.58750000000000002</v>
      </c>
      <c r="N135" s="191">
        <v>0.15</v>
      </c>
      <c r="O135" s="191">
        <v>0.73750000000000004</v>
      </c>
      <c r="P135" s="192">
        <v>1652.6</v>
      </c>
      <c r="Q135" s="101">
        <f t="shared" si="124"/>
        <v>-2.1485676215856131</v>
      </c>
      <c r="R135" s="101">
        <f t="shared" si="123"/>
        <v>-0.13315579227696786</v>
      </c>
      <c r="S135" s="101">
        <f t="shared" si="119"/>
        <v>-1.7452704503064216</v>
      </c>
      <c r="T135" s="101">
        <f t="shared" si="120"/>
        <v>-1.6646511405947066</v>
      </c>
      <c r="U135" s="105"/>
      <c r="V135" s="103">
        <f t="shared" si="125"/>
        <v>-3.5157810627247419</v>
      </c>
      <c r="W135" s="103">
        <f t="shared" si="126"/>
        <v>-8.5157810627247414</v>
      </c>
      <c r="X135" s="103">
        <f t="shared" si="127"/>
        <v>1.4842189372752581</v>
      </c>
      <c r="Y135" s="103">
        <f t="shared" si="128"/>
        <v>-11.748455986590335</v>
      </c>
      <c r="Z135" s="103">
        <f t="shared" si="129"/>
        <v>4.7168938611408517</v>
      </c>
      <c r="AA135" s="103">
        <f t="shared" si="130"/>
        <v>3.3272334054230239E-2</v>
      </c>
      <c r="AB135" s="103">
        <f t="shared" si="131"/>
        <v>-4.9667276659457702</v>
      </c>
      <c r="AC135" s="103">
        <f t="shared" si="132"/>
        <v>5.0332723340542298</v>
      </c>
      <c r="AD135" s="103">
        <f t="shared" si="133"/>
        <v>-4.1630419917261063</v>
      </c>
      <c r="AE135" s="103">
        <f t="shared" si="134"/>
        <v>4.2295866598345659</v>
      </c>
      <c r="AF135" s="103">
        <f t="shared" si="135"/>
        <v>-2.4097989615230855</v>
      </c>
      <c r="AG135" s="103">
        <f t="shared" si="136"/>
        <v>-7.4097989615230855</v>
      </c>
      <c r="AH135" s="103">
        <f t="shared" si="137"/>
        <v>2.5902010384769145</v>
      </c>
      <c r="AI135" s="103">
        <f t="shared" si="138"/>
        <v>-11.345870838081854</v>
      </c>
      <c r="AJ135" s="103">
        <f t="shared" si="139"/>
        <v>6.5262729150356833</v>
      </c>
      <c r="AK135" s="103">
        <f t="shared" si="140"/>
        <v>-2.5614802999659227</v>
      </c>
      <c r="AL135" s="103">
        <f t="shared" si="141"/>
        <v>-7.5614802999659227</v>
      </c>
      <c r="AM135" s="103">
        <f t="shared" si="142"/>
        <v>2.4385197000340773</v>
      </c>
      <c r="AN135" s="103">
        <f t="shared" si="143"/>
        <v>-11.310413600199944</v>
      </c>
      <c r="AO135" s="103">
        <f t="shared" si="144"/>
        <v>6.1874530002680972</v>
      </c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</row>
    <row r="136" spans="1:128">
      <c r="A136" s="97" t="s">
        <v>64</v>
      </c>
      <c r="B136" s="96" t="s">
        <v>74</v>
      </c>
      <c r="C136" s="126" t="s">
        <v>100</v>
      </c>
      <c r="D136" s="86">
        <v>7</v>
      </c>
      <c r="E136" s="98">
        <v>446.44810000000001</v>
      </c>
      <c r="F136" s="98">
        <f t="shared" si="97"/>
        <v>448.7</v>
      </c>
      <c r="G136" s="119">
        <v>1.8015000000000001</v>
      </c>
      <c r="H136" s="119">
        <v>0.45040000000000002</v>
      </c>
      <c r="I136" s="99">
        <f t="shared" si="117"/>
        <v>2.2519</v>
      </c>
      <c r="J136" s="98">
        <f t="shared" si="118"/>
        <v>5034.4523411489372</v>
      </c>
      <c r="K136" s="190">
        <v>447.7</v>
      </c>
      <c r="L136" s="190">
        <v>446.5</v>
      </c>
      <c r="M136" s="191">
        <v>1.778</v>
      </c>
      <c r="N136" s="191">
        <v>0.45050000000000001</v>
      </c>
      <c r="O136" s="191">
        <v>2.2284999999999999</v>
      </c>
      <c r="P136" s="192">
        <v>4991.3999999999996</v>
      </c>
      <c r="Q136" s="101">
        <f t="shared" si="124"/>
        <v>-1.3044684984734984</v>
      </c>
      <c r="R136" s="101">
        <f t="shared" si="123"/>
        <v>2.2202486678505547E-2</v>
      </c>
      <c r="S136" s="101">
        <f t="shared" si="119"/>
        <v>-1.0391225187619382</v>
      </c>
      <c r="T136" s="101">
        <f t="shared" si="120"/>
        <v>-0.85515440869408188</v>
      </c>
      <c r="U136" s="102"/>
      <c r="V136" s="103">
        <f t="shared" si="125"/>
        <v>-3.5157810627247419</v>
      </c>
      <c r="W136" s="103">
        <f t="shared" si="126"/>
        <v>-8.5157810627247414</v>
      </c>
      <c r="X136" s="103">
        <f t="shared" si="127"/>
        <v>1.4842189372752581</v>
      </c>
      <c r="Y136" s="103">
        <f t="shared" si="128"/>
        <v>-11.748455986590335</v>
      </c>
      <c r="Z136" s="103">
        <f t="shared" si="129"/>
        <v>4.7168938611408517</v>
      </c>
      <c r="AA136" s="103">
        <f t="shared" si="130"/>
        <v>3.3272334054230239E-2</v>
      </c>
      <c r="AB136" s="103">
        <f t="shared" si="131"/>
        <v>-4.9667276659457702</v>
      </c>
      <c r="AC136" s="103">
        <f t="shared" si="132"/>
        <v>5.0332723340542298</v>
      </c>
      <c r="AD136" s="103">
        <f t="shared" si="133"/>
        <v>-4.1630419917261063</v>
      </c>
      <c r="AE136" s="103">
        <f t="shared" si="134"/>
        <v>4.2295866598345659</v>
      </c>
      <c r="AF136" s="103">
        <f t="shared" si="135"/>
        <v>-2.4097989615230855</v>
      </c>
      <c r="AG136" s="103">
        <f t="shared" si="136"/>
        <v>-7.4097989615230855</v>
      </c>
      <c r="AH136" s="103">
        <f t="shared" si="137"/>
        <v>2.5902010384769145</v>
      </c>
      <c r="AI136" s="103">
        <f t="shared" si="138"/>
        <v>-11.345870838081854</v>
      </c>
      <c r="AJ136" s="103">
        <f t="shared" si="139"/>
        <v>6.5262729150356833</v>
      </c>
      <c r="AK136" s="103">
        <f t="shared" si="140"/>
        <v>-2.5614802999659227</v>
      </c>
      <c r="AL136" s="103">
        <f t="shared" si="141"/>
        <v>-7.5614802999659227</v>
      </c>
      <c r="AM136" s="103">
        <f t="shared" si="142"/>
        <v>2.4385197000340773</v>
      </c>
      <c r="AN136" s="103">
        <f t="shared" si="143"/>
        <v>-11.310413600199944</v>
      </c>
      <c r="AO136" s="103">
        <f t="shared" si="144"/>
        <v>6.1874530002680972</v>
      </c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</row>
    <row r="137" spans="1:128">
      <c r="A137" s="97" t="s">
        <v>64</v>
      </c>
      <c r="B137" s="96" t="s">
        <v>74</v>
      </c>
      <c r="C137" s="126" t="s">
        <v>100</v>
      </c>
      <c r="D137" s="86">
        <v>8</v>
      </c>
      <c r="E137" s="98">
        <v>446.39879999999994</v>
      </c>
      <c r="F137" s="122">
        <f t="shared" si="97"/>
        <v>449.29999999999995</v>
      </c>
      <c r="G137" s="134">
        <v>2.3003999999999998</v>
      </c>
      <c r="H137" s="134">
        <v>0.6008</v>
      </c>
      <c r="I137" s="123">
        <f t="shared" si="117"/>
        <v>2.9011999999999998</v>
      </c>
      <c r="J137" s="98">
        <f t="shared" si="118"/>
        <v>6483.2206799779051</v>
      </c>
      <c r="K137" s="190">
        <v>448.6</v>
      </c>
      <c r="L137" s="190">
        <v>446.5</v>
      </c>
      <c r="M137" s="191">
        <v>2.2728999999999999</v>
      </c>
      <c r="N137" s="191">
        <v>0.59919999999999995</v>
      </c>
      <c r="O137" s="191">
        <v>2.8721000000000001</v>
      </c>
      <c r="P137" s="192">
        <v>6432.1</v>
      </c>
      <c r="Q137" s="101">
        <f t="shared" si="124"/>
        <v>-1.1954442705616355</v>
      </c>
      <c r="R137" s="101">
        <f t="shared" si="123"/>
        <v>-0.26631158455393572</v>
      </c>
      <c r="S137" s="101">
        <f t="shared" si="119"/>
        <v>-1.0030332276299352</v>
      </c>
      <c r="T137" s="101">
        <f t="shared" si="120"/>
        <v>-0.7885074795584307</v>
      </c>
      <c r="U137" s="105"/>
      <c r="V137" s="103">
        <f t="shared" si="125"/>
        <v>-3.5157810627247419</v>
      </c>
      <c r="W137" s="103">
        <f t="shared" si="126"/>
        <v>-8.5157810627247414</v>
      </c>
      <c r="X137" s="103">
        <f t="shared" si="127"/>
        <v>1.4842189372752581</v>
      </c>
      <c r="Y137" s="103">
        <f t="shared" si="128"/>
        <v>-11.748455986590335</v>
      </c>
      <c r="Z137" s="103">
        <f t="shared" si="129"/>
        <v>4.7168938611408517</v>
      </c>
      <c r="AA137" s="103">
        <f t="shared" si="130"/>
        <v>3.3272334054230239E-2</v>
      </c>
      <c r="AB137" s="103">
        <f t="shared" si="131"/>
        <v>-4.9667276659457702</v>
      </c>
      <c r="AC137" s="103">
        <f t="shared" si="132"/>
        <v>5.0332723340542298</v>
      </c>
      <c r="AD137" s="103">
        <f t="shared" si="133"/>
        <v>-4.1630419917261063</v>
      </c>
      <c r="AE137" s="103">
        <f t="shared" si="134"/>
        <v>4.2295866598345659</v>
      </c>
      <c r="AF137" s="103">
        <f t="shared" si="135"/>
        <v>-2.4097989615230855</v>
      </c>
      <c r="AG137" s="103">
        <f t="shared" si="136"/>
        <v>-7.4097989615230855</v>
      </c>
      <c r="AH137" s="103">
        <f t="shared" si="137"/>
        <v>2.5902010384769145</v>
      </c>
      <c r="AI137" s="103">
        <f t="shared" si="138"/>
        <v>-11.345870838081854</v>
      </c>
      <c r="AJ137" s="103">
        <f t="shared" si="139"/>
        <v>6.5262729150356833</v>
      </c>
      <c r="AK137" s="103">
        <f t="shared" si="140"/>
        <v>-2.5614802999659227</v>
      </c>
      <c r="AL137" s="103">
        <f t="shared" si="141"/>
        <v>-7.5614802999659227</v>
      </c>
      <c r="AM137" s="103">
        <f t="shared" si="142"/>
        <v>2.4385197000340773</v>
      </c>
      <c r="AN137" s="103">
        <f t="shared" si="143"/>
        <v>-11.310413600199944</v>
      </c>
      <c r="AO137" s="103">
        <f t="shared" si="144"/>
        <v>6.1874530002680972</v>
      </c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</row>
    <row r="138" spans="1:128" ht="13.5" thickBot="1">
      <c r="A138" s="97" t="s">
        <v>64</v>
      </c>
      <c r="B138" s="96" t="s">
        <v>74</v>
      </c>
      <c r="C138" s="126" t="s">
        <v>100</v>
      </c>
      <c r="D138" s="86">
        <v>9</v>
      </c>
      <c r="E138" s="98">
        <v>445.9984</v>
      </c>
      <c r="F138" s="122">
        <f t="shared" si="97"/>
        <v>449.5</v>
      </c>
      <c r="G138" s="134">
        <v>2.8010999999999999</v>
      </c>
      <c r="H138" s="134">
        <v>0.70050000000000001</v>
      </c>
      <c r="I138" s="123">
        <f t="shared" si="117"/>
        <v>3.5015999999999998</v>
      </c>
      <c r="J138" s="98">
        <f t="shared" si="118"/>
        <v>7827.9564336830463</v>
      </c>
      <c r="K138" s="190">
        <v>448.8</v>
      </c>
      <c r="L138" s="190">
        <v>446</v>
      </c>
      <c r="M138" s="191">
        <v>2.7675999999999998</v>
      </c>
      <c r="N138" s="191">
        <v>0.70379999999999998</v>
      </c>
      <c r="O138" s="191">
        <v>3.4714</v>
      </c>
      <c r="P138" s="192">
        <v>7782.9</v>
      </c>
      <c r="Q138" s="101">
        <f t="shared" si="124"/>
        <v>-1.1959587304987358</v>
      </c>
      <c r="R138" s="101">
        <f t="shared" si="123"/>
        <v>0.47109207708779011</v>
      </c>
      <c r="S138" s="101">
        <f t="shared" si="119"/>
        <v>-0.86246287411468425</v>
      </c>
      <c r="T138" s="101">
        <f t="shared" si="120"/>
        <v>-0.57558360301000844</v>
      </c>
      <c r="U138" s="105"/>
      <c r="V138" s="103">
        <f t="shared" si="125"/>
        <v>-3.5157810627247419</v>
      </c>
      <c r="W138" s="103">
        <f t="shared" si="126"/>
        <v>-8.5157810627247414</v>
      </c>
      <c r="X138" s="103">
        <f t="shared" si="127"/>
        <v>1.4842189372752581</v>
      </c>
      <c r="Y138" s="103">
        <f t="shared" si="128"/>
        <v>-11.748455986590335</v>
      </c>
      <c r="Z138" s="103">
        <f t="shared" si="129"/>
        <v>4.7168938611408517</v>
      </c>
      <c r="AA138" s="103">
        <f t="shared" si="130"/>
        <v>3.3272334054230239E-2</v>
      </c>
      <c r="AB138" s="103">
        <f t="shared" si="131"/>
        <v>-4.9667276659457702</v>
      </c>
      <c r="AC138" s="103">
        <f t="shared" si="132"/>
        <v>5.0332723340542298</v>
      </c>
      <c r="AD138" s="103">
        <f t="shared" si="133"/>
        <v>-4.1630419917261063</v>
      </c>
      <c r="AE138" s="103">
        <f t="shared" si="134"/>
        <v>4.2295866598345659</v>
      </c>
      <c r="AF138" s="103">
        <f t="shared" si="135"/>
        <v>-2.4097989615230855</v>
      </c>
      <c r="AG138" s="103">
        <f t="shared" si="136"/>
        <v>-7.4097989615230855</v>
      </c>
      <c r="AH138" s="103">
        <f t="shared" si="137"/>
        <v>2.5902010384769145</v>
      </c>
      <c r="AI138" s="103">
        <f t="shared" si="138"/>
        <v>-11.345870838081854</v>
      </c>
      <c r="AJ138" s="103">
        <f t="shared" si="139"/>
        <v>6.5262729150356833</v>
      </c>
      <c r="AK138" s="103">
        <f t="shared" si="140"/>
        <v>-2.5614802999659227</v>
      </c>
      <c r="AL138" s="103">
        <f t="shared" si="141"/>
        <v>-7.5614802999659227</v>
      </c>
      <c r="AM138" s="103">
        <f t="shared" si="142"/>
        <v>2.4385197000340773</v>
      </c>
      <c r="AN138" s="103">
        <f t="shared" si="143"/>
        <v>-11.310413600199944</v>
      </c>
      <c r="AO138" s="103">
        <f t="shared" si="144"/>
        <v>6.1874530002680972</v>
      </c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</row>
    <row r="139" spans="1:128">
      <c r="F139" s="124"/>
      <c r="G139" s="125"/>
      <c r="H139" s="125"/>
      <c r="I139" s="5"/>
      <c r="O139" s="25"/>
      <c r="P139" s="37"/>
      <c r="Q139" s="30"/>
      <c r="R139" s="30"/>
      <c r="S139" s="30"/>
      <c r="T139" s="38"/>
    </row>
    <row r="140" spans="1:128">
      <c r="F140" s="124"/>
      <c r="G140" s="125"/>
      <c r="H140" s="125"/>
      <c r="I140" s="5"/>
      <c r="O140" s="25"/>
      <c r="P140" s="39" t="s">
        <v>36</v>
      </c>
      <c r="Q140" s="19">
        <f>MEDIAN(Q4:Q138)</f>
        <v>-3.5157810627247419</v>
      </c>
      <c r="R140" s="19">
        <f>MEDIAN(R4:R138)</f>
        <v>3.3272334054230239E-2</v>
      </c>
      <c r="S140" s="19">
        <f>MEDIAN(S4:S138)</f>
        <v>-2.4097989615230855</v>
      </c>
      <c r="T140" s="40">
        <f>MEDIAN(T4:T138)</f>
        <v>-2.5614802999659227</v>
      </c>
    </row>
    <row r="141" spans="1:128">
      <c r="G141" s="125"/>
      <c r="H141" s="125"/>
      <c r="O141" s="25"/>
      <c r="P141" s="39" t="s">
        <v>37</v>
      </c>
      <c r="Q141" s="19">
        <f>PERCENTILE(Q4:Q138,0.25)</f>
        <v>-5.3677932405566491</v>
      </c>
      <c r="R141" s="19">
        <f>PERCENTILE(R4:R138,0.25)</f>
        <v>-0.63694267515923186</v>
      </c>
      <c r="S141" s="19">
        <f>PERCENTILE(S4:S138,0.25)</f>
        <v>-5.2184509300109259</v>
      </c>
      <c r="T141" s="40">
        <f>PERCENTILE(T4:T138,0.25)</f>
        <v>-5.2098668353101125</v>
      </c>
    </row>
    <row r="142" spans="1:128">
      <c r="O142" s="25"/>
      <c r="P142" s="39" t="s">
        <v>38</v>
      </c>
      <c r="Q142" s="19">
        <f>PERCENTILE(Q4:Q138,0.75)</f>
        <v>-1.6658337497917539</v>
      </c>
      <c r="R142" s="19">
        <f>PERCENTILE(R4:R138,0.75)</f>
        <v>1.2499999999999925</v>
      </c>
      <c r="S142" s="19">
        <f>PERCENTILE(S4:S138,0.75)</f>
        <v>-1.2001972761849995</v>
      </c>
      <c r="T142" s="40">
        <f>PERCENTILE(T4:T138,0.75)</f>
        <v>-1.2757631613048821</v>
      </c>
    </row>
    <row r="143" spans="1:128">
      <c r="P143" s="39" t="s">
        <v>39</v>
      </c>
      <c r="Q143" s="19">
        <f>(Q142-Q141)/1.349</f>
        <v>2.7442249746218645</v>
      </c>
      <c r="R143" s="19">
        <f>(R142-R141)/1.349</f>
        <v>1.3987714419267787</v>
      </c>
      <c r="S143" s="19">
        <f t="shared" ref="S143:T143" si="147">(S142-S141)/1.349</f>
        <v>2.9786906255195897</v>
      </c>
      <c r="T143" s="40">
        <f t="shared" si="147"/>
        <v>2.9163111000780066</v>
      </c>
    </row>
    <row r="144" spans="1:128" ht="13.5" thickBot="1">
      <c r="P144" s="41"/>
      <c r="Q144" s="31"/>
      <c r="R144" s="31"/>
      <c r="S144" s="31"/>
      <c r="T144" s="42"/>
    </row>
    <row r="145" spans="15:20">
      <c r="Q145" s="19"/>
      <c r="R145" s="19"/>
      <c r="S145" s="19"/>
      <c r="T145" s="19"/>
    </row>
    <row r="146" spans="15:20" ht="13.7" customHeight="1">
      <c r="O146" s="230" t="s">
        <v>56</v>
      </c>
      <c r="P146" s="71" t="s">
        <v>54</v>
      </c>
      <c r="Q146" s="72">
        <f>MAX(Q4:Q138)</f>
        <v>8.6666666666666607</v>
      </c>
      <c r="R146" s="72">
        <f>MAX(R4:R138)</f>
        <v>32.038834951456302</v>
      </c>
      <c r="S146" s="72">
        <f>MAX(S4:S138)</f>
        <v>18.181818181818183</v>
      </c>
      <c r="T146" s="72">
        <f>MAX(T4:T138)</f>
        <v>18.256256960555255</v>
      </c>
    </row>
    <row r="147" spans="15:20">
      <c r="O147" s="230"/>
      <c r="P147" s="71" t="s">
        <v>55</v>
      </c>
      <c r="Q147" s="72">
        <f>MIN(Q4:Q138)</f>
        <v>-29.226154102549856</v>
      </c>
      <c r="R147" s="72">
        <f>MIN(R4:R138)</f>
        <v>-68.085106382978708</v>
      </c>
      <c r="S147" s="72">
        <f>MIN(S4:S138)</f>
        <v>-23.7133087614903</v>
      </c>
      <c r="T147" s="72">
        <f>MIN(T4:T138)</f>
        <v>-23.762477520349123</v>
      </c>
    </row>
  </sheetData>
  <protectedRanges>
    <protectedRange algorithmName="SHA-512" hashValue="asPYMQGPLDeu1UukWilPj2rVglLULDrqAvkPciUWFv+2LhTOzRnp0Fn2srQpFTgGQvp8zz3KxNrOMNiFaHhCCQ==" saltValue="maIHI/dMzxkMePwLpmD0Iw==" spinCount="100000" sqref="G4:H12" name="data1_2"/>
    <protectedRange algorithmName="SHA-512" hashValue="asPYMQGPLDeu1UukWilPj2rVglLULDrqAvkPciUWFv+2LhTOzRnp0Fn2srQpFTgGQvp8zz3KxNrOMNiFaHhCCQ==" saltValue="maIHI/dMzxkMePwLpmD0Iw==" spinCount="100000" sqref="G13:H21" name="data1_4"/>
    <protectedRange algorithmName="SHA-512" hashValue="asPYMQGPLDeu1UukWilPj2rVglLULDrqAvkPciUWFv+2LhTOzRnp0Fn2srQpFTgGQvp8zz3KxNrOMNiFaHhCCQ==" saltValue="maIHI/dMzxkMePwLpmD0Iw==" spinCount="100000" sqref="G22:H30" name="data1_6"/>
    <protectedRange algorithmName="SHA-512" hashValue="asPYMQGPLDeu1UukWilPj2rVglLULDrqAvkPciUWFv+2LhTOzRnp0Fn2srQpFTgGQvp8zz3KxNrOMNiFaHhCCQ==" saltValue="maIHI/dMzxkMePwLpmD0Iw==" spinCount="100000" sqref="G31:H39" name="data1_7"/>
    <protectedRange algorithmName="SHA-512" hashValue="asPYMQGPLDeu1UukWilPj2rVglLULDrqAvkPciUWFv+2LhTOzRnp0Fn2srQpFTgGQvp8zz3KxNrOMNiFaHhCCQ==" saltValue="maIHI/dMzxkMePwLpmD0Iw==" spinCount="100000" sqref="G40:H48" name="data1_9"/>
    <protectedRange algorithmName="SHA-512" hashValue="asPYMQGPLDeu1UukWilPj2rVglLULDrqAvkPciUWFv+2LhTOzRnp0Fn2srQpFTgGQvp8zz3KxNrOMNiFaHhCCQ==" saltValue="maIHI/dMzxkMePwLpmD0Iw==" spinCount="100000" sqref="G49:H57" name="data1_11"/>
    <protectedRange algorithmName="SHA-512" hashValue="asPYMQGPLDeu1UukWilPj2rVglLULDrqAvkPciUWFv+2LhTOzRnp0Fn2srQpFTgGQvp8zz3KxNrOMNiFaHhCCQ==" saltValue="maIHI/dMzxkMePwLpmD0Iw==" spinCount="100000" sqref="G58:H66" name="data1_12"/>
    <protectedRange algorithmName="SHA-512" hashValue="asPYMQGPLDeu1UukWilPj2rVglLULDrqAvkPciUWFv+2LhTOzRnp0Fn2srQpFTgGQvp8zz3KxNrOMNiFaHhCCQ==" saltValue="maIHI/dMzxkMePwLpmD0Iw==" spinCount="100000" sqref="G67:H75" name="data1_15"/>
    <protectedRange algorithmName="SHA-512" hashValue="asPYMQGPLDeu1UukWilPj2rVglLULDrqAvkPciUWFv+2LhTOzRnp0Fn2srQpFTgGQvp8zz3KxNrOMNiFaHhCCQ==" saltValue="maIHI/dMzxkMePwLpmD0Iw==" spinCount="100000" sqref="G76:H84" name="data1_17"/>
    <protectedRange algorithmName="SHA-512" hashValue="asPYMQGPLDeu1UukWilPj2rVglLULDrqAvkPciUWFv+2LhTOzRnp0Fn2srQpFTgGQvp8zz3KxNrOMNiFaHhCCQ==" saltValue="maIHI/dMzxkMePwLpmD0Iw==" spinCount="100000" sqref="G85:H93" name="data1_18"/>
    <protectedRange algorithmName="SHA-512" hashValue="asPYMQGPLDeu1UukWilPj2rVglLULDrqAvkPciUWFv+2LhTOzRnp0Fn2srQpFTgGQvp8zz3KxNrOMNiFaHhCCQ==" saltValue="maIHI/dMzxkMePwLpmD0Iw==" spinCount="100000" sqref="G94:H102" name="data1_20"/>
    <protectedRange algorithmName="SHA-512" hashValue="asPYMQGPLDeu1UukWilPj2rVglLULDrqAvkPciUWFv+2LhTOzRnp0Fn2srQpFTgGQvp8zz3KxNrOMNiFaHhCCQ==" saltValue="maIHI/dMzxkMePwLpmD0Iw==" spinCount="100000" sqref="G103:H111" name="data1_22"/>
    <protectedRange algorithmName="SHA-512" hashValue="asPYMQGPLDeu1UukWilPj2rVglLULDrqAvkPciUWFv+2LhTOzRnp0Fn2srQpFTgGQvp8zz3KxNrOMNiFaHhCCQ==" saltValue="maIHI/dMzxkMePwLpmD0Iw==" spinCount="100000" sqref="G112:H120" name="data1_24"/>
    <protectedRange algorithmName="SHA-512" hashValue="asPYMQGPLDeu1UukWilPj2rVglLULDrqAvkPciUWFv+2LhTOzRnp0Fn2srQpFTgGQvp8zz3KxNrOMNiFaHhCCQ==" saltValue="maIHI/dMzxkMePwLpmD0Iw==" spinCount="100000" sqref="G121:H129" name="data1_25"/>
    <protectedRange algorithmName="SHA-512" hashValue="asPYMQGPLDeu1UukWilPj2rVglLULDrqAvkPciUWFv+2LhTOzRnp0Fn2srQpFTgGQvp8zz3KxNrOMNiFaHhCCQ==" saltValue="maIHI/dMzxkMePwLpmD0Iw==" spinCount="100000" sqref="G130:H138" name="data1_27"/>
  </protectedRanges>
  <mergeCells count="5">
    <mergeCell ref="O146:O147"/>
    <mergeCell ref="AK2:AO2"/>
    <mergeCell ref="V2:Z2"/>
    <mergeCell ref="AA2:AE2"/>
    <mergeCell ref="AF2:AJ2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tabColor rgb="FFFF6600"/>
  </sheetPr>
  <dimension ref="A1:FN320"/>
  <sheetViews>
    <sheetView workbookViewId="0">
      <selection activeCell="D19" sqref="D19:H21"/>
    </sheetView>
  </sheetViews>
  <sheetFormatPr defaultColWidth="9.140625" defaultRowHeight="12.75"/>
  <cols>
    <col min="1" max="1" width="5" style="1" bestFit="1" customWidth="1"/>
    <col min="2" max="2" width="11.42578125" style="36" bestFit="1" customWidth="1"/>
    <col min="3" max="3" width="10.42578125" style="1" bestFit="1" customWidth="1"/>
    <col min="4" max="8" width="11.140625" style="26" customWidth="1"/>
    <col min="9" max="9" width="15.7109375" style="32" customWidth="1"/>
    <col min="10" max="10" width="7.7109375" style="69" bestFit="1" customWidth="1"/>
    <col min="11" max="11" width="10.7109375" style="69" bestFit="1" customWidth="1"/>
    <col min="12" max="12" width="11.28515625" style="69" bestFit="1" customWidth="1"/>
    <col min="13" max="13" width="7.7109375" style="69" bestFit="1" customWidth="1"/>
    <col min="14" max="14" width="10.7109375" style="69" bestFit="1" customWidth="1"/>
    <col min="15" max="15" width="11.28515625" style="69" bestFit="1" customWidth="1"/>
    <col min="16" max="16" width="7.7109375" style="69" bestFit="1" customWidth="1"/>
    <col min="17" max="17" width="10.7109375" style="69" bestFit="1" customWidth="1"/>
    <col min="18" max="18" width="11.28515625" style="69" bestFit="1" customWidth="1"/>
    <col min="19" max="19" width="7.7109375" style="69" bestFit="1" customWidth="1"/>
    <col min="20" max="20" width="10.7109375" style="69" bestFit="1" customWidth="1"/>
    <col min="21" max="21" width="11.28515625" style="69" bestFit="1" customWidth="1"/>
    <col min="22" max="22" width="7.7109375" style="69" bestFit="1" customWidth="1"/>
    <col min="23" max="23" width="10.7109375" style="69" bestFit="1" customWidth="1"/>
    <col min="24" max="24" width="11.28515625" style="69" bestFit="1" customWidth="1"/>
    <col min="25" max="157" width="9.140625" style="21"/>
    <col min="158" max="170" width="9.140625" style="29"/>
    <col min="171" max="16384" width="9.140625" style="1"/>
  </cols>
  <sheetData>
    <row r="1" spans="1:170" s="4" customFormat="1">
      <c r="A1" s="22"/>
      <c r="B1" s="33"/>
      <c r="C1" s="23"/>
      <c r="D1" s="45" t="s">
        <v>0</v>
      </c>
      <c r="E1" s="45" t="s">
        <v>0</v>
      </c>
      <c r="F1" s="45" t="s">
        <v>0</v>
      </c>
      <c r="G1" s="45" t="s">
        <v>0</v>
      </c>
      <c r="H1" s="45" t="s">
        <v>0</v>
      </c>
      <c r="I1" s="2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  <c r="EN1" s="23"/>
      <c r="EO1" s="23"/>
      <c r="EP1" s="23"/>
      <c r="EQ1" s="23"/>
      <c r="ER1" s="23"/>
      <c r="ES1" s="23"/>
      <c r="ET1" s="23"/>
      <c r="EU1" s="23"/>
      <c r="EV1" s="23"/>
      <c r="EW1" s="23"/>
      <c r="EX1" s="23"/>
      <c r="EY1" s="23"/>
      <c r="EZ1" s="23"/>
      <c r="FA1" s="23"/>
      <c r="FB1" s="23"/>
      <c r="FC1" s="23"/>
      <c r="FD1" s="23"/>
      <c r="FE1" s="23"/>
      <c r="FF1" s="23"/>
      <c r="FG1" s="23"/>
      <c r="FH1" s="23"/>
      <c r="FI1" s="23"/>
      <c r="FJ1" s="23"/>
      <c r="FK1" s="23"/>
      <c r="FL1" s="23"/>
      <c r="FM1" s="23"/>
      <c r="FN1" s="23"/>
    </row>
    <row r="2" spans="1:170" s="3" customFormat="1">
      <c r="A2" s="22" t="s">
        <v>7</v>
      </c>
      <c r="B2" s="33" t="s">
        <v>35</v>
      </c>
      <c r="C2" s="22" t="s">
        <v>31</v>
      </c>
      <c r="D2" s="44" t="s">
        <v>85</v>
      </c>
      <c r="E2" s="44" t="s">
        <v>86</v>
      </c>
      <c r="F2" s="44" t="s">
        <v>87</v>
      </c>
      <c r="G2" s="44" t="s">
        <v>88</v>
      </c>
      <c r="H2" s="44" t="s">
        <v>89</v>
      </c>
      <c r="I2" s="2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2"/>
      <c r="DG2" s="22"/>
      <c r="DH2" s="22"/>
      <c r="DI2" s="22"/>
      <c r="DJ2" s="22"/>
      <c r="DK2" s="22"/>
      <c r="DL2" s="22"/>
      <c r="DM2" s="22"/>
      <c r="DN2" s="22"/>
      <c r="DO2" s="22"/>
      <c r="DP2" s="22"/>
      <c r="DQ2" s="22"/>
      <c r="DR2" s="22"/>
      <c r="DS2" s="22"/>
      <c r="DT2" s="22"/>
      <c r="DU2" s="22"/>
      <c r="DV2" s="22"/>
      <c r="DW2" s="22"/>
      <c r="DX2" s="22"/>
      <c r="DY2" s="22"/>
      <c r="DZ2" s="22"/>
      <c r="EA2" s="22"/>
      <c r="EB2" s="22"/>
      <c r="EC2" s="22"/>
      <c r="ED2" s="22"/>
      <c r="EE2" s="22"/>
      <c r="EF2" s="22"/>
      <c r="EG2" s="22"/>
      <c r="EH2" s="22"/>
      <c r="EI2" s="22"/>
      <c r="EJ2" s="22"/>
      <c r="EK2" s="22"/>
      <c r="EL2" s="22"/>
      <c r="EM2" s="22"/>
      <c r="EN2" s="22"/>
      <c r="EO2" s="22"/>
      <c r="EP2" s="22"/>
      <c r="EQ2" s="22"/>
      <c r="ER2" s="22"/>
      <c r="ES2" s="22"/>
      <c r="ET2" s="22"/>
      <c r="EU2" s="22"/>
      <c r="EV2" s="22"/>
      <c r="EW2" s="22"/>
      <c r="EX2" s="22"/>
      <c r="EY2" s="22"/>
      <c r="EZ2" s="22"/>
      <c r="FA2" s="22"/>
      <c r="FB2" s="22"/>
      <c r="FC2" s="22"/>
      <c r="FD2" s="22"/>
      <c r="FE2" s="22"/>
      <c r="FF2" s="22"/>
      <c r="FG2" s="22"/>
      <c r="FH2" s="22"/>
      <c r="FI2" s="22"/>
      <c r="FJ2" s="22"/>
      <c r="FK2" s="22"/>
      <c r="FL2" s="22"/>
      <c r="FM2" s="22"/>
      <c r="FN2" s="22"/>
    </row>
    <row r="3" spans="1:170" s="3" customFormat="1" ht="13.5" thickBot="1">
      <c r="A3" s="24"/>
      <c r="B3" s="34"/>
      <c r="C3" s="24"/>
      <c r="D3" s="46" t="s">
        <v>19</v>
      </c>
      <c r="E3" s="46" t="s">
        <v>19</v>
      </c>
      <c r="F3" s="46" t="s">
        <v>19</v>
      </c>
      <c r="G3" s="46" t="s">
        <v>19</v>
      </c>
      <c r="H3" s="46" t="s">
        <v>19</v>
      </c>
      <c r="I3" s="24" t="s">
        <v>90</v>
      </c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</row>
    <row r="4" spans="1:170" s="5" customFormat="1">
      <c r="A4" s="18" t="s">
        <v>29</v>
      </c>
      <c r="B4" s="35" t="s">
        <v>45</v>
      </c>
      <c r="C4" s="86">
        <v>7</v>
      </c>
      <c r="D4" s="135">
        <v>11.3</v>
      </c>
      <c r="E4" s="135">
        <v>20.9</v>
      </c>
      <c r="F4" s="135">
        <v>34</v>
      </c>
      <c r="G4" s="135">
        <v>49.4</v>
      </c>
      <c r="H4" s="135">
        <v>68.400000000000006</v>
      </c>
      <c r="I4" s="132" t="s">
        <v>96</v>
      </c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  <c r="EL4" s="21"/>
      <c r="EM4" s="21"/>
      <c r="EN4" s="21"/>
      <c r="EO4" s="21"/>
      <c r="EP4" s="21"/>
      <c r="EQ4" s="21"/>
      <c r="ER4" s="21"/>
      <c r="ES4" s="21"/>
      <c r="ET4" s="21"/>
      <c r="EU4" s="21"/>
      <c r="EV4" s="21"/>
      <c r="EW4" s="21"/>
      <c r="EX4" s="21"/>
      <c r="EY4" s="21"/>
      <c r="EZ4" s="21"/>
      <c r="FA4" s="21"/>
      <c r="FB4" s="21"/>
      <c r="FC4" s="21"/>
      <c r="FD4" s="21"/>
      <c r="FE4" s="21"/>
      <c r="FF4" s="21"/>
      <c r="FG4" s="21"/>
      <c r="FH4" s="21"/>
      <c r="FI4" s="21"/>
      <c r="FJ4" s="21"/>
      <c r="FK4" s="21"/>
      <c r="FL4" s="21"/>
      <c r="FM4" s="21"/>
      <c r="FN4" s="21"/>
    </row>
    <row r="5" spans="1:170" s="5" customFormat="1">
      <c r="A5" s="18" t="s">
        <v>29</v>
      </c>
      <c r="B5" s="35" t="s">
        <v>45</v>
      </c>
      <c r="C5" s="86">
        <v>8</v>
      </c>
      <c r="D5" s="135">
        <v>11.1</v>
      </c>
      <c r="E5" s="135">
        <v>20.6</v>
      </c>
      <c r="F5" s="135">
        <v>33.9</v>
      </c>
      <c r="G5" s="135">
        <v>49.4</v>
      </c>
      <c r="H5" s="135">
        <v>68.099999999999994</v>
      </c>
      <c r="I5" s="132" t="s">
        <v>96</v>
      </c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  <c r="EP5" s="21"/>
      <c r="EQ5" s="21"/>
      <c r="ER5" s="21"/>
      <c r="ES5" s="21"/>
      <c r="ET5" s="21"/>
      <c r="EU5" s="21"/>
      <c r="EV5" s="21"/>
      <c r="EW5" s="21"/>
      <c r="EX5" s="21"/>
      <c r="EY5" s="21"/>
      <c r="EZ5" s="21"/>
      <c r="FA5" s="21"/>
      <c r="FB5" s="21"/>
      <c r="FC5" s="21"/>
      <c r="FD5" s="21"/>
      <c r="FE5" s="21"/>
      <c r="FF5" s="21"/>
      <c r="FG5" s="21"/>
      <c r="FH5" s="21"/>
      <c r="FI5" s="21"/>
      <c r="FJ5" s="21"/>
      <c r="FK5" s="21"/>
      <c r="FL5" s="21"/>
      <c r="FM5" s="21"/>
      <c r="FN5" s="21"/>
    </row>
    <row r="6" spans="1:170" s="5" customFormat="1">
      <c r="A6" s="18" t="s">
        <v>29</v>
      </c>
      <c r="B6" s="35" t="s">
        <v>45</v>
      </c>
      <c r="C6" s="86">
        <v>9</v>
      </c>
      <c r="D6" s="135">
        <v>10.9</v>
      </c>
      <c r="E6" s="135">
        <v>20.100000000000001</v>
      </c>
      <c r="F6" s="135">
        <v>33.4</v>
      </c>
      <c r="G6" s="135">
        <v>49.2</v>
      </c>
      <c r="H6" s="135">
        <v>68.7</v>
      </c>
      <c r="I6" s="132" t="s">
        <v>97</v>
      </c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1"/>
      <c r="FK6" s="21"/>
      <c r="FL6" s="21"/>
      <c r="FM6" s="21"/>
      <c r="FN6" s="21"/>
    </row>
    <row r="7" spans="1:170" s="5" customFormat="1">
      <c r="A7" s="76" t="s">
        <v>78</v>
      </c>
      <c r="B7" s="78" t="s">
        <v>79</v>
      </c>
      <c r="C7" s="117">
        <v>7</v>
      </c>
      <c r="D7" s="204">
        <v>16</v>
      </c>
      <c r="E7" s="204">
        <v>21.8</v>
      </c>
      <c r="F7" s="204">
        <v>27.1</v>
      </c>
      <c r="G7" s="204">
        <v>39</v>
      </c>
      <c r="H7" s="204">
        <v>61.8</v>
      </c>
      <c r="I7" s="85" t="s">
        <v>91</v>
      </c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  <c r="FF7" s="21"/>
      <c r="FG7" s="21"/>
      <c r="FH7" s="21"/>
      <c r="FI7" s="21"/>
      <c r="FJ7" s="21"/>
      <c r="FK7" s="21"/>
      <c r="FL7" s="21"/>
      <c r="FM7" s="21"/>
      <c r="FN7" s="21"/>
    </row>
    <row r="8" spans="1:170" s="5" customFormat="1">
      <c r="A8" s="76" t="s">
        <v>78</v>
      </c>
      <c r="B8" s="78" t="s">
        <v>79</v>
      </c>
      <c r="C8" s="117">
        <v>8</v>
      </c>
      <c r="D8" s="204">
        <v>14.6</v>
      </c>
      <c r="E8" s="204">
        <v>21.7</v>
      </c>
      <c r="F8" s="204">
        <v>25.1</v>
      </c>
      <c r="G8" s="204">
        <v>40.799999999999997</v>
      </c>
      <c r="H8" s="204">
        <v>62.3</v>
      </c>
      <c r="I8" s="85" t="s">
        <v>91</v>
      </c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</row>
    <row r="9" spans="1:170" s="5" customFormat="1">
      <c r="A9" s="76" t="s">
        <v>78</v>
      </c>
      <c r="B9" s="78" t="s">
        <v>79</v>
      </c>
      <c r="C9" s="117">
        <v>9</v>
      </c>
      <c r="D9" s="204">
        <v>10.6</v>
      </c>
      <c r="E9" s="204">
        <v>19.399999999999999</v>
      </c>
      <c r="F9" s="204">
        <v>24.5</v>
      </c>
      <c r="G9" s="204">
        <v>39.4</v>
      </c>
      <c r="H9" s="204">
        <v>61</v>
      </c>
      <c r="I9" s="85" t="s">
        <v>91</v>
      </c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  <c r="FF9" s="21"/>
      <c r="FG9" s="21"/>
      <c r="FH9" s="21"/>
      <c r="FI9" s="21"/>
      <c r="FJ9" s="21"/>
      <c r="FK9" s="21"/>
      <c r="FL9" s="21"/>
      <c r="FM9" s="21"/>
      <c r="FN9" s="21"/>
    </row>
    <row r="10" spans="1:170" s="5" customFormat="1">
      <c r="A10" s="18" t="s">
        <v>14</v>
      </c>
      <c r="B10" s="35" t="s">
        <v>46</v>
      </c>
      <c r="C10" s="118">
        <v>7</v>
      </c>
      <c r="D10" s="204">
        <v>9.9</v>
      </c>
      <c r="E10" s="204">
        <v>20.100000000000001</v>
      </c>
      <c r="F10" s="204">
        <v>32</v>
      </c>
      <c r="G10" s="204">
        <v>45</v>
      </c>
      <c r="H10" s="204">
        <v>65.099999999999994</v>
      </c>
      <c r="I10" s="86" t="s">
        <v>101</v>
      </c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  <c r="EE10" s="21"/>
      <c r="EF10" s="21"/>
      <c r="EG10" s="21"/>
      <c r="EH10" s="21"/>
      <c r="EI10" s="21"/>
      <c r="EJ10" s="21"/>
      <c r="EK10" s="21"/>
      <c r="EL10" s="21"/>
      <c r="EM10" s="21"/>
      <c r="EN10" s="21"/>
      <c r="EO10" s="21"/>
      <c r="EP10" s="21"/>
      <c r="EQ10" s="21"/>
      <c r="ER10" s="21"/>
      <c r="ES10" s="21"/>
      <c r="ET10" s="21"/>
      <c r="EU10" s="21"/>
      <c r="EV10" s="21"/>
      <c r="EW10" s="21"/>
      <c r="EX10" s="21"/>
      <c r="EY10" s="21"/>
      <c r="EZ10" s="21"/>
      <c r="FA10" s="21"/>
      <c r="FB10" s="21"/>
      <c r="FC10" s="21"/>
      <c r="FD10" s="21"/>
      <c r="FE10" s="21"/>
      <c r="FF10" s="21"/>
      <c r="FG10" s="21"/>
      <c r="FH10" s="21"/>
      <c r="FI10" s="21"/>
      <c r="FJ10" s="21"/>
      <c r="FK10" s="21"/>
      <c r="FL10" s="21"/>
      <c r="FM10" s="21"/>
      <c r="FN10" s="21"/>
    </row>
    <row r="11" spans="1:170" s="5" customFormat="1">
      <c r="A11" s="18" t="s">
        <v>14</v>
      </c>
      <c r="B11" s="35" t="s">
        <v>46</v>
      </c>
      <c r="C11" s="118">
        <v>8</v>
      </c>
      <c r="D11" s="204">
        <v>9.8000000000000007</v>
      </c>
      <c r="E11" s="204">
        <v>19.399999999999999</v>
      </c>
      <c r="F11" s="204">
        <v>31.2</v>
      </c>
      <c r="G11" s="204">
        <v>45.4</v>
      </c>
      <c r="H11" s="204">
        <v>64.8</v>
      </c>
      <c r="I11" s="86" t="s">
        <v>101</v>
      </c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1"/>
      <c r="EC11" s="21"/>
      <c r="ED11" s="21"/>
      <c r="EE11" s="21"/>
      <c r="EF11" s="21"/>
      <c r="EG11" s="21"/>
      <c r="EH11" s="21"/>
      <c r="EI11" s="21"/>
      <c r="EJ11" s="21"/>
      <c r="EK11" s="21"/>
      <c r="EL11" s="21"/>
      <c r="EM11" s="21"/>
      <c r="EN11" s="21"/>
      <c r="EO11" s="21"/>
      <c r="EP11" s="21"/>
      <c r="EQ11" s="21"/>
      <c r="ER11" s="21"/>
      <c r="ES11" s="21"/>
      <c r="ET11" s="21"/>
      <c r="EU11" s="21"/>
      <c r="EV11" s="21"/>
      <c r="EW11" s="21"/>
      <c r="EX11" s="21"/>
      <c r="EY11" s="21"/>
      <c r="EZ11" s="21"/>
      <c r="FA11" s="21"/>
      <c r="FB11" s="21"/>
      <c r="FC11" s="21"/>
      <c r="FD11" s="21"/>
      <c r="FE11" s="21"/>
      <c r="FF11" s="21"/>
      <c r="FG11" s="21"/>
      <c r="FH11" s="21"/>
      <c r="FI11" s="21"/>
      <c r="FJ11" s="21"/>
      <c r="FK11" s="21"/>
      <c r="FL11" s="21"/>
      <c r="FM11" s="21"/>
      <c r="FN11" s="21"/>
    </row>
    <row r="12" spans="1:170" s="5" customFormat="1">
      <c r="A12" s="18" t="s">
        <v>14</v>
      </c>
      <c r="B12" s="35" t="s">
        <v>46</v>
      </c>
      <c r="C12" s="118">
        <v>9</v>
      </c>
      <c r="D12" s="204">
        <v>9.1</v>
      </c>
      <c r="E12" s="204">
        <v>17.2</v>
      </c>
      <c r="F12" s="204">
        <v>28.4</v>
      </c>
      <c r="G12" s="204">
        <v>42.8</v>
      </c>
      <c r="H12" s="204">
        <v>62.5</v>
      </c>
      <c r="I12" s="86" t="s">
        <v>101</v>
      </c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/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1"/>
      <c r="FC12" s="21"/>
      <c r="FD12" s="21"/>
      <c r="FE12" s="21"/>
      <c r="FF12" s="21"/>
      <c r="FG12" s="21"/>
      <c r="FH12" s="21"/>
      <c r="FI12" s="21"/>
      <c r="FJ12" s="21"/>
      <c r="FK12" s="21"/>
      <c r="FL12" s="21"/>
      <c r="FM12" s="21"/>
      <c r="FN12" s="21"/>
    </row>
    <row r="13" spans="1:170" s="5" customFormat="1">
      <c r="A13" s="18" t="s">
        <v>15</v>
      </c>
      <c r="B13" s="35" t="s">
        <v>47</v>
      </c>
      <c r="C13" s="118">
        <v>7</v>
      </c>
      <c r="D13" s="204">
        <v>6.1</v>
      </c>
      <c r="E13" s="204">
        <v>13.5</v>
      </c>
      <c r="F13" s="204">
        <v>21.4</v>
      </c>
      <c r="G13" s="204">
        <v>32.299999999999997</v>
      </c>
      <c r="H13" s="204">
        <v>54.3</v>
      </c>
      <c r="I13" s="86" t="s">
        <v>91</v>
      </c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1"/>
      <c r="DK13" s="21"/>
      <c r="DL13" s="21"/>
      <c r="DM13" s="21"/>
      <c r="DN13" s="21"/>
      <c r="DO13" s="21"/>
      <c r="DP13" s="21"/>
      <c r="DQ13" s="21"/>
      <c r="DR13" s="21"/>
      <c r="DS13" s="21"/>
      <c r="DT13" s="21"/>
      <c r="DU13" s="21"/>
      <c r="DV13" s="21"/>
      <c r="DW13" s="21"/>
      <c r="DX13" s="21"/>
      <c r="DY13" s="21"/>
      <c r="DZ13" s="21"/>
      <c r="EA13" s="21"/>
      <c r="EB13" s="21"/>
      <c r="EC13" s="21"/>
      <c r="ED13" s="21"/>
      <c r="EE13" s="21"/>
      <c r="EF13" s="21"/>
      <c r="EG13" s="21"/>
      <c r="EH13" s="21"/>
      <c r="EI13" s="21"/>
      <c r="EJ13" s="21"/>
      <c r="EK13" s="21"/>
      <c r="EL13" s="21"/>
      <c r="EM13" s="21"/>
      <c r="EN13" s="21"/>
      <c r="EO13" s="21"/>
      <c r="EP13" s="21"/>
      <c r="EQ13" s="21"/>
      <c r="ER13" s="21"/>
      <c r="ES13" s="21"/>
      <c r="ET13" s="21"/>
      <c r="EU13" s="21"/>
      <c r="EV13" s="21"/>
      <c r="EW13" s="21"/>
      <c r="EX13" s="21"/>
      <c r="EY13" s="21"/>
      <c r="EZ13" s="21"/>
      <c r="FA13" s="21"/>
      <c r="FB13" s="21"/>
      <c r="FC13" s="21"/>
      <c r="FD13" s="21"/>
      <c r="FE13" s="21"/>
      <c r="FF13" s="21"/>
      <c r="FG13" s="21"/>
      <c r="FH13" s="21"/>
      <c r="FI13" s="21"/>
      <c r="FJ13" s="21"/>
      <c r="FK13" s="21"/>
      <c r="FL13" s="21"/>
      <c r="FM13" s="21"/>
      <c r="FN13" s="21"/>
    </row>
    <row r="14" spans="1:170" s="5" customFormat="1">
      <c r="A14" s="18" t="s">
        <v>15</v>
      </c>
      <c r="B14" s="35" t="s">
        <v>47</v>
      </c>
      <c r="C14" s="118">
        <v>8</v>
      </c>
      <c r="D14" s="204">
        <v>8.9</v>
      </c>
      <c r="E14" s="204">
        <v>14.2</v>
      </c>
      <c r="F14" s="204">
        <v>24.1</v>
      </c>
      <c r="G14" s="204">
        <v>37</v>
      </c>
      <c r="H14" s="204">
        <v>56.2</v>
      </c>
      <c r="I14" s="86" t="s">
        <v>91</v>
      </c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1"/>
      <c r="EE14" s="21"/>
      <c r="EF14" s="21"/>
      <c r="EG14" s="21"/>
      <c r="EH14" s="21"/>
      <c r="EI14" s="21"/>
      <c r="EJ14" s="21"/>
      <c r="EK14" s="21"/>
      <c r="EL14" s="21"/>
      <c r="EM14" s="21"/>
      <c r="EN14" s="21"/>
      <c r="EO14" s="21"/>
      <c r="EP14" s="21"/>
      <c r="EQ14" s="21"/>
      <c r="ER14" s="21"/>
      <c r="ES14" s="21"/>
      <c r="ET14" s="21"/>
      <c r="EU14" s="21"/>
      <c r="EV14" s="21"/>
      <c r="EW14" s="21"/>
      <c r="EX14" s="21"/>
      <c r="EY14" s="21"/>
      <c r="EZ14" s="21"/>
      <c r="FA14" s="21"/>
      <c r="FB14" s="21"/>
      <c r="FC14" s="21"/>
      <c r="FD14" s="21"/>
      <c r="FE14" s="21"/>
      <c r="FF14" s="21"/>
      <c r="FG14" s="21"/>
      <c r="FH14" s="21"/>
      <c r="FI14" s="21"/>
      <c r="FJ14" s="21"/>
      <c r="FK14" s="21"/>
      <c r="FL14" s="21"/>
      <c r="FM14" s="21"/>
      <c r="FN14" s="21"/>
    </row>
    <row r="15" spans="1:170" s="5" customFormat="1">
      <c r="A15" s="18" t="s">
        <v>15</v>
      </c>
      <c r="B15" s="35" t="s">
        <v>47</v>
      </c>
      <c r="C15" s="118">
        <v>9</v>
      </c>
      <c r="D15" s="204">
        <v>9.9</v>
      </c>
      <c r="E15" s="204">
        <v>16.600000000000001</v>
      </c>
      <c r="F15" s="204">
        <v>27</v>
      </c>
      <c r="G15" s="204">
        <v>39.4</v>
      </c>
      <c r="H15" s="204">
        <v>59.7</v>
      </c>
      <c r="I15" s="86" t="s">
        <v>91</v>
      </c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  <c r="FF15" s="21"/>
      <c r="FG15" s="21"/>
      <c r="FH15" s="21"/>
      <c r="FI15" s="21"/>
      <c r="FJ15" s="21"/>
      <c r="FK15" s="21"/>
      <c r="FL15" s="21"/>
      <c r="FM15" s="21"/>
      <c r="FN15" s="21"/>
    </row>
    <row r="16" spans="1:170" s="5" customFormat="1">
      <c r="A16" s="18" t="s">
        <v>16</v>
      </c>
      <c r="B16" s="35" t="s">
        <v>68</v>
      </c>
      <c r="C16" s="118">
        <v>7</v>
      </c>
      <c r="D16" s="204">
        <v>11.16</v>
      </c>
      <c r="E16" s="204">
        <v>18.78</v>
      </c>
      <c r="F16" s="204">
        <v>28.64</v>
      </c>
      <c r="G16" s="204">
        <v>45.19</v>
      </c>
      <c r="H16" s="204">
        <v>70.11</v>
      </c>
      <c r="I16" s="86" t="s">
        <v>91</v>
      </c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1"/>
      <c r="DK16" s="21"/>
      <c r="DL16" s="21"/>
      <c r="DM16" s="21"/>
      <c r="DN16" s="21"/>
      <c r="DO16" s="21"/>
      <c r="DP16" s="21"/>
      <c r="DQ16" s="21"/>
      <c r="DR16" s="21"/>
      <c r="DS16" s="21"/>
      <c r="DT16" s="21"/>
      <c r="DU16" s="21"/>
      <c r="DV16" s="21"/>
      <c r="DW16" s="21"/>
      <c r="DX16" s="21"/>
      <c r="DY16" s="21"/>
      <c r="DZ16" s="21"/>
      <c r="EA16" s="21"/>
      <c r="EB16" s="21"/>
      <c r="EC16" s="21"/>
      <c r="ED16" s="21"/>
      <c r="EE16" s="21"/>
      <c r="EF16" s="21"/>
      <c r="EG16" s="21"/>
      <c r="EH16" s="21"/>
      <c r="EI16" s="21"/>
      <c r="EJ16" s="21"/>
      <c r="EK16" s="21"/>
      <c r="EL16" s="21"/>
      <c r="EM16" s="21"/>
      <c r="EN16" s="21"/>
      <c r="EO16" s="21"/>
      <c r="EP16" s="21"/>
      <c r="EQ16" s="21"/>
      <c r="ER16" s="21"/>
      <c r="ES16" s="21"/>
      <c r="ET16" s="21"/>
      <c r="EU16" s="21"/>
      <c r="EV16" s="21"/>
      <c r="EW16" s="21"/>
      <c r="EX16" s="21"/>
      <c r="EY16" s="21"/>
      <c r="EZ16" s="21"/>
      <c r="FA16" s="21"/>
      <c r="FB16" s="21"/>
      <c r="FC16" s="21"/>
      <c r="FD16" s="21"/>
      <c r="FE16" s="21"/>
      <c r="FF16" s="21"/>
      <c r="FG16" s="21"/>
      <c r="FH16" s="21"/>
      <c r="FI16" s="21"/>
      <c r="FJ16" s="21"/>
      <c r="FK16" s="21"/>
      <c r="FL16" s="21"/>
      <c r="FM16" s="21"/>
      <c r="FN16" s="21"/>
    </row>
    <row r="17" spans="1:170" s="5" customFormat="1">
      <c r="A17" s="18" t="s">
        <v>16</v>
      </c>
      <c r="B17" s="35" t="s">
        <v>68</v>
      </c>
      <c r="C17" s="118">
        <v>8</v>
      </c>
      <c r="D17" s="204">
        <v>9.7100000000000009</v>
      </c>
      <c r="E17" s="204">
        <v>18.11</v>
      </c>
      <c r="F17" s="204">
        <v>30.13</v>
      </c>
      <c r="G17" s="204">
        <v>44.33</v>
      </c>
      <c r="H17" s="204">
        <v>68.95</v>
      </c>
      <c r="I17" s="86" t="s">
        <v>91</v>
      </c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</row>
    <row r="18" spans="1:170" s="5" customFormat="1">
      <c r="A18" s="18" t="s">
        <v>16</v>
      </c>
      <c r="B18" s="35" t="s">
        <v>68</v>
      </c>
      <c r="C18" s="118">
        <v>9</v>
      </c>
      <c r="D18" s="204">
        <v>7.29</v>
      </c>
      <c r="E18" s="204">
        <v>17.329999999999998</v>
      </c>
      <c r="F18" s="204">
        <v>29.29</v>
      </c>
      <c r="G18" s="204">
        <v>43.15</v>
      </c>
      <c r="H18" s="204">
        <v>69.45</v>
      </c>
      <c r="I18" s="86" t="s">
        <v>91</v>
      </c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1"/>
      <c r="DK18" s="21"/>
      <c r="DL18" s="21"/>
      <c r="DM18" s="21"/>
      <c r="DN18" s="21"/>
      <c r="DO18" s="21"/>
      <c r="DP18" s="21"/>
      <c r="DQ18" s="21"/>
      <c r="DR18" s="21"/>
      <c r="DS18" s="21"/>
      <c r="DT18" s="21"/>
      <c r="DU18" s="21"/>
      <c r="DV18" s="21"/>
      <c r="DW18" s="21"/>
      <c r="DX18" s="21"/>
      <c r="DY18" s="21"/>
      <c r="DZ18" s="21"/>
      <c r="EA18" s="21"/>
      <c r="EB18" s="21"/>
      <c r="EC18" s="21"/>
      <c r="ED18" s="21"/>
      <c r="EE18" s="21"/>
      <c r="EF18" s="21"/>
      <c r="EG18" s="21"/>
      <c r="EH18" s="21"/>
      <c r="EI18" s="21"/>
      <c r="EJ18" s="21"/>
      <c r="EK18" s="21"/>
      <c r="EL18" s="21"/>
      <c r="EM18" s="21"/>
      <c r="EN18" s="21"/>
      <c r="EO18" s="21"/>
      <c r="EP18" s="21"/>
      <c r="EQ18" s="21"/>
      <c r="ER18" s="21"/>
      <c r="ES18" s="21"/>
      <c r="ET18" s="21"/>
      <c r="EU18" s="21"/>
      <c r="EV18" s="21"/>
      <c r="EW18" s="21"/>
      <c r="EX18" s="21"/>
      <c r="EY18" s="21"/>
      <c r="EZ18" s="21"/>
      <c r="FA18" s="21"/>
      <c r="FB18" s="21"/>
      <c r="FC18" s="21"/>
      <c r="FD18" s="21"/>
      <c r="FE18" s="21"/>
      <c r="FF18" s="21"/>
      <c r="FG18" s="21"/>
      <c r="FH18" s="21"/>
      <c r="FI18" s="21"/>
      <c r="FJ18" s="21"/>
      <c r="FK18" s="21"/>
      <c r="FL18" s="21"/>
      <c r="FM18" s="21"/>
      <c r="FN18" s="21"/>
    </row>
    <row r="19" spans="1:170" s="5" customFormat="1">
      <c r="A19" s="18" t="s">
        <v>18</v>
      </c>
      <c r="B19" s="35" t="s">
        <v>49</v>
      </c>
      <c r="C19" s="118">
        <v>7</v>
      </c>
      <c r="D19" s="204">
        <v>2.2155</v>
      </c>
      <c r="E19" s="204">
        <v>16.547699999999999</v>
      </c>
      <c r="F19" s="204">
        <v>31.284600000000001</v>
      </c>
      <c r="G19" s="204">
        <v>51.494799999999998</v>
      </c>
      <c r="H19" s="204">
        <v>70.412700000000001</v>
      </c>
      <c r="I19" s="132" t="s">
        <v>97</v>
      </c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  <c r="DF19" s="21"/>
      <c r="DG19" s="21"/>
      <c r="DH19" s="21"/>
      <c r="DI19" s="21"/>
      <c r="DJ19" s="21"/>
      <c r="DK19" s="21"/>
      <c r="DL19" s="21"/>
      <c r="DM19" s="21"/>
      <c r="DN19" s="21"/>
      <c r="DO19" s="21"/>
      <c r="DP19" s="21"/>
      <c r="DQ19" s="21"/>
      <c r="DR19" s="21"/>
      <c r="DS19" s="21"/>
      <c r="DT19" s="21"/>
      <c r="DU19" s="21"/>
      <c r="DV19" s="21"/>
      <c r="DW19" s="21"/>
      <c r="DX19" s="21"/>
      <c r="DY19" s="21"/>
      <c r="DZ19" s="21"/>
      <c r="EA19" s="21"/>
      <c r="EB19" s="21"/>
      <c r="EC19" s="21"/>
      <c r="ED19" s="21"/>
      <c r="EE19" s="21"/>
      <c r="EF19" s="21"/>
      <c r="EG19" s="21"/>
      <c r="EH19" s="21"/>
      <c r="EI19" s="21"/>
      <c r="EJ19" s="21"/>
      <c r="EK19" s="21"/>
      <c r="EL19" s="21"/>
      <c r="EM19" s="21"/>
      <c r="EN19" s="21"/>
      <c r="EO19" s="21"/>
      <c r="EP19" s="21"/>
      <c r="EQ19" s="21"/>
      <c r="ER19" s="21"/>
      <c r="ES19" s="21"/>
      <c r="ET19" s="21"/>
      <c r="EU19" s="21"/>
      <c r="EV19" s="21"/>
      <c r="EW19" s="21"/>
      <c r="EX19" s="21"/>
      <c r="EY19" s="21"/>
      <c r="EZ19" s="21"/>
      <c r="FA19" s="21"/>
      <c r="FB19" s="21"/>
      <c r="FC19" s="21"/>
      <c r="FD19" s="21"/>
      <c r="FE19" s="21"/>
      <c r="FF19" s="21"/>
      <c r="FG19" s="21"/>
      <c r="FH19" s="21"/>
      <c r="FI19" s="21"/>
      <c r="FJ19" s="21"/>
      <c r="FK19" s="21"/>
      <c r="FL19" s="21"/>
      <c r="FM19" s="21"/>
      <c r="FN19" s="21"/>
    </row>
    <row r="20" spans="1:170" s="5" customFormat="1">
      <c r="A20" s="18" t="s">
        <v>18</v>
      </c>
      <c r="B20" s="35" t="s">
        <v>49</v>
      </c>
      <c r="C20" s="118">
        <v>8</v>
      </c>
      <c r="D20" s="204">
        <v>2.6602000000000001</v>
      </c>
      <c r="E20" s="204">
        <v>16.646100000000001</v>
      </c>
      <c r="F20" s="204">
        <v>31.8565</v>
      </c>
      <c r="G20" s="204">
        <v>52.743000000000002</v>
      </c>
      <c r="H20" s="204">
        <v>73.903499999999994</v>
      </c>
      <c r="I20" s="132" t="s">
        <v>97</v>
      </c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1"/>
      <c r="DK20" s="21"/>
      <c r="DL20" s="21"/>
      <c r="DM20" s="21"/>
      <c r="DN20" s="21"/>
      <c r="DO20" s="21"/>
      <c r="DP20" s="21"/>
      <c r="DQ20" s="21"/>
      <c r="DR20" s="21"/>
      <c r="DS20" s="21"/>
      <c r="DT20" s="21"/>
      <c r="DU20" s="21"/>
      <c r="DV20" s="21"/>
      <c r="DW20" s="21"/>
      <c r="DX20" s="21"/>
      <c r="DY20" s="21"/>
      <c r="DZ20" s="21"/>
      <c r="EA20" s="21"/>
      <c r="EB20" s="21"/>
      <c r="EC20" s="21"/>
      <c r="ED20" s="21"/>
      <c r="EE20" s="21"/>
      <c r="EF20" s="21"/>
      <c r="EG20" s="21"/>
      <c r="EH20" s="21"/>
      <c r="EI20" s="21"/>
      <c r="EJ20" s="21"/>
      <c r="EK20" s="21"/>
      <c r="EL20" s="21"/>
      <c r="EM20" s="21"/>
      <c r="EN20" s="21"/>
      <c r="EO20" s="21"/>
      <c r="EP20" s="21"/>
      <c r="EQ20" s="21"/>
      <c r="ER20" s="21"/>
      <c r="ES20" s="21"/>
      <c r="ET20" s="21"/>
      <c r="EU20" s="21"/>
      <c r="EV20" s="21"/>
      <c r="EW20" s="21"/>
      <c r="EX20" s="21"/>
      <c r="EY20" s="21"/>
      <c r="EZ20" s="21"/>
      <c r="FA20" s="21"/>
      <c r="FB20" s="21"/>
      <c r="FC20" s="21"/>
      <c r="FD20" s="21"/>
      <c r="FE20" s="21"/>
      <c r="FF20" s="21"/>
      <c r="FG20" s="21"/>
      <c r="FH20" s="21"/>
      <c r="FI20" s="21"/>
      <c r="FJ20" s="21"/>
      <c r="FK20" s="21"/>
      <c r="FL20" s="21"/>
      <c r="FM20" s="21"/>
      <c r="FN20" s="21"/>
    </row>
    <row r="21" spans="1:170" s="5" customFormat="1">
      <c r="A21" s="18" t="s">
        <v>18</v>
      </c>
      <c r="B21" s="35" t="s">
        <v>49</v>
      </c>
      <c r="C21" s="118">
        <v>9</v>
      </c>
      <c r="D21" s="204">
        <v>2.1173999999999999</v>
      </c>
      <c r="E21" s="204">
        <v>15.402799999999999</v>
      </c>
      <c r="F21" s="204">
        <v>29.103200000000001</v>
      </c>
      <c r="G21" s="204">
        <v>48.0595</v>
      </c>
      <c r="H21" s="204">
        <v>66.530900000000003</v>
      </c>
      <c r="I21" s="132" t="s">
        <v>97</v>
      </c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1"/>
      <c r="DK21" s="21"/>
      <c r="DL21" s="21"/>
      <c r="DM21" s="21"/>
      <c r="DN21" s="21"/>
      <c r="DO21" s="21"/>
      <c r="DP21" s="21"/>
      <c r="DQ21" s="21"/>
      <c r="DR21" s="21"/>
      <c r="DS21" s="21"/>
      <c r="DT21" s="21"/>
      <c r="DU21" s="21"/>
      <c r="DV21" s="21"/>
      <c r="DW21" s="21"/>
      <c r="DX21" s="21"/>
      <c r="DY21" s="21"/>
      <c r="DZ21" s="21"/>
      <c r="EA21" s="21"/>
      <c r="EB21" s="21"/>
      <c r="EC21" s="21"/>
      <c r="ED21" s="21"/>
      <c r="EE21" s="21"/>
      <c r="EF21" s="21"/>
      <c r="EG21" s="21"/>
      <c r="EH21" s="21"/>
      <c r="EI21" s="21"/>
      <c r="EJ21" s="21"/>
      <c r="EK21" s="21"/>
      <c r="EL21" s="21"/>
      <c r="EM21" s="21"/>
      <c r="EN21" s="21"/>
      <c r="EO21" s="21"/>
      <c r="EP21" s="21"/>
      <c r="EQ21" s="21"/>
      <c r="ER21" s="21"/>
      <c r="ES21" s="21"/>
      <c r="ET21" s="21"/>
      <c r="EU21" s="21"/>
      <c r="EV21" s="21"/>
      <c r="EW21" s="21"/>
      <c r="EX21" s="21"/>
      <c r="EY21" s="21"/>
      <c r="EZ21" s="21"/>
      <c r="FA21" s="21"/>
      <c r="FB21" s="21"/>
      <c r="FC21" s="21"/>
      <c r="FD21" s="21"/>
      <c r="FE21" s="21"/>
      <c r="FF21" s="21"/>
      <c r="FG21" s="21"/>
      <c r="FH21" s="21"/>
      <c r="FI21" s="21"/>
      <c r="FJ21" s="21"/>
      <c r="FK21" s="21"/>
      <c r="FL21" s="21"/>
      <c r="FM21" s="21"/>
      <c r="FN21" s="21"/>
    </row>
    <row r="22" spans="1:170">
      <c r="I22" s="21"/>
    </row>
    <row r="23" spans="1:170">
      <c r="I23" s="21"/>
    </row>
    <row r="24" spans="1:170">
      <c r="I24" s="21"/>
    </row>
    <row r="25" spans="1:170">
      <c r="I25" s="21"/>
    </row>
    <row r="26" spans="1:170">
      <c r="I26" s="21"/>
    </row>
    <row r="27" spans="1:170">
      <c r="I27" s="21"/>
    </row>
    <row r="28" spans="1:170">
      <c r="I28" s="21"/>
    </row>
    <row r="29" spans="1:170">
      <c r="I29" s="21"/>
    </row>
    <row r="30" spans="1:170">
      <c r="I30" s="21"/>
    </row>
    <row r="31" spans="1:170">
      <c r="I31" s="21"/>
    </row>
    <row r="32" spans="1:170">
      <c r="I32" s="21"/>
    </row>
    <row r="33" spans="9:9">
      <c r="I33" s="21"/>
    </row>
    <row r="34" spans="9:9">
      <c r="I34" s="21"/>
    </row>
    <row r="35" spans="9:9">
      <c r="I35" s="21"/>
    </row>
    <row r="36" spans="9:9">
      <c r="I36" s="21"/>
    </row>
    <row r="37" spans="9:9">
      <c r="I37" s="21"/>
    </row>
    <row r="38" spans="9:9">
      <c r="I38" s="21"/>
    </row>
    <row r="39" spans="9:9">
      <c r="I39" s="21"/>
    </row>
    <row r="40" spans="9:9">
      <c r="I40" s="21"/>
    </row>
    <row r="41" spans="9:9">
      <c r="I41" s="21"/>
    </row>
    <row r="42" spans="9:9">
      <c r="I42" s="21"/>
    </row>
    <row r="43" spans="9:9">
      <c r="I43" s="21"/>
    </row>
    <row r="44" spans="9:9">
      <c r="I44" s="21"/>
    </row>
    <row r="45" spans="9:9">
      <c r="I45" s="21"/>
    </row>
    <row r="46" spans="9:9">
      <c r="I46" s="21"/>
    </row>
    <row r="47" spans="9:9">
      <c r="I47" s="21"/>
    </row>
    <row r="48" spans="9:9">
      <c r="I48" s="21"/>
    </row>
    <row r="49" spans="9:9">
      <c r="I49" s="21"/>
    </row>
    <row r="50" spans="9:9">
      <c r="I50" s="21"/>
    </row>
    <row r="51" spans="9:9">
      <c r="I51" s="21"/>
    </row>
    <row r="52" spans="9:9">
      <c r="I52" s="21"/>
    </row>
    <row r="53" spans="9:9">
      <c r="I53" s="21"/>
    </row>
    <row r="54" spans="9:9">
      <c r="I54" s="21"/>
    </row>
    <row r="55" spans="9:9">
      <c r="I55" s="21"/>
    </row>
    <row r="56" spans="9:9">
      <c r="I56" s="21"/>
    </row>
    <row r="57" spans="9:9">
      <c r="I57" s="21"/>
    </row>
    <row r="58" spans="9:9">
      <c r="I58" s="21"/>
    </row>
    <row r="59" spans="9:9">
      <c r="I59" s="21"/>
    </row>
    <row r="60" spans="9:9">
      <c r="I60" s="21"/>
    </row>
    <row r="61" spans="9:9">
      <c r="I61" s="21"/>
    </row>
    <row r="62" spans="9:9">
      <c r="I62" s="21"/>
    </row>
    <row r="63" spans="9:9">
      <c r="I63" s="21"/>
    </row>
    <row r="64" spans="9:9">
      <c r="I64" s="21"/>
    </row>
    <row r="65" spans="9:9">
      <c r="I65" s="21"/>
    </row>
    <row r="66" spans="9:9">
      <c r="I66" s="21"/>
    </row>
    <row r="67" spans="9:9">
      <c r="I67" s="21"/>
    </row>
    <row r="68" spans="9:9">
      <c r="I68" s="21"/>
    </row>
    <row r="69" spans="9:9">
      <c r="I69" s="21"/>
    </row>
    <row r="70" spans="9:9">
      <c r="I70" s="21"/>
    </row>
    <row r="71" spans="9:9">
      <c r="I71" s="21"/>
    </row>
    <row r="72" spans="9:9">
      <c r="I72" s="21"/>
    </row>
    <row r="73" spans="9:9">
      <c r="I73" s="21"/>
    </row>
    <row r="74" spans="9:9">
      <c r="I74" s="21"/>
    </row>
    <row r="75" spans="9:9">
      <c r="I75" s="21"/>
    </row>
    <row r="76" spans="9:9">
      <c r="I76" s="21"/>
    </row>
    <row r="77" spans="9:9">
      <c r="I77" s="21"/>
    </row>
    <row r="78" spans="9:9">
      <c r="I78" s="21"/>
    </row>
    <row r="79" spans="9:9">
      <c r="I79" s="21"/>
    </row>
    <row r="80" spans="9:9">
      <c r="I80" s="21"/>
    </row>
    <row r="81" spans="9:9">
      <c r="I81" s="21"/>
    </row>
    <row r="82" spans="9:9">
      <c r="I82" s="21"/>
    </row>
    <row r="83" spans="9:9">
      <c r="I83" s="21"/>
    </row>
    <row r="84" spans="9:9">
      <c r="I84" s="21"/>
    </row>
    <row r="85" spans="9:9">
      <c r="I85" s="21"/>
    </row>
    <row r="86" spans="9:9">
      <c r="I86" s="21"/>
    </row>
    <row r="87" spans="9:9">
      <c r="I87" s="21"/>
    </row>
    <row r="88" spans="9:9">
      <c r="I88" s="21"/>
    </row>
    <row r="89" spans="9:9">
      <c r="I89" s="21"/>
    </row>
    <row r="90" spans="9:9">
      <c r="I90" s="21"/>
    </row>
    <row r="91" spans="9:9">
      <c r="I91" s="21"/>
    </row>
    <row r="92" spans="9:9">
      <c r="I92" s="21"/>
    </row>
    <row r="93" spans="9:9">
      <c r="I93" s="21"/>
    </row>
    <row r="94" spans="9:9">
      <c r="I94" s="21"/>
    </row>
    <row r="95" spans="9:9">
      <c r="I95" s="21"/>
    </row>
    <row r="96" spans="9:9">
      <c r="I96" s="21"/>
    </row>
    <row r="97" spans="9:9">
      <c r="I97" s="21"/>
    </row>
    <row r="98" spans="9:9">
      <c r="I98" s="21"/>
    </row>
    <row r="99" spans="9:9">
      <c r="I99" s="21"/>
    </row>
    <row r="100" spans="9:9">
      <c r="I100" s="21"/>
    </row>
    <row r="101" spans="9:9">
      <c r="I101" s="21"/>
    </row>
    <row r="102" spans="9:9">
      <c r="I102" s="21"/>
    </row>
    <row r="103" spans="9:9">
      <c r="I103" s="21"/>
    </row>
    <row r="104" spans="9:9">
      <c r="I104" s="21"/>
    </row>
    <row r="105" spans="9:9">
      <c r="I105" s="21"/>
    </row>
    <row r="106" spans="9:9">
      <c r="I106" s="21"/>
    </row>
    <row r="107" spans="9:9">
      <c r="I107" s="21"/>
    </row>
    <row r="108" spans="9:9">
      <c r="I108" s="21"/>
    </row>
    <row r="109" spans="9:9">
      <c r="I109" s="21"/>
    </row>
    <row r="110" spans="9:9">
      <c r="I110" s="21"/>
    </row>
    <row r="111" spans="9:9">
      <c r="I111" s="21"/>
    </row>
    <row r="112" spans="9:9">
      <c r="I112" s="21"/>
    </row>
    <row r="113" spans="9:9">
      <c r="I113" s="21"/>
    </row>
    <row r="114" spans="9:9">
      <c r="I114" s="21"/>
    </row>
    <row r="115" spans="9:9">
      <c r="I115" s="21"/>
    </row>
    <row r="116" spans="9:9">
      <c r="I116" s="21"/>
    </row>
    <row r="117" spans="9:9">
      <c r="I117" s="21"/>
    </row>
    <row r="118" spans="9:9">
      <c r="I118" s="21"/>
    </row>
    <row r="119" spans="9:9">
      <c r="I119" s="21"/>
    </row>
    <row r="120" spans="9:9">
      <c r="I120" s="21"/>
    </row>
    <row r="121" spans="9:9">
      <c r="I121" s="21"/>
    </row>
    <row r="122" spans="9:9">
      <c r="I122" s="21"/>
    </row>
    <row r="123" spans="9:9">
      <c r="I123" s="21"/>
    </row>
    <row r="124" spans="9:9">
      <c r="I124" s="21"/>
    </row>
    <row r="125" spans="9:9">
      <c r="I125" s="21"/>
    </row>
    <row r="126" spans="9:9">
      <c r="I126" s="21"/>
    </row>
    <row r="127" spans="9:9">
      <c r="I127" s="21"/>
    </row>
    <row r="128" spans="9:9">
      <c r="I128" s="21"/>
    </row>
    <row r="129" spans="9:9">
      <c r="I129" s="21"/>
    </row>
    <row r="130" spans="9:9">
      <c r="I130" s="21"/>
    </row>
    <row r="131" spans="9:9">
      <c r="I131" s="21"/>
    </row>
    <row r="132" spans="9:9">
      <c r="I132" s="21"/>
    </row>
    <row r="133" spans="9:9">
      <c r="I133" s="21"/>
    </row>
    <row r="134" spans="9:9">
      <c r="I134" s="21"/>
    </row>
    <row r="135" spans="9:9">
      <c r="I135" s="21"/>
    </row>
    <row r="136" spans="9:9">
      <c r="I136" s="21"/>
    </row>
    <row r="137" spans="9:9">
      <c r="I137" s="21"/>
    </row>
    <row r="138" spans="9:9">
      <c r="I138" s="21"/>
    </row>
    <row r="139" spans="9:9">
      <c r="I139" s="21"/>
    </row>
    <row r="140" spans="9:9">
      <c r="I140" s="21"/>
    </row>
    <row r="141" spans="9:9">
      <c r="I141" s="21"/>
    </row>
    <row r="142" spans="9:9">
      <c r="I142" s="21"/>
    </row>
    <row r="143" spans="9:9">
      <c r="I143" s="21"/>
    </row>
    <row r="144" spans="9:9">
      <c r="I144" s="21"/>
    </row>
    <row r="145" spans="9:9">
      <c r="I145" s="21"/>
    </row>
    <row r="146" spans="9:9">
      <c r="I146" s="21"/>
    </row>
    <row r="147" spans="9:9">
      <c r="I147" s="21"/>
    </row>
    <row r="148" spans="9:9">
      <c r="I148" s="21"/>
    </row>
    <row r="149" spans="9:9">
      <c r="I149" s="21"/>
    </row>
    <row r="150" spans="9:9">
      <c r="I150" s="21"/>
    </row>
    <row r="151" spans="9:9">
      <c r="I151" s="21"/>
    </row>
    <row r="152" spans="9:9">
      <c r="I152" s="21"/>
    </row>
    <row r="153" spans="9:9">
      <c r="I153" s="21"/>
    </row>
    <row r="154" spans="9:9">
      <c r="I154" s="21"/>
    </row>
    <row r="155" spans="9:9">
      <c r="I155" s="21"/>
    </row>
    <row r="156" spans="9:9">
      <c r="I156" s="21"/>
    </row>
    <row r="157" spans="9:9">
      <c r="I157" s="21"/>
    </row>
    <row r="158" spans="9:9">
      <c r="I158" s="21"/>
    </row>
    <row r="159" spans="9:9">
      <c r="I159" s="21"/>
    </row>
    <row r="160" spans="9:9">
      <c r="I160" s="21"/>
    </row>
    <row r="161" spans="9:9">
      <c r="I161" s="21"/>
    </row>
    <row r="162" spans="9:9">
      <c r="I162" s="21"/>
    </row>
    <row r="163" spans="9:9">
      <c r="I163" s="21"/>
    </row>
    <row r="164" spans="9:9">
      <c r="I164" s="21"/>
    </row>
    <row r="165" spans="9:9">
      <c r="I165" s="21"/>
    </row>
    <row r="166" spans="9:9">
      <c r="I166" s="21"/>
    </row>
    <row r="167" spans="9:9">
      <c r="I167" s="21"/>
    </row>
    <row r="168" spans="9:9">
      <c r="I168" s="21"/>
    </row>
    <row r="169" spans="9:9">
      <c r="I169" s="21"/>
    </row>
    <row r="170" spans="9:9">
      <c r="I170" s="21"/>
    </row>
    <row r="171" spans="9:9">
      <c r="I171" s="21"/>
    </row>
    <row r="172" spans="9:9">
      <c r="I172" s="21"/>
    </row>
    <row r="173" spans="9:9">
      <c r="I173" s="21"/>
    </row>
    <row r="174" spans="9:9">
      <c r="I174" s="21"/>
    </row>
    <row r="175" spans="9:9">
      <c r="I175" s="21"/>
    </row>
    <row r="176" spans="9:9">
      <c r="I176" s="21"/>
    </row>
    <row r="177" spans="9:9">
      <c r="I177" s="21"/>
    </row>
    <row r="178" spans="9:9">
      <c r="I178" s="21"/>
    </row>
    <row r="179" spans="9:9">
      <c r="I179" s="21"/>
    </row>
    <row r="180" spans="9:9">
      <c r="I180" s="21"/>
    </row>
    <row r="181" spans="9:9">
      <c r="I181" s="21"/>
    </row>
    <row r="182" spans="9:9">
      <c r="I182" s="21"/>
    </row>
    <row r="183" spans="9:9">
      <c r="I183" s="21"/>
    </row>
    <row r="184" spans="9:9">
      <c r="I184" s="21"/>
    </row>
    <row r="185" spans="9:9">
      <c r="I185" s="21"/>
    </row>
    <row r="186" spans="9:9">
      <c r="I186" s="21"/>
    </row>
    <row r="187" spans="9:9">
      <c r="I187" s="21"/>
    </row>
    <row r="188" spans="9:9">
      <c r="I188" s="21"/>
    </row>
    <row r="189" spans="9:9">
      <c r="I189" s="21"/>
    </row>
    <row r="190" spans="9:9">
      <c r="I190" s="21"/>
    </row>
    <row r="191" spans="9:9">
      <c r="I191" s="21"/>
    </row>
    <row r="192" spans="9:9">
      <c r="I192" s="21"/>
    </row>
    <row r="193" spans="9:9">
      <c r="I193" s="21"/>
    </row>
    <row r="194" spans="9:9">
      <c r="I194" s="21"/>
    </row>
    <row r="195" spans="9:9">
      <c r="I195" s="21"/>
    </row>
    <row r="196" spans="9:9">
      <c r="I196" s="21"/>
    </row>
    <row r="197" spans="9:9">
      <c r="I197" s="21"/>
    </row>
    <row r="198" spans="9:9">
      <c r="I198" s="21"/>
    </row>
    <row r="199" spans="9:9">
      <c r="I199" s="21"/>
    </row>
    <row r="200" spans="9:9">
      <c r="I200" s="21"/>
    </row>
    <row r="201" spans="9:9">
      <c r="I201" s="21"/>
    </row>
    <row r="202" spans="9:9">
      <c r="I202" s="21"/>
    </row>
    <row r="203" spans="9:9">
      <c r="I203" s="21"/>
    </row>
    <row r="204" spans="9:9">
      <c r="I204" s="21"/>
    </row>
    <row r="205" spans="9:9">
      <c r="I205" s="21"/>
    </row>
    <row r="206" spans="9:9">
      <c r="I206" s="21"/>
    </row>
    <row r="207" spans="9:9">
      <c r="I207" s="21"/>
    </row>
    <row r="208" spans="9:9">
      <c r="I208" s="21"/>
    </row>
    <row r="209" spans="9:9">
      <c r="I209" s="21"/>
    </row>
    <row r="210" spans="9:9">
      <c r="I210" s="21"/>
    </row>
    <row r="211" spans="9:9">
      <c r="I211" s="21"/>
    </row>
    <row r="212" spans="9:9">
      <c r="I212" s="21"/>
    </row>
    <row r="213" spans="9:9">
      <c r="I213" s="21"/>
    </row>
    <row r="214" spans="9:9">
      <c r="I214" s="21"/>
    </row>
    <row r="215" spans="9:9">
      <c r="I215" s="21"/>
    </row>
    <row r="216" spans="9:9">
      <c r="I216" s="21"/>
    </row>
    <row r="217" spans="9:9">
      <c r="I217" s="21"/>
    </row>
    <row r="218" spans="9:9">
      <c r="I218" s="21"/>
    </row>
    <row r="219" spans="9:9">
      <c r="I219" s="21"/>
    </row>
    <row r="220" spans="9:9">
      <c r="I220" s="21"/>
    </row>
    <row r="221" spans="9:9">
      <c r="I221" s="21"/>
    </row>
    <row r="222" spans="9:9">
      <c r="I222" s="21"/>
    </row>
    <row r="223" spans="9:9">
      <c r="I223" s="21"/>
    </row>
    <row r="224" spans="9:9">
      <c r="I224" s="21"/>
    </row>
    <row r="225" spans="9:9">
      <c r="I225" s="21"/>
    </row>
    <row r="226" spans="9:9">
      <c r="I226" s="21"/>
    </row>
    <row r="227" spans="9:9">
      <c r="I227" s="21"/>
    </row>
    <row r="228" spans="9:9">
      <c r="I228" s="21"/>
    </row>
    <row r="229" spans="9:9">
      <c r="I229" s="21"/>
    </row>
    <row r="230" spans="9:9">
      <c r="I230" s="21"/>
    </row>
    <row r="231" spans="9:9">
      <c r="I231" s="21"/>
    </row>
    <row r="232" spans="9:9">
      <c r="I232" s="21"/>
    </row>
    <row r="233" spans="9:9">
      <c r="I233" s="21"/>
    </row>
    <row r="234" spans="9:9">
      <c r="I234" s="21"/>
    </row>
    <row r="235" spans="9:9">
      <c r="I235" s="21"/>
    </row>
    <row r="236" spans="9:9">
      <c r="I236" s="21"/>
    </row>
    <row r="237" spans="9:9">
      <c r="I237" s="21"/>
    </row>
    <row r="238" spans="9:9">
      <c r="I238" s="21"/>
    </row>
    <row r="239" spans="9:9">
      <c r="I239" s="21"/>
    </row>
    <row r="240" spans="9:9">
      <c r="I240" s="21"/>
    </row>
    <row r="241" spans="9:9">
      <c r="I241" s="21"/>
    </row>
    <row r="242" spans="9:9">
      <c r="I242" s="21"/>
    </row>
    <row r="243" spans="9:9">
      <c r="I243" s="21"/>
    </row>
    <row r="244" spans="9:9">
      <c r="I244" s="21"/>
    </row>
    <row r="245" spans="9:9">
      <c r="I245" s="21"/>
    </row>
    <row r="246" spans="9:9">
      <c r="I246" s="21"/>
    </row>
    <row r="247" spans="9:9">
      <c r="I247" s="21"/>
    </row>
    <row r="248" spans="9:9">
      <c r="I248" s="21"/>
    </row>
    <row r="249" spans="9:9">
      <c r="I249" s="21"/>
    </row>
    <row r="250" spans="9:9">
      <c r="I250" s="21"/>
    </row>
    <row r="251" spans="9:9">
      <c r="I251" s="21"/>
    </row>
    <row r="252" spans="9:9">
      <c r="I252" s="21"/>
    </row>
    <row r="253" spans="9:9">
      <c r="I253" s="21"/>
    </row>
    <row r="254" spans="9:9">
      <c r="I254" s="21"/>
    </row>
    <row r="255" spans="9:9">
      <c r="I255" s="21"/>
    </row>
    <row r="256" spans="9:9">
      <c r="I256" s="21"/>
    </row>
    <row r="257" spans="9:9">
      <c r="I257" s="21"/>
    </row>
    <row r="258" spans="9:9">
      <c r="I258" s="21"/>
    </row>
    <row r="259" spans="9:9">
      <c r="I259" s="21"/>
    </row>
    <row r="260" spans="9:9">
      <c r="I260" s="21"/>
    </row>
    <row r="261" spans="9:9">
      <c r="I261" s="21"/>
    </row>
    <row r="262" spans="9:9">
      <c r="I262" s="21"/>
    </row>
    <row r="263" spans="9:9">
      <c r="I263" s="21"/>
    </row>
    <row r="264" spans="9:9">
      <c r="I264" s="21"/>
    </row>
    <row r="265" spans="9:9">
      <c r="I265" s="21"/>
    </row>
    <row r="266" spans="9:9">
      <c r="I266" s="21"/>
    </row>
    <row r="267" spans="9:9">
      <c r="I267" s="21"/>
    </row>
    <row r="268" spans="9:9">
      <c r="I268" s="21"/>
    </row>
    <row r="269" spans="9:9">
      <c r="I269" s="21"/>
    </row>
    <row r="270" spans="9:9">
      <c r="I270" s="21"/>
    </row>
    <row r="271" spans="9:9">
      <c r="I271" s="21"/>
    </row>
    <row r="272" spans="9:9">
      <c r="I272" s="21"/>
    </row>
    <row r="273" spans="9:9">
      <c r="I273" s="21"/>
    </row>
    <row r="274" spans="9:9">
      <c r="I274" s="21"/>
    </row>
    <row r="275" spans="9:9">
      <c r="I275" s="21"/>
    </row>
    <row r="276" spans="9:9">
      <c r="I276" s="21"/>
    </row>
    <row r="277" spans="9:9">
      <c r="I277" s="21"/>
    </row>
    <row r="278" spans="9:9">
      <c r="I278" s="21"/>
    </row>
    <row r="279" spans="9:9">
      <c r="I279" s="21"/>
    </row>
    <row r="280" spans="9:9">
      <c r="I280" s="21"/>
    </row>
    <row r="281" spans="9:9">
      <c r="I281" s="21"/>
    </row>
    <row r="282" spans="9:9">
      <c r="I282" s="21"/>
    </row>
    <row r="283" spans="9:9">
      <c r="I283" s="21"/>
    </row>
    <row r="284" spans="9:9">
      <c r="I284" s="21"/>
    </row>
    <row r="285" spans="9:9">
      <c r="I285" s="21"/>
    </row>
    <row r="286" spans="9:9">
      <c r="I286" s="21"/>
    </row>
    <row r="287" spans="9:9">
      <c r="I287" s="21"/>
    </row>
    <row r="288" spans="9:9">
      <c r="I288" s="21"/>
    </row>
    <row r="289" spans="9:9">
      <c r="I289" s="21"/>
    </row>
    <row r="290" spans="9:9">
      <c r="I290" s="21"/>
    </row>
    <row r="291" spans="9:9">
      <c r="I291" s="21"/>
    </row>
    <row r="292" spans="9:9">
      <c r="I292" s="21"/>
    </row>
    <row r="293" spans="9:9">
      <c r="I293" s="21"/>
    </row>
    <row r="294" spans="9:9">
      <c r="I294" s="21"/>
    </row>
    <row r="295" spans="9:9">
      <c r="I295" s="21"/>
    </row>
    <row r="296" spans="9:9">
      <c r="I296" s="21"/>
    </row>
    <row r="297" spans="9:9">
      <c r="I297" s="21"/>
    </row>
    <row r="298" spans="9:9">
      <c r="I298" s="21"/>
    </row>
    <row r="299" spans="9:9">
      <c r="I299" s="21"/>
    </row>
    <row r="300" spans="9:9">
      <c r="I300" s="21"/>
    </row>
    <row r="301" spans="9:9">
      <c r="I301" s="21"/>
    </row>
    <row r="302" spans="9:9">
      <c r="I302" s="21"/>
    </row>
    <row r="303" spans="9:9">
      <c r="I303" s="21"/>
    </row>
    <row r="304" spans="9:9">
      <c r="I304" s="21"/>
    </row>
    <row r="305" spans="9:9">
      <c r="I305" s="21"/>
    </row>
    <row r="306" spans="9:9">
      <c r="I306" s="21"/>
    </row>
    <row r="307" spans="9:9">
      <c r="I307" s="21"/>
    </row>
    <row r="308" spans="9:9">
      <c r="I308" s="21"/>
    </row>
    <row r="309" spans="9:9">
      <c r="I309" s="21"/>
    </row>
    <row r="310" spans="9:9">
      <c r="I310" s="21"/>
    </row>
    <row r="311" spans="9:9">
      <c r="I311" s="21"/>
    </row>
    <row r="312" spans="9:9">
      <c r="I312" s="21"/>
    </row>
    <row r="313" spans="9:9">
      <c r="I313" s="21"/>
    </row>
    <row r="314" spans="9:9">
      <c r="I314" s="21"/>
    </row>
    <row r="315" spans="9:9">
      <c r="I315" s="21"/>
    </row>
    <row r="316" spans="9:9">
      <c r="I316" s="21"/>
    </row>
    <row r="317" spans="9:9">
      <c r="I317" s="21"/>
    </row>
    <row r="318" spans="9:9">
      <c r="I318" s="21"/>
    </row>
    <row r="319" spans="9:9">
      <c r="I319" s="21"/>
    </row>
    <row r="320" spans="9:9">
      <c r="I320" s="21"/>
    </row>
  </sheetData>
  <mergeCells count="5">
    <mergeCell ref="V2:X2"/>
    <mergeCell ref="J2:L2"/>
    <mergeCell ref="M2:O2"/>
    <mergeCell ref="P2:R2"/>
    <mergeCell ref="S2:U2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5" baseType="lpstr">
      <vt:lpstr>Sample Specs</vt:lpstr>
      <vt:lpstr>Labs</vt:lpstr>
      <vt:lpstr>List of Labs</vt:lpstr>
      <vt:lpstr>Results</vt:lpstr>
      <vt:lpstr>PSD for Samples 7, 8, 9</vt:lpstr>
      <vt:lpstr>FineSplit Chart</vt:lpstr>
      <vt:lpstr>SandSplit Chart</vt:lpstr>
      <vt:lpstr>SedWeight Chart</vt:lpstr>
      <vt:lpstr>SSC Chart</vt:lpstr>
      <vt:lpstr>SSC vs %diff</vt:lpstr>
      <vt:lpstr>PSD-7 Chart</vt:lpstr>
      <vt:lpstr>PSD-8 Chart</vt:lpstr>
      <vt:lpstr>PSD-9 Chart</vt:lpstr>
      <vt:lpstr>'PSD for Samples 7, 8, 9'!_2222mg</vt:lpstr>
      <vt:lpstr>Results!_65mg</vt:lpstr>
    </vt:vector>
  </TitlesOfParts>
  <Company>BQS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p burke</dc:creator>
  <cp:lastModifiedBy>Pickersgill, Sharon R</cp:lastModifiedBy>
  <cp:lastPrinted>2021-12-30T15:56:48Z</cp:lastPrinted>
  <dcterms:created xsi:type="dcterms:W3CDTF">2003-01-15T21:42:02Z</dcterms:created>
  <dcterms:modified xsi:type="dcterms:W3CDTF">2023-12-14T20:34:10Z</dcterms:modified>
</cp:coreProperties>
</file>