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ml.chartshapes+xml"/>
  <Override PartName="/xl/queryTables/queryTable2.xml" ContentType="application/vnd.openxmlformats-officedocument.spreadsheetml.queryTab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xternaldev\slqa\"/>
    </mc:Choice>
  </mc:AlternateContent>
  <xr:revisionPtr revIDLastSave="0" documentId="8_{CA6572F7-2149-4F04-9F52-B83B1A8543EA}" xr6:coauthVersionLast="47" xr6:coauthVersionMax="47" xr10:uidLastSave="{00000000-0000-0000-0000-000000000000}"/>
  <bookViews>
    <workbookView xWindow="-120" yWindow="-120" windowWidth="29040" windowHeight="15840" tabRatio="809" activeTab="9" xr2:uid="{00000000-000D-0000-FFFF-FFFF00000000}"/>
  </bookViews>
  <sheets>
    <sheet name="Sample Specs" sheetId="26" r:id="rId1"/>
    <sheet name="Labs" sheetId="4" r:id="rId2"/>
    <sheet name="Results" sheetId="1" r:id="rId3"/>
    <sheet name="FineSplit Chart" sheetId="10" r:id="rId4"/>
    <sheet name="SandSplit Chart" sheetId="11" r:id="rId5"/>
    <sheet name="SedWeight Chart" sheetId="12" r:id="rId6"/>
    <sheet name="SSC Chart" sheetId="9" r:id="rId7"/>
    <sheet name="SSC vs %diff" sheetId="27" r:id="rId8"/>
    <sheet name="PSD for Samples 7, 8, 9" sheetId="8" r:id="rId9"/>
    <sheet name="PSD-7 Chart" sheetId="28" r:id="rId10"/>
    <sheet name="PSD-8 Chart" sheetId="29" r:id="rId11"/>
    <sheet name="PSD-9 Chart" sheetId="30" r:id="rId12"/>
  </sheets>
  <definedNames>
    <definedName name="_2222mg" localSheetId="8">'PSD for Samples 7, 8, 9'!$A$1:$K$217</definedName>
    <definedName name="_65mg" localSheetId="2">Results!$A$1:$AO$364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63" i="1" l="1"/>
  <c r="T63" i="1"/>
  <c r="S64" i="1"/>
  <c r="T64" i="1"/>
  <c r="Q63" i="1"/>
  <c r="R63" i="1"/>
  <c r="Q64" i="1"/>
  <c r="R64" i="1"/>
  <c r="Q14" i="1"/>
  <c r="R14" i="1"/>
  <c r="Q15" i="1"/>
  <c r="R15" i="1"/>
  <c r="Q94" i="1" l="1"/>
  <c r="R94" i="1"/>
  <c r="Q16" i="1" l="1"/>
  <c r="F91" i="1" l="1"/>
  <c r="F63" i="1"/>
  <c r="F62" i="1"/>
  <c r="F61" i="1"/>
  <c r="F60" i="1"/>
  <c r="F13" i="1"/>
  <c r="I13" i="1"/>
  <c r="F14" i="1"/>
  <c r="I14" i="1"/>
  <c r="F15" i="1"/>
  <c r="I15" i="1"/>
  <c r="F16" i="1"/>
  <c r="I16" i="1"/>
  <c r="F17" i="1"/>
  <c r="I17" i="1"/>
  <c r="F18" i="1"/>
  <c r="I18" i="1"/>
  <c r="F19" i="1"/>
  <c r="I19" i="1"/>
  <c r="F20" i="1"/>
  <c r="I20" i="1"/>
  <c r="F21" i="1"/>
  <c r="I21" i="1"/>
  <c r="F22" i="1"/>
  <c r="I22" i="1"/>
  <c r="F23" i="1"/>
  <c r="I23" i="1"/>
  <c r="F24" i="1"/>
  <c r="I24" i="1"/>
  <c r="F25" i="1"/>
  <c r="I25" i="1"/>
  <c r="F26" i="1"/>
  <c r="I26" i="1"/>
  <c r="F27" i="1"/>
  <c r="I27" i="1"/>
  <c r="F28" i="1"/>
  <c r="I28" i="1"/>
  <c r="F29" i="1"/>
  <c r="I29" i="1"/>
  <c r="F30" i="1"/>
  <c r="I30" i="1"/>
  <c r="F31" i="1"/>
  <c r="I31" i="1"/>
  <c r="F32" i="1"/>
  <c r="I32" i="1"/>
  <c r="F33" i="1"/>
  <c r="I33" i="1"/>
  <c r="F34" i="1"/>
  <c r="I34" i="1"/>
  <c r="F35" i="1"/>
  <c r="I35" i="1"/>
  <c r="F36" i="1"/>
  <c r="I36" i="1"/>
  <c r="F37" i="1"/>
  <c r="I37" i="1"/>
  <c r="F38" i="1"/>
  <c r="I38" i="1"/>
  <c r="F39" i="1"/>
  <c r="I39" i="1"/>
  <c r="F40" i="1"/>
  <c r="I40" i="1"/>
  <c r="F41" i="1"/>
  <c r="I41" i="1"/>
  <c r="F42" i="1"/>
  <c r="I42" i="1"/>
  <c r="F43" i="1"/>
  <c r="I43" i="1"/>
  <c r="F44" i="1"/>
  <c r="I44" i="1"/>
  <c r="F45" i="1"/>
  <c r="I45" i="1"/>
  <c r="F46" i="1"/>
  <c r="I46" i="1"/>
  <c r="F47" i="1"/>
  <c r="I47" i="1"/>
  <c r="F48" i="1"/>
  <c r="I48" i="1"/>
  <c r="F49" i="1"/>
  <c r="I49" i="1"/>
  <c r="F50" i="1"/>
  <c r="I50" i="1"/>
  <c r="F51" i="1"/>
  <c r="I51" i="1"/>
  <c r="F52" i="1"/>
  <c r="I52" i="1"/>
  <c r="F53" i="1"/>
  <c r="I53" i="1"/>
  <c r="F54" i="1"/>
  <c r="I54" i="1"/>
  <c r="F55" i="1"/>
  <c r="I55" i="1"/>
  <c r="F56" i="1"/>
  <c r="I56" i="1"/>
  <c r="F57" i="1"/>
  <c r="I57" i="1"/>
  <c r="F58" i="1"/>
  <c r="I58" i="1"/>
  <c r="F59" i="1"/>
  <c r="I59" i="1"/>
  <c r="I60" i="1"/>
  <c r="I61" i="1"/>
  <c r="I62" i="1"/>
  <c r="I63" i="1"/>
  <c r="F64" i="1"/>
  <c r="I64" i="1"/>
  <c r="F65" i="1"/>
  <c r="I65" i="1"/>
  <c r="F66" i="1"/>
  <c r="I66" i="1"/>
  <c r="F67" i="1"/>
  <c r="I67" i="1"/>
  <c r="F68" i="1"/>
  <c r="I68" i="1"/>
  <c r="F69" i="1"/>
  <c r="I69" i="1"/>
  <c r="F70" i="1"/>
  <c r="I70" i="1"/>
  <c r="F71" i="1"/>
  <c r="I71" i="1"/>
  <c r="F72" i="1"/>
  <c r="I72" i="1"/>
  <c r="F73" i="1"/>
  <c r="I73" i="1"/>
  <c r="F74" i="1"/>
  <c r="I74" i="1"/>
  <c r="F75" i="1"/>
  <c r="I75" i="1"/>
  <c r="F76" i="1"/>
  <c r="I76" i="1"/>
  <c r="F77" i="1"/>
  <c r="I77" i="1"/>
  <c r="F78" i="1"/>
  <c r="I78" i="1"/>
  <c r="F79" i="1"/>
  <c r="I79" i="1"/>
  <c r="F80" i="1"/>
  <c r="I80" i="1"/>
  <c r="F81" i="1"/>
  <c r="I81" i="1"/>
  <c r="F82" i="1"/>
  <c r="I82" i="1"/>
  <c r="F83" i="1"/>
  <c r="I83" i="1"/>
  <c r="F84" i="1"/>
  <c r="I84" i="1"/>
  <c r="F85" i="1"/>
  <c r="I85" i="1"/>
  <c r="F86" i="1"/>
  <c r="I86" i="1"/>
  <c r="F87" i="1"/>
  <c r="I87" i="1"/>
  <c r="F88" i="1"/>
  <c r="I88" i="1"/>
  <c r="F89" i="1"/>
  <c r="I89" i="1"/>
  <c r="F90" i="1"/>
  <c r="I90" i="1"/>
  <c r="I91" i="1"/>
  <c r="F92" i="1"/>
  <c r="I92" i="1"/>
  <c r="F93" i="1"/>
  <c r="I93" i="1"/>
  <c r="F94" i="1"/>
  <c r="I94" i="1"/>
  <c r="F95" i="1"/>
  <c r="I95" i="1"/>
  <c r="F96" i="1"/>
  <c r="I96" i="1"/>
  <c r="F97" i="1"/>
  <c r="I97" i="1"/>
  <c r="F98" i="1"/>
  <c r="I98" i="1"/>
  <c r="F99" i="1"/>
  <c r="I99" i="1"/>
  <c r="F100" i="1"/>
  <c r="I100" i="1"/>
  <c r="F101" i="1"/>
  <c r="I101" i="1"/>
  <c r="F102" i="1"/>
  <c r="I102" i="1"/>
  <c r="F103" i="1"/>
  <c r="I103" i="1"/>
  <c r="F104" i="1"/>
  <c r="I104" i="1"/>
  <c r="F105" i="1"/>
  <c r="I105" i="1"/>
  <c r="F106" i="1"/>
  <c r="I106" i="1"/>
  <c r="F107" i="1"/>
  <c r="I107" i="1"/>
  <c r="F108" i="1"/>
  <c r="I108" i="1"/>
  <c r="F109" i="1"/>
  <c r="I109" i="1"/>
  <c r="F110" i="1"/>
  <c r="I110" i="1"/>
  <c r="F111" i="1"/>
  <c r="I111" i="1"/>
  <c r="F112" i="1"/>
  <c r="I112" i="1"/>
  <c r="F113" i="1"/>
  <c r="I113" i="1"/>
  <c r="J113" i="1" s="1"/>
  <c r="F114" i="1"/>
  <c r="I114" i="1"/>
  <c r="F115" i="1"/>
  <c r="I115" i="1"/>
  <c r="F116" i="1"/>
  <c r="I116" i="1"/>
  <c r="F117" i="1"/>
  <c r="I117" i="1"/>
  <c r="F118" i="1"/>
  <c r="I118" i="1"/>
  <c r="F119" i="1"/>
  <c r="I119" i="1"/>
  <c r="F120" i="1"/>
  <c r="I120" i="1"/>
  <c r="F121" i="1"/>
  <c r="I121" i="1"/>
  <c r="F122" i="1"/>
  <c r="I122" i="1"/>
  <c r="F123" i="1"/>
  <c r="I123" i="1"/>
  <c r="F124" i="1"/>
  <c r="I124" i="1"/>
  <c r="F125" i="1"/>
  <c r="I125" i="1"/>
  <c r="F126" i="1"/>
  <c r="I126" i="1"/>
  <c r="F127" i="1"/>
  <c r="I127" i="1"/>
  <c r="F128" i="1"/>
  <c r="I128" i="1"/>
  <c r="F129" i="1"/>
  <c r="I129" i="1"/>
  <c r="F130" i="1"/>
  <c r="I130" i="1"/>
  <c r="F131" i="1"/>
  <c r="I131" i="1"/>
  <c r="F132" i="1"/>
  <c r="I132" i="1"/>
  <c r="F133" i="1"/>
  <c r="I133" i="1"/>
  <c r="F134" i="1"/>
  <c r="I134" i="1"/>
  <c r="F135" i="1"/>
  <c r="I135" i="1"/>
  <c r="F136" i="1"/>
  <c r="I136" i="1"/>
  <c r="F137" i="1"/>
  <c r="I137" i="1"/>
  <c r="F138" i="1"/>
  <c r="I138" i="1"/>
  <c r="F139" i="1"/>
  <c r="I139" i="1"/>
  <c r="F140" i="1"/>
  <c r="I140" i="1"/>
  <c r="F141" i="1"/>
  <c r="I141" i="1"/>
  <c r="F142" i="1"/>
  <c r="I142" i="1"/>
  <c r="F143" i="1"/>
  <c r="I143" i="1"/>
  <c r="F144" i="1"/>
  <c r="I144" i="1"/>
  <c r="F145" i="1"/>
  <c r="I145" i="1"/>
  <c r="F146" i="1"/>
  <c r="I146" i="1"/>
  <c r="F147" i="1"/>
  <c r="I147" i="1"/>
  <c r="J100" i="1" l="1"/>
  <c r="J81" i="1"/>
  <c r="J94" i="1"/>
  <c r="T94" i="1" s="1"/>
  <c r="S94" i="1"/>
  <c r="J19" i="1"/>
  <c r="J36" i="1"/>
  <c r="J138" i="1"/>
  <c r="J37" i="1"/>
  <c r="J116" i="1"/>
  <c r="J97" i="1"/>
  <c r="J72" i="1"/>
  <c r="J30" i="1"/>
  <c r="J22" i="1"/>
  <c r="J79" i="1"/>
  <c r="J141" i="1"/>
  <c r="J126" i="1"/>
  <c r="J119" i="1"/>
  <c r="J103" i="1"/>
  <c r="J107" i="1"/>
  <c r="J35" i="1"/>
  <c r="J136" i="1"/>
  <c r="J90" i="1"/>
  <c r="J142" i="1"/>
  <c r="J58" i="1"/>
  <c r="J127" i="1"/>
  <c r="J112" i="1"/>
  <c r="J80" i="1"/>
  <c r="J40" i="1"/>
  <c r="J87" i="1"/>
  <c r="J117" i="1"/>
  <c r="J124" i="1"/>
  <c r="J118" i="1"/>
  <c r="J48" i="1"/>
  <c r="J86" i="1"/>
  <c r="J53" i="1"/>
  <c r="J140" i="1"/>
  <c r="J133" i="1"/>
  <c r="J122" i="1"/>
  <c r="J92" i="1"/>
  <c r="J106" i="1"/>
  <c r="J76" i="1"/>
  <c r="J83" i="1"/>
  <c r="J84" i="1"/>
  <c r="J82" i="1"/>
  <c r="J70" i="1"/>
  <c r="J69" i="1"/>
  <c r="J65" i="1"/>
  <c r="J60" i="1"/>
  <c r="J62" i="1"/>
  <c r="J63" i="1"/>
  <c r="J51" i="1"/>
  <c r="J56" i="1"/>
  <c r="J52" i="1"/>
  <c r="J44" i="1"/>
  <c r="J42" i="1"/>
  <c r="J46" i="1"/>
  <c r="J24" i="1"/>
  <c r="J26" i="1"/>
  <c r="J25" i="1"/>
  <c r="J16" i="1"/>
  <c r="J147" i="1"/>
  <c r="J49" i="1"/>
  <c r="J145" i="1"/>
  <c r="J104" i="1"/>
  <c r="J132" i="1"/>
  <c r="J111" i="1"/>
  <c r="J89" i="1"/>
  <c r="J34" i="1"/>
  <c r="J131" i="1"/>
  <c r="J143" i="1"/>
  <c r="J47" i="1"/>
  <c r="J96" i="1"/>
  <c r="J88" i="1"/>
  <c r="J33" i="1"/>
  <c r="J18" i="1"/>
  <c r="J102" i="1"/>
  <c r="J95" i="1"/>
  <c r="J39" i="1"/>
  <c r="J32" i="1"/>
  <c r="J17" i="1"/>
  <c r="J129" i="1"/>
  <c r="J115" i="1"/>
  <c r="J108" i="1"/>
  <c r="J101" i="1"/>
  <c r="J74" i="1"/>
  <c r="J67" i="1"/>
  <c r="J59" i="1"/>
  <c r="J38" i="1"/>
  <c r="J31" i="1"/>
  <c r="J23" i="1"/>
  <c r="J128" i="1"/>
  <c r="J73" i="1"/>
  <c r="J66" i="1"/>
  <c r="J135" i="1"/>
  <c r="J120" i="1"/>
  <c r="J85" i="1"/>
  <c r="J29" i="1"/>
  <c r="J15" i="1"/>
  <c r="J134" i="1"/>
  <c r="J99" i="1"/>
  <c r="J21" i="1"/>
  <c r="J139" i="1"/>
  <c r="J64" i="1"/>
  <c r="J57" i="1"/>
  <c r="J28" i="1"/>
  <c r="J125" i="1"/>
  <c r="J50" i="1"/>
  <c r="J137" i="1"/>
  <c r="J93" i="1"/>
  <c r="J71" i="1"/>
  <c r="J45" i="1"/>
  <c r="J146" i="1"/>
  <c r="J130" i="1"/>
  <c r="J105" i="1"/>
  <c r="J123" i="1"/>
  <c r="J98" i="1"/>
  <c r="J110" i="1"/>
  <c r="J91" i="1"/>
  <c r="J75" i="1"/>
  <c r="J43" i="1"/>
  <c r="J144" i="1"/>
  <c r="J109" i="1"/>
  <c r="J78" i="1"/>
  <c r="J68" i="1"/>
  <c r="J121" i="1"/>
  <c r="J61" i="1"/>
  <c r="J55" i="1"/>
  <c r="J77" i="1"/>
  <c r="J14" i="1"/>
  <c r="J114" i="1"/>
  <c r="J54" i="1"/>
  <c r="J41" i="1"/>
  <c r="J27" i="1"/>
  <c r="J20" i="1"/>
  <c r="J13" i="1"/>
  <c r="F4" i="1" l="1"/>
  <c r="Q131" i="1"/>
  <c r="I4" i="1"/>
  <c r="F5" i="1"/>
  <c r="J4" i="1" l="1"/>
  <c r="I5" i="1"/>
  <c r="J5" i="1" s="1"/>
  <c r="I6" i="1"/>
  <c r="I7" i="1"/>
  <c r="I8" i="1"/>
  <c r="I9" i="1"/>
  <c r="I10" i="1"/>
  <c r="I11" i="1"/>
  <c r="I12" i="1"/>
  <c r="F6" i="1"/>
  <c r="J6" i="1" l="1"/>
  <c r="Q139" i="1"/>
  <c r="R139" i="1"/>
  <c r="Q130" i="1"/>
  <c r="R130" i="1"/>
  <c r="Q85" i="1"/>
  <c r="R85" i="1"/>
  <c r="Q52" i="1"/>
  <c r="R52" i="1"/>
  <c r="R16" i="1"/>
  <c r="Q17" i="1"/>
  <c r="R17" i="1"/>
  <c r="T22" i="1"/>
  <c r="T23" i="1"/>
  <c r="T24" i="1"/>
  <c r="T25" i="1"/>
  <c r="T26" i="1"/>
  <c r="T27" i="1"/>
  <c r="T29" i="1"/>
  <c r="T30" i="1"/>
  <c r="T28" i="1"/>
  <c r="S17" i="1"/>
  <c r="Q18" i="1"/>
  <c r="R18" i="1"/>
  <c r="S18" i="1"/>
  <c r="Q19" i="1"/>
  <c r="R19" i="1"/>
  <c r="S19" i="1"/>
  <c r="Q20" i="1"/>
  <c r="R20" i="1"/>
  <c r="S20" i="1"/>
  <c r="Q21" i="1"/>
  <c r="R21" i="1"/>
  <c r="S21" i="1"/>
  <c r="Q22" i="1"/>
  <c r="R22" i="1"/>
  <c r="S22" i="1"/>
  <c r="Q23" i="1"/>
  <c r="R23" i="1"/>
  <c r="S23" i="1"/>
  <c r="Q24" i="1"/>
  <c r="R24" i="1"/>
  <c r="S24" i="1"/>
  <c r="Q25" i="1"/>
  <c r="R25" i="1"/>
  <c r="S25" i="1"/>
  <c r="Q26" i="1"/>
  <c r="R26" i="1"/>
  <c r="S26" i="1"/>
  <c r="Q27" i="1"/>
  <c r="R27" i="1"/>
  <c r="S27" i="1"/>
  <c r="Q28" i="1"/>
  <c r="R28" i="1"/>
  <c r="S28" i="1"/>
  <c r="Q29" i="1"/>
  <c r="R29" i="1"/>
  <c r="S29" i="1"/>
  <c r="Q30" i="1"/>
  <c r="R30" i="1"/>
  <c r="S30" i="1"/>
  <c r="Q31" i="1"/>
  <c r="R31" i="1"/>
  <c r="S31" i="1"/>
  <c r="Q32" i="1"/>
  <c r="R32" i="1"/>
  <c r="S32" i="1"/>
  <c r="Q33" i="1"/>
  <c r="R33" i="1"/>
  <c r="S33" i="1"/>
  <c r="T31" i="1"/>
  <c r="S112" i="1" l="1"/>
  <c r="S113" i="1"/>
  <c r="S114" i="1"/>
  <c r="S115" i="1"/>
  <c r="S116" i="1"/>
  <c r="S117" i="1"/>
  <c r="S118" i="1"/>
  <c r="S119" i="1"/>
  <c r="S120" i="1"/>
  <c r="Q5" i="1"/>
  <c r="R5" i="1"/>
  <c r="S5" i="1"/>
  <c r="Q6" i="1"/>
  <c r="R6" i="1"/>
  <c r="S6" i="1"/>
  <c r="Q7" i="1"/>
  <c r="R7" i="1"/>
  <c r="S7" i="1"/>
  <c r="Q8" i="1"/>
  <c r="R8" i="1"/>
  <c r="S8" i="1"/>
  <c r="Q9" i="1"/>
  <c r="R9" i="1"/>
  <c r="S9" i="1"/>
  <c r="Q10" i="1"/>
  <c r="R10" i="1"/>
  <c r="S10" i="1"/>
  <c r="Q11" i="1"/>
  <c r="R11" i="1"/>
  <c r="S11" i="1"/>
  <c r="Q12" i="1"/>
  <c r="R12" i="1"/>
  <c r="S12" i="1"/>
  <c r="S13" i="1"/>
  <c r="S14" i="1"/>
  <c r="S15" i="1"/>
  <c r="S16" i="1"/>
  <c r="Q34" i="1"/>
  <c r="R34" i="1"/>
  <c r="S34" i="1"/>
  <c r="Q35" i="1"/>
  <c r="R35" i="1"/>
  <c r="S35" i="1"/>
  <c r="Q36" i="1"/>
  <c r="R36" i="1"/>
  <c r="S36" i="1"/>
  <c r="Q37" i="1"/>
  <c r="R37" i="1"/>
  <c r="S37" i="1"/>
  <c r="Q38" i="1"/>
  <c r="R38" i="1"/>
  <c r="S38" i="1"/>
  <c r="Q39" i="1"/>
  <c r="R39" i="1"/>
  <c r="S39" i="1"/>
  <c r="Q40" i="1"/>
  <c r="R40" i="1"/>
  <c r="S40" i="1"/>
  <c r="Q41" i="1"/>
  <c r="R41" i="1"/>
  <c r="S41" i="1"/>
  <c r="Q42" i="1"/>
  <c r="R42" i="1"/>
  <c r="S42" i="1"/>
  <c r="Q43" i="1"/>
  <c r="R43" i="1"/>
  <c r="S43" i="1"/>
  <c r="Q44" i="1"/>
  <c r="R44" i="1"/>
  <c r="S44" i="1"/>
  <c r="Q45" i="1"/>
  <c r="R45" i="1"/>
  <c r="S45" i="1"/>
  <c r="Q46" i="1"/>
  <c r="R46" i="1"/>
  <c r="S46" i="1"/>
  <c r="Q47" i="1"/>
  <c r="R47" i="1"/>
  <c r="S47" i="1"/>
  <c r="Q48" i="1"/>
  <c r="R48" i="1"/>
  <c r="S48" i="1"/>
  <c r="S49" i="1"/>
  <c r="S50" i="1"/>
  <c r="S51" i="1"/>
  <c r="S52" i="1"/>
  <c r="Q53" i="1"/>
  <c r="R53" i="1"/>
  <c r="S53" i="1"/>
  <c r="Q54" i="1"/>
  <c r="R54" i="1"/>
  <c r="S54" i="1"/>
  <c r="Q55" i="1"/>
  <c r="R55" i="1"/>
  <c r="S55" i="1"/>
  <c r="Q56" i="1"/>
  <c r="R56" i="1"/>
  <c r="S56" i="1"/>
  <c r="Q57" i="1"/>
  <c r="R57" i="1"/>
  <c r="S57" i="1"/>
  <c r="Q58" i="1"/>
  <c r="R58" i="1"/>
  <c r="S58" i="1"/>
  <c r="Q59" i="1"/>
  <c r="R59" i="1"/>
  <c r="S59" i="1"/>
  <c r="Q60" i="1"/>
  <c r="R60" i="1"/>
  <c r="S60" i="1"/>
  <c r="Q61" i="1"/>
  <c r="R61" i="1"/>
  <c r="S61" i="1"/>
  <c r="Q62" i="1"/>
  <c r="R62" i="1"/>
  <c r="S62" i="1"/>
  <c r="Q65" i="1"/>
  <c r="R65" i="1"/>
  <c r="S65" i="1"/>
  <c r="Q66" i="1"/>
  <c r="R66" i="1"/>
  <c r="S66" i="1"/>
  <c r="Q67" i="1"/>
  <c r="R67" i="1"/>
  <c r="S67" i="1"/>
  <c r="Q68" i="1"/>
  <c r="R68" i="1"/>
  <c r="S68" i="1"/>
  <c r="Q69" i="1"/>
  <c r="R69" i="1"/>
  <c r="S69" i="1"/>
  <c r="Q70" i="1"/>
  <c r="R70" i="1"/>
  <c r="S70" i="1"/>
  <c r="Q71" i="1"/>
  <c r="R71" i="1"/>
  <c r="S71" i="1"/>
  <c r="Q72" i="1"/>
  <c r="R72" i="1"/>
  <c r="S72" i="1"/>
  <c r="Q73" i="1"/>
  <c r="R73" i="1"/>
  <c r="S73" i="1"/>
  <c r="Q74" i="1"/>
  <c r="R74" i="1"/>
  <c r="S74" i="1"/>
  <c r="Q75" i="1"/>
  <c r="R75" i="1"/>
  <c r="S75" i="1"/>
  <c r="S76" i="1"/>
  <c r="S77" i="1"/>
  <c r="S78" i="1"/>
  <c r="S79" i="1"/>
  <c r="S80" i="1"/>
  <c r="S81" i="1"/>
  <c r="S82" i="1"/>
  <c r="S83" i="1"/>
  <c r="S84" i="1"/>
  <c r="S85" i="1"/>
  <c r="Q86" i="1"/>
  <c r="R86" i="1"/>
  <c r="S86" i="1"/>
  <c r="Q87" i="1"/>
  <c r="R87" i="1"/>
  <c r="S87" i="1"/>
  <c r="Q88" i="1"/>
  <c r="R88" i="1"/>
  <c r="S88" i="1"/>
  <c r="Q89" i="1"/>
  <c r="R89" i="1"/>
  <c r="S89" i="1"/>
  <c r="Q90" i="1"/>
  <c r="R90" i="1"/>
  <c r="S90" i="1"/>
  <c r="Q91" i="1"/>
  <c r="R91" i="1"/>
  <c r="S91" i="1"/>
  <c r="Q92" i="1"/>
  <c r="R92" i="1"/>
  <c r="S92" i="1"/>
  <c r="Q93" i="1"/>
  <c r="R93" i="1"/>
  <c r="S93" i="1"/>
  <c r="Q95" i="1"/>
  <c r="R95" i="1"/>
  <c r="S95" i="1"/>
  <c r="Q96" i="1"/>
  <c r="R96" i="1"/>
  <c r="S96" i="1"/>
  <c r="Q97" i="1"/>
  <c r="R97" i="1"/>
  <c r="S97" i="1"/>
  <c r="Q98" i="1"/>
  <c r="R98" i="1"/>
  <c r="S98" i="1"/>
  <c r="Q99" i="1"/>
  <c r="R99" i="1"/>
  <c r="S99" i="1"/>
  <c r="Q100" i="1"/>
  <c r="R100" i="1"/>
  <c r="S100" i="1"/>
  <c r="Q101" i="1"/>
  <c r="R101" i="1"/>
  <c r="S101" i="1"/>
  <c r="Q102" i="1"/>
  <c r="R102" i="1"/>
  <c r="S102" i="1"/>
  <c r="S103" i="1"/>
  <c r="S104" i="1"/>
  <c r="S105" i="1"/>
  <c r="S106" i="1"/>
  <c r="S107" i="1"/>
  <c r="S108" i="1"/>
  <c r="S109" i="1"/>
  <c r="S110" i="1"/>
  <c r="S111" i="1"/>
  <c r="S121" i="1"/>
  <c r="S122" i="1"/>
  <c r="S123" i="1"/>
  <c r="S124" i="1"/>
  <c r="S125" i="1"/>
  <c r="S126" i="1"/>
  <c r="S127" i="1"/>
  <c r="S128" i="1"/>
  <c r="S129" i="1"/>
  <c r="S130" i="1"/>
  <c r="R131" i="1"/>
  <c r="S131" i="1"/>
  <c r="Q132" i="1"/>
  <c r="R132" i="1"/>
  <c r="S132" i="1"/>
  <c r="Q133" i="1"/>
  <c r="R133" i="1"/>
  <c r="S133" i="1"/>
  <c r="Q134" i="1"/>
  <c r="R134" i="1"/>
  <c r="S134" i="1"/>
  <c r="Q135" i="1"/>
  <c r="R135" i="1"/>
  <c r="S135" i="1"/>
  <c r="Q136" i="1"/>
  <c r="R136" i="1"/>
  <c r="S136" i="1"/>
  <c r="Q137" i="1"/>
  <c r="R137" i="1"/>
  <c r="S137" i="1"/>
  <c r="Q138" i="1"/>
  <c r="R138" i="1"/>
  <c r="S138" i="1"/>
  <c r="S139" i="1"/>
  <c r="Q140" i="1"/>
  <c r="R140" i="1"/>
  <c r="S140" i="1"/>
  <c r="Q141" i="1"/>
  <c r="R141" i="1"/>
  <c r="S141" i="1"/>
  <c r="Q142" i="1"/>
  <c r="R142" i="1"/>
  <c r="S142" i="1"/>
  <c r="Q143" i="1"/>
  <c r="R143" i="1"/>
  <c r="S143" i="1"/>
  <c r="Q144" i="1"/>
  <c r="R144" i="1"/>
  <c r="S144" i="1"/>
  <c r="Q145" i="1"/>
  <c r="R145" i="1"/>
  <c r="S145" i="1"/>
  <c r="Q146" i="1"/>
  <c r="R146" i="1"/>
  <c r="S146" i="1"/>
  <c r="Q147" i="1"/>
  <c r="R147" i="1"/>
  <c r="S147" i="1"/>
  <c r="T5" i="1"/>
  <c r="T6" i="1"/>
  <c r="F7" i="1"/>
  <c r="J7" i="1" s="1"/>
  <c r="T7" i="1" s="1"/>
  <c r="F8" i="1"/>
  <c r="J8" i="1" s="1"/>
  <c r="T8" i="1" s="1"/>
  <c r="F9" i="1"/>
  <c r="J9" i="1" s="1"/>
  <c r="T9" i="1" s="1"/>
  <c r="F10" i="1"/>
  <c r="J10" i="1" s="1"/>
  <c r="T10" i="1" s="1"/>
  <c r="F11" i="1"/>
  <c r="J11" i="1" s="1"/>
  <c r="T11" i="1" s="1"/>
  <c r="F12" i="1"/>
  <c r="J12" i="1" s="1"/>
  <c r="T12" i="1" s="1"/>
  <c r="T13" i="1"/>
  <c r="T14" i="1"/>
  <c r="T15" i="1"/>
  <c r="T16" i="1"/>
  <c r="T17" i="1"/>
  <c r="T18" i="1"/>
  <c r="T19" i="1"/>
  <c r="T20" i="1"/>
  <c r="T2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Q150" i="1" l="1"/>
  <c r="Q151" i="1"/>
  <c r="Q152" i="1" s="1"/>
  <c r="T4" i="1"/>
  <c r="S4" i="1"/>
  <c r="R4" i="1"/>
  <c r="R149" i="1" s="1"/>
  <c r="Q4" i="1"/>
  <c r="Q149" i="1" s="1"/>
  <c r="V124" i="1" l="1"/>
  <c r="Y118" i="1"/>
  <c r="W118" i="1"/>
  <c r="AC135" i="1"/>
  <c r="AB135" i="1"/>
  <c r="AA135" i="1"/>
  <c r="AA27" i="1"/>
  <c r="AB28" i="1"/>
  <c r="AC29" i="1"/>
  <c r="AC24" i="1"/>
  <c r="AA30" i="1"/>
  <c r="AA26" i="1"/>
  <c r="AB27" i="1"/>
  <c r="AC28" i="1"/>
  <c r="AB24" i="1"/>
  <c r="AB30" i="1"/>
  <c r="AA25" i="1"/>
  <c r="AB26" i="1"/>
  <c r="AC27" i="1"/>
  <c r="AB22" i="1"/>
  <c r="AA24" i="1"/>
  <c r="AB25" i="1"/>
  <c r="AC26" i="1"/>
  <c r="AA22" i="1"/>
  <c r="AA29" i="1"/>
  <c r="AC22" i="1"/>
  <c r="AA28" i="1"/>
  <c r="AB29" i="1"/>
  <c r="AC30" i="1"/>
  <c r="AA23" i="1"/>
  <c r="AC25" i="1"/>
  <c r="AB23" i="1"/>
  <c r="AC23" i="1"/>
  <c r="Q155" i="1"/>
  <c r="R156" i="1"/>
  <c r="R150" i="1"/>
  <c r="R151" i="1"/>
  <c r="R155" i="1"/>
  <c r="Q156" i="1"/>
  <c r="R152" i="1" l="1"/>
  <c r="X141" i="1"/>
  <c r="W140" i="1"/>
  <c r="V5" i="1"/>
  <c r="V22" i="1"/>
  <c r="W23" i="1"/>
  <c r="X24" i="1"/>
  <c r="V30" i="1"/>
  <c r="W26" i="1"/>
  <c r="W22" i="1"/>
  <c r="X23" i="1"/>
  <c r="V29" i="1"/>
  <c r="W30" i="1"/>
  <c r="V26" i="1"/>
  <c r="W27" i="1"/>
  <c r="V24" i="1"/>
  <c r="X26" i="1"/>
  <c r="X22" i="1"/>
  <c r="V28" i="1"/>
  <c r="W29" i="1"/>
  <c r="X30" i="1"/>
  <c r="X28" i="1"/>
  <c r="V27" i="1"/>
  <c r="W28" i="1"/>
  <c r="X29" i="1"/>
  <c r="V25" i="1"/>
  <c r="X27" i="1"/>
  <c r="W25" i="1"/>
  <c r="V23" i="1"/>
  <c r="W24" i="1"/>
  <c r="X25" i="1"/>
  <c r="Y131" i="1"/>
  <c r="AC147" i="1"/>
  <c r="AB147" i="1"/>
  <c r="AC146" i="1"/>
  <c r="AA140" i="1"/>
  <c r="AB139" i="1"/>
  <c r="AB138" i="1"/>
  <c r="AC137" i="1"/>
  <c r="AA147" i="1"/>
  <c r="AB146" i="1"/>
  <c r="AC145" i="1"/>
  <c r="AA139" i="1"/>
  <c r="AA138" i="1"/>
  <c r="AA146" i="1"/>
  <c r="AB145" i="1"/>
  <c r="AC144" i="1"/>
  <c r="AA144" i="1"/>
  <c r="AB143" i="1"/>
  <c r="AC142" i="1"/>
  <c r="AB134" i="1"/>
  <c r="AC133" i="1"/>
  <c r="AA142" i="1"/>
  <c r="AA137" i="1"/>
  <c r="AA129" i="1"/>
  <c r="AC143" i="1"/>
  <c r="AC124" i="1"/>
  <c r="AB123" i="1"/>
  <c r="AA122" i="1"/>
  <c r="AA143" i="1"/>
  <c r="AC125" i="1"/>
  <c r="AB124" i="1"/>
  <c r="AA123" i="1"/>
  <c r="AC140" i="1"/>
  <c r="AC139" i="1"/>
  <c r="AC136" i="1"/>
  <c r="AC132" i="1"/>
  <c r="AC126" i="1"/>
  <c r="AB125" i="1"/>
  <c r="AA124" i="1"/>
  <c r="AB141" i="1"/>
  <c r="AC138" i="1"/>
  <c r="AA136" i="1"/>
  <c r="AC134" i="1"/>
  <c r="AA133" i="1"/>
  <c r="AA132" i="1"/>
  <c r="AB130" i="1"/>
  <c r="AC123" i="1"/>
  <c r="AC122" i="1"/>
  <c r="AB121" i="1"/>
  <c r="AA118" i="1"/>
  <c r="AC113" i="1"/>
  <c r="AB112" i="1"/>
  <c r="AA111" i="1"/>
  <c r="AC105" i="1"/>
  <c r="AB104" i="1"/>
  <c r="AA103" i="1"/>
  <c r="AA101" i="1"/>
  <c r="AB100" i="1"/>
  <c r="AB137" i="1"/>
  <c r="AA134" i="1"/>
  <c r="AC131" i="1"/>
  <c r="AA130" i="1"/>
  <c r="AB126" i="1"/>
  <c r="AB122" i="1"/>
  <c r="AA121" i="1"/>
  <c r="AC114" i="1"/>
  <c r="AB113" i="1"/>
  <c r="AA112" i="1"/>
  <c r="AC106" i="1"/>
  <c r="AB105" i="1"/>
  <c r="AA104" i="1"/>
  <c r="AA100" i="1"/>
  <c r="AB99" i="1"/>
  <c r="AA145" i="1"/>
  <c r="AB144" i="1"/>
  <c r="AC141" i="1"/>
  <c r="AB131" i="1"/>
  <c r="AC128" i="1"/>
  <c r="AA126" i="1"/>
  <c r="AC115" i="1"/>
  <c r="AB114" i="1"/>
  <c r="AA113" i="1"/>
  <c r="AC107" i="1"/>
  <c r="AB106" i="1"/>
  <c r="AA105" i="1"/>
  <c r="AA99" i="1"/>
  <c r="AC127" i="1"/>
  <c r="AA125" i="1"/>
  <c r="AC120" i="1"/>
  <c r="AC119" i="1"/>
  <c r="AB117" i="1"/>
  <c r="AA116" i="1"/>
  <c r="AC110" i="1"/>
  <c r="AB109" i="1"/>
  <c r="AA108" i="1"/>
  <c r="AC102" i="1"/>
  <c r="AC121" i="1"/>
  <c r="AB120" i="1"/>
  <c r="AB119" i="1"/>
  <c r="AC116" i="1"/>
  <c r="AC111" i="1"/>
  <c r="AC109" i="1"/>
  <c r="AC101" i="1"/>
  <c r="AC100" i="1"/>
  <c r="AC99" i="1"/>
  <c r="AB98" i="1"/>
  <c r="AC97" i="1"/>
  <c r="AA91" i="1"/>
  <c r="AB90" i="1"/>
  <c r="AC89" i="1"/>
  <c r="AC79" i="1"/>
  <c r="AB78" i="1"/>
  <c r="AB133" i="1"/>
  <c r="AB132" i="1"/>
  <c r="AA131" i="1"/>
  <c r="AB127" i="1"/>
  <c r="AA120" i="1"/>
  <c r="AA119" i="1"/>
  <c r="AC118" i="1"/>
  <c r="AB116" i="1"/>
  <c r="AA114" i="1"/>
  <c r="AB111" i="1"/>
  <c r="AA109" i="1"/>
  <c r="AB107" i="1"/>
  <c r="AB102" i="1"/>
  <c r="AB101" i="1"/>
  <c r="AA98" i="1"/>
  <c r="AB97" i="1"/>
  <c r="AC96" i="1"/>
  <c r="AA90" i="1"/>
  <c r="AB89" i="1"/>
  <c r="AC88" i="1"/>
  <c r="AC80" i="1"/>
  <c r="AB79" i="1"/>
  <c r="AA78" i="1"/>
  <c r="AB129" i="1"/>
  <c r="AC117" i="1"/>
  <c r="AC108" i="1"/>
  <c r="AC103" i="1"/>
  <c r="AA95" i="1"/>
  <c r="AB94" i="1"/>
  <c r="AC93" i="1"/>
  <c r="AA87" i="1"/>
  <c r="AB86" i="1"/>
  <c r="AC85" i="1"/>
  <c r="AC83" i="1"/>
  <c r="AB82" i="1"/>
  <c r="AA81" i="1"/>
  <c r="AB142" i="1"/>
  <c r="AA117" i="1"/>
  <c r="AB115" i="1"/>
  <c r="AB110" i="1"/>
  <c r="AB108" i="1"/>
  <c r="AA106" i="1"/>
  <c r="AB103" i="1"/>
  <c r="AA94" i="1"/>
  <c r="AB93" i="1"/>
  <c r="AC92" i="1"/>
  <c r="AA86" i="1"/>
  <c r="AB85" i="1"/>
  <c r="AC84" i="1"/>
  <c r="AB83" i="1"/>
  <c r="AA82" i="1"/>
  <c r="AB136" i="1"/>
  <c r="AA115" i="1"/>
  <c r="AA93" i="1"/>
  <c r="AB88" i="1"/>
  <c r="AC81" i="1"/>
  <c r="AC76" i="1"/>
  <c r="AB140" i="1"/>
  <c r="AB128" i="1"/>
  <c r="AC104" i="1"/>
  <c r="AC94" i="1"/>
  <c r="AA88" i="1"/>
  <c r="AB81" i="1"/>
  <c r="AC77" i="1"/>
  <c r="AB76" i="1"/>
  <c r="AB75" i="1"/>
  <c r="AC74" i="1"/>
  <c r="AA68" i="1"/>
  <c r="AB67" i="1"/>
  <c r="AC66" i="1"/>
  <c r="AA60" i="1"/>
  <c r="AB59" i="1"/>
  <c r="AC58" i="1"/>
  <c r="AA52" i="1"/>
  <c r="AB51" i="1"/>
  <c r="AA50" i="1"/>
  <c r="AA46" i="1"/>
  <c r="AB45" i="1"/>
  <c r="AC44" i="1"/>
  <c r="AA141" i="1"/>
  <c r="AA128" i="1"/>
  <c r="AB118" i="1"/>
  <c r="AA102" i="1"/>
  <c r="AC95" i="1"/>
  <c r="AA89" i="1"/>
  <c r="AA79" i="1"/>
  <c r="AB77" i="1"/>
  <c r="AA76" i="1"/>
  <c r="AB95" i="1"/>
  <c r="AC129" i="1"/>
  <c r="AC112" i="1"/>
  <c r="AA96" i="1"/>
  <c r="AB91" i="1"/>
  <c r="AC86" i="1"/>
  <c r="AB80" i="1"/>
  <c r="AA72" i="1"/>
  <c r="AB71" i="1"/>
  <c r="AC70" i="1"/>
  <c r="AA64" i="1"/>
  <c r="AB63" i="1"/>
  <c r="AC62" i="1"/>
  <c r="AA56" i="1"/>
  <c r="AB55" i="1"/>
  <c r="AC54" i="1"/>
  <c r="AC48" i="1"/>
  <c r="AC130" i="1"/>
  <c r="AA110" i="1"/>
  <c r="AA97" i="1"/>
  <c r="AB92" i="1"/>
  <c r="AC87" i="1"/>
  <c r="AA80" i="1"/>
  <c r="AA71" i="1"/>
  <c r="AB70" i="1"/>
  <c r="AC69" i="1"/>
  <c r="AA63" i="1"/>
  <c r="AB62" i="1"/>
  <c r="AC61" i="1"/>
  <c r="AA55" i="1"/>
  <c r="AB54" i="1"/>
  <c r="AC53" i="1"/>
  <c r="AC49" i="1"/>
  <c r="AB48" i="1"/>
  <c r="AC47" i="1"/>
  <c r="AA74" i="1"/>
  <c r="AB73" i="1"/>
  <c r="AA67" i="1"/>
  <c r="AB66" i="1"/>
  <c r="AC65" i="1"/>
  <c r="AA61" i="1"/>
  <c r="AB60" i="1"/>
  <c r="AC59" i="1"/>
  <c r="AB53" i="1"/>
  <c r="AC52" i="1"/>
  <c r="AC98" i="1"/>
  <c r="AA83" i="1"/>
  <c r="AA73" i="1"/>
  <c r="AC72" i="1"/>
  <c r="AA66" i="1"/>
  <c r="AB65" i="1"/>
  <c r="AA59" i="1"/>
  <c r="AB58" i="1"/>
  <c r="AC57" i="1"/>
  <c r="AA53" i="1"/>
  <c r="AB52" i="1"/>
  <c r="AC51" i="1"/>
  <c r="AB50" i="1"/>
  <c r="AA49" i="1"/>
  <c r="AC90" i="1"/>
  <c r="AB72" i="1"/>
  <c r="AA65" i="1"/>
  <c r="AC64" i="1"/>
  <c r="AA58" i="1"/>
  <c r="AB57" i="1"/>
  <c r="AA51" i="1"/>
  <c r="AA127" i="1"/>
  <c r="AC91" i="1"/>
  <c r="AB87" i="1"/>
  <c r="AA85" i="1"/>
  <c r="AB84" i="1"/>
  <c r="AC78" i="1"/>
  <c r="AC71" i="1"/>
  <c r="AB64" i="1"/>
  <c r="AA57" i="1"/>
  <c r="AC56" i="1"/>
  <c r="AB96" i="1"/>
  <c r="AC82" i="1"/>
  <c r="AA70" i="1"/>
  <c r="AC55" i="1"/>
  <c r="AA84" i="1"/>
  <c r="AA75" i="1"/>
  <c r="AC43" i="1"/>
  <c r="AA37" i="1"/>
  <c r="AB36" i="1"/>
  <c r="AC35" i="1"/>
  <c r="AA21" i="1"/>
  <c r="AB20" i="1"/>
  <c r="AC19" i="1"/>
  <c r="AA7" i="1"/>
  <c r="AB6" i="1"/>
  <c r="AC5" i="1"/>
  <c r="AB47" i="1"/>
  <c r="AC46" i="1"/>
  <c r="AB43" i="1"/>
  <c r="AC42" i="1"/>
  <c r="AA36" i="1"/>
  <c r="AA62" i="1"/>
  <c r="AC60" i="1"/>
  <c r="AB61" i="1"/>
  <c r="AC50" i="1"/>
  <c r="AA48" i="1"/>
  <c r="AA47" i="1"/>
  <c r="AB46" i="1"/>
  <c r="AC45" i="1"/>
  <c r="AA43" i="1"/>
  <c r="AB42" i="1"/>
  <c r="AC41" i="1"/>
  <c r="AA35" i="1"/>
  <c r="AB34" i="1"/>
  <c r="AC33" i="1"/>
  <c r="AA19" i="1"/>
  <c r="AB18" i="1"/>
  <c r="AC17" i="1"/>
  <c r="AC13" i="1"/>
  <c r="AB12" i="1"/>
  <c r="AC11" i="1"/>
  <c r="AA5" i="1"/>
  <c r="AB4" i="1"/>
  <c r="AA77" i="1"/>
  <c r="AB69" i="1"/>
  <c r="AC68" i="1"/>
  <c r="AC67" i="1"/>
  <c r="AA107" i="1"/>
  <c r="AA40" i="1"/>
  <c r="AB39" i="1"/>
  <c r="AC38" i="1"/>
  <c r="AA32" i="1"/>
  <c r="AB31" i="1"/>
  <c r="AA16" i="1"/>
  <c r="AB15" i="1"/>
  <c r="AA14" i="1"/>
  <c r="AA10" i="1"/>
  <c r="AB9" i="1"/>
  <c r="AC8" i="1"/>
  <c r="AC75" i="1"/>
  <c r="AC63" i="1"/>
  <c r="AA54" i="1"/>
  <c r="AC73" i="1"/>
  <c r="AB49" i="1"/>
  <c r="AA39" i="1"/>
  <c r="AB38" i="1"/>
  <c r="AC37" i="1"/>
  <c r="AA31" i="1"/>
  <c r="AC21" i="1"/>
  <c r="AA15" i="1"/>
  <c r="AA9" i="1"/>
  <c r="AB8" i="1"/>
  <c r="AC7" i="1"/>
  <c r="AA92" i="1"/>
  <c r="AB74" i="1"/>
  <c r="AA44" i="1"/>
  <c r="AB32" i="1"/>
  <c r="AB21" i="1"/>
  <c r="AA20" i="1"/>
  <c r="AC15" i="1"/>
  <c r="AB7" i="1"/>
  <c r="AA34" i="1"/>
  <c r="AB33" i="1"/>
  <c r="AC16" i="1"/>
  <c r="AB41" i="1"/>
  <c r="AC39" i="1"/>
  <c r="AC34" i="1"/>
  <c r="AA33" i="1"/>
  <c r="AB17" i="1"/>
  <c r="AB16" i="1"/>
  <c r="AB13" i="1"/>
  <c r="AC9" i="1"/>
  <c r="AA8" i="1"/>
  <c r="AC4" i="1"/>
  <c r="AA41" i="1"/>
  <c r="AB37" i="1"/>
  <c r="AC18" i="1"/>
  <c r="AA17" i="1"/>
  <c r="AA13" i="1"/>
  <c r="AC10" i="1"/>
  <c r="AA4" i="1"/>
  <c r="AA69" i="1"/>
  <c r="AB44" i="1"/>
  <c r="AB40" i="1"/>
  <c r="AA38" i="1"/>
  <c r="AC36" i="1"/>
  <c r="AC32" i="1"/>
  <c r="AB68" i="1"/>
  <c r="AB56" i="1"/>
  <c r="AA18" i="1"/>
  <c r="AB11" i="1"/>
  <c r="AB10" i="1"/>
  <c r="AB35" i="1"/>
  <c r="AC14" i="1"/>
  <c r="AC12" i="1"/>
  <c r="AA11" i="1"/>
  <c r="AB5" i="1"/>
  <c r="AA45" i="1"/>
  <c r="AA42" i="1"/>
  <c r="AC40" i="1"/>
  <c r="AC31" i="1"/>
  <c r="AB19" i="1"/>
  <c r="AB14" i="1"/>
  <c r="AA12" i="1"/>
  <c r="AC6" i="1"/>
  <c r="AA6" i="1"/>
  <c r="AC20" i="1"/>
  <c r="V145" i="1"/>
  <c r="W144" i="1"/>
  <c r="X143" i="1"/>
  <c r="V136" i="1"/>
  <c r="W135" i="1"/>
  <c r="V144" i="1"/>
  <c r="W143" i="1"/>
  <c r="X142" i="1"/>
  <c r="V143" i="1"/>
  <c r="W142" i="1"/>
  <c r="X147" i="1"/>
  <c r="V141" i="1"/>
  <c r="X139" i="1"/>
  <c r="X138" i="1"/>
  <c r="W146" i="1"/>
  <c r="X145" i="1"/>
  <c r="W138" i="1"/>
  <c r="W136" i="1"/>
  <c r="X133" i="1"/>
  <c r="X132" i="1"/>
  <c r="X126" i="1"/>
  <c r="W125" i="1"/>
  <c r="W147" i="1"/>
  <c r="V146" i="1"/>
  <c r="W145" i="1"/>
  <c r="V138" i="1"/>
  <c r="X134" i="1"/>
  <c r="W133" i="1"/>
  <c r="W132" i="1"/>
  <c r="X131" i="1"/>
  <c r="X127" i="1"/>
  <c r="W126" i="1"/>
  <c r="V125" i="1"/>
  <c r="X119" i="1"/>
  <c r="V147" i="1"/>
  <c r="V142" i="1"/>
  <c r="X137" i="1"/>
  <c r="W134" i="1"/>
  <c r="V133" i="1"/>
  <c r="V132" i="1"/>
  <c r="W131" i="1"/>
  <c r="X130" i="1"/>
  <c r="X128" i="1"/>
  <c r="W127" i="1"/>
  <c r="V126" i="1"/>
  <c r="X120" i="1"/>
  <c r="W119" i="1"/>
  <c r="W137" i="1"/>
  <c r="X135" i="1"/>
  <c r="V134" i="1"/>
  <c r="V131" i="1"/>
  <c r="W130" i="1"/>
  <c r="X129" i="1"/>
  <c r="W128" i="1"/>
  <c r="V127" i="1"/>
  <c r="X121" i="1"/>
  <c r="W120" i="1"/>
  <c r="X140" i="1"/>
  <c r="W139" i="1"/>
  <c r="W129" i="1"/>
  <c r="X125" i="1"/>
  <c r="X116" i="1"/>
  <c r="W115" i="1"/>
  <c r="V114" i="1"/>
  <c r="X108" i="1"/>
  <c r="W107" i="1"/>
  <c r="V106" i="1"/>
  <c r="V129" i="1"/>
  <c r="V120" i="1"/>
  <c r="X117" i="1"/>
  <c r="W116" i="1"/>
  <c r="V115" i="1"/>
  <c r="X109" i="1"/>
  <c r="W108" i="1"/>
  <c r="V107" i="1"/>
  <c r="X146" i="1"/>
  <c r="V137" i="1"/>
  <c r="V130" i="1"/>
  <c r="X123" i="1"/>
  <c r="X122" i="1"/>
  <c r="W121" i="1"/>
  <c r="V119" i="1"/>
  <c r="W117" i="1"/>
  <c r="V116" i="1"/>
  <c r="X110" i="1"/>
  <c r="W109" i="1"/>
  <c r="V108" i="1"/>
  <c r="X102" i="1"/>
  <c r="V140" i="1"/>
  <c r="X136" i="1"/>
  <c r="V128" i="1"/>
  <c r="W124" i="1"/>
  <c r="X113" i="1"/>
  <c r="W112" i="1"/>
  <c r="V111" i="1"/>
  <c r="X105" i="1"/>
  <c r="W104" i="1"/>
  <c r="V103" i="1"/>
  <c r="V101" i="1"/>
  <c r="W100" i="1"/>
  <c r="X144" i="1"/>
  <c r="X124" i="1"/>
  <c r="V123" i="1"/>
  <c r="W122" i="1"/>
  <c r="X115" i="1"/>
  <c r="W113" i="1"/>
  <c r="V110" i="1"/>
  <c r="W106" i="1"/>
  <c r="V96" i="1"/>
  <c r="W95" i="1"/>
  <c r="X94" i="1"/>
  <c r="V88" i="1"/>
  <c r="W87" i="1"/>
  <c r="X86" i="1"/>
  <c r="X82" i="1"/>
  <c r="W81" i="1"/>
  <c r="V80" i="1"/>
  <c r="V122" i="1"/>
  <c r="V121" i="1"/>
  <c r="V113" i="1"/>
  <c r="X104" i="1"/>
  <c r="V95" i="1"/>
  <c r="W94" i="1"/>
  <c r="X93" i="1"/>
  <c r="V87" i="1"/>
  <c r="W86" i="1"/>
  <c r="X85" i="1"/>
  <c r="X83" i="1"/>
  <c r="W82" i="1"/>
  <c r="V81" i="1"/>
  <c r="V135" i="1"/>
  <c r="V118" i="1"/>
  <c r="W114" i="1"/>
  <c r="X107" i="1"/>
  <c r="W105" i="1"/>
  <c r="V102" i="1"/>
  <c r="W99" i="1"/>
  <c r="X98" i="1"/>
  <c r="V92" i="1"/>
  <c r="W91" i="1"/>
  <c r="X90" i="1"/>
  <c r="V84" i="1"/>
  <c r="X112" i="1"/>
  <c r="V105" i="1"/>
  <c r="V99" i="1"/>
  <c r="W98" i="1"/>
  <c r="X97" i="1"/>
  <c r="V91" i="1"/>
  <c r="W90" i="1"/>
  <c r="X89" i="1"/>
  <c r="V139" i="1"/>
  <c r="X114" i="1"/>
  <c r="X100" i="1"/>
  <c r="W97" i="1"/>
  <c r="X92" i="1"/>
  <c r="V86" i="1"/>
  <c r="W80" i="1"/>
  <c r="W78" i="1"/>
  <c r="V77" i="1"/>
  <c r="W123" i="1"/>
  <c r="V100" i="1"/>
  <c r="V97" i="1"/>
  <c r="W92" i="1"/>
  <c r="X87" i="1"/>
  <c r="W83" i="1"/>
  <c r="V78" i="1"/>
  <c r="V73" i="1"/>
  <c r="W72" i="1"/>
  <c r="X71" i="1"/>
  <c r="V65" i="1"/>
  <c r="W64" i="1"/>
  <c r="X63" i="1"/>
  <c r="V57" i="1"/>
  <c r="W56" i="1"/>
  <c r="X55" i="1"/>
  <c r="V117" i="1"/>
  <c r="V104" i="1"/>
  <c r="X103" i="1"/>
  <c r="V98" i="1"/>
  <c r="W93" i="1"/>
  <c r="X88" i="1"/>
  <c r="V83" i="1"/>
  <c r="W141" i="1"/>
  <c r="X118" i="1"/>
  <c r="W103" i="1"/>
  <c r="W102" i="1"/>
  <c r="X99" i="1"/>
  <c r="X101" i="1"/>
  <c r="X95" i="1"/>
  <c r="V89" i="1"/>
  <c r="X84" i="1"/>
  <c r="X79" i="1"/>
  <c r="X76" i="1"/>
  <c r="X75" i="1"/>
  <c r="V69" i="1"/>
  <c r="W68" i="1"/>
  <c r="X67" i="1"/>
  <c r="V61" i="1"/>
  <c r="W60" i="1"/>
  <c r="X59" i="1"/>
  <c r="V53" i="1"/>
  <c r="W52" i="1"/>
  <c r="X51" i="1"/>
  <c r="W50" i="1"/>
  <c r="V49" i="1"/>
  <c r="V47" i="1"/>
  <c r="W46" i="1"/>
  <c r="X45" i="1"/>
  <c r="V112" i="1"/>
  <c r="X111" i="1"/>
  <c r="V109" i="1"/>
  <c r="W101" i="1"/>
  <c r="X96" i="1"/>
  <c r="V90" i="1"/>
  <c r="W85" i="1"/>
  <c r="W84" i="1"/>
  <c r="V82" i="1"/>
  <c r="W79" i="1"/>
  <c r="X77" i="1"/>
  <c r="W76" i="1"/>
  <c r="W75" i="1"/>
  <c r="X74" i="1"/>
  <c r="V68" i="1"/>
  <c r="W67" i="1"/>
  <c r="X66" i="1"/>
  <c r="V60" i="1"/>
  <c r="W59" i="1"/>
  <c r="X58" i="1"/>
  <c r="V52" i="1"/>
  <c r="W51" i="1"/>
  <c r="V50" i="1"/>
  <c r="V46" i="1"/>
  <c r="W45" i="1"/>
  <c r="X44" i="1"/>
  <c r="W111" i="1"/>
  <c r="V76" i="1"/>
  <c r="W70" i="1"/>
  <c r="V63" i="1"/>
  <c r="X62" i="1"/>
  <c r="W55" i="1"/>
  <c r="V70" i="1"/>
  <c r="X69" i="1"/>
  <c r="W62" i="1"/>
  <c r="V55" i="1"/>
  <c r="X54" i="1"/>
  <c r="X106" i="1"/>
  <c r="V75" i="1"/>
  <c r="W74" i="1"/>
  <c r="X73" i="1"/>
  <c r="W69" i="1"/>
  <c r="X68" i="1"/>
  <c r="V62" i="1"/>
  <c r="X61" i="1"/>
  <c r="W54" i="1"/>
  <c r="W48" i="1"/>
  <c r="V74" i="1"/>
  <c r="W73" i="1"/>
  <c r="V67" i="1"/>
  <c r="W66" i="1"/>
  <c r="X65" i="1"/>
  <c r="W61" i="1"/>
  <c r="X60" i="1"/>
  <c r="V54" i="1"/>
  <c r="X53" i="1"/>
  <c r="W110" i="1"/>
  <c r="V94" i="1"/>
  <c r="V93" i="1"/>
  <c r="X81" i="1"/>
  <c r="V72" i="1"/>
  <c r="X64" i="1"/>
  <c r="V58" i="1"/>
  <c r="W57" i="1"/>
  <c r="W49" i="1"/>
  <c r="V42" i="1"/>
  <c r="W41" i="1"/>
  <c r="X40" i="1"/>
  <c r="V34" i="1"/>
  <c r="W33" i="1"/>
  <c r="X32" i="1"/>
  <c r="V18" i="1"/>
  <c r="W17" i="1"/>
  <c r="X16" i="1"/>
  <c r="X14" i="1"/>
  <c r="W13" i="1"/>
  <c r="V12" i="1"/>
  <c r="W11" i="1"/>
  <c r="X10" i="1"/>
  <c r="V4" i="1"/>
  <c r="V41" i="1"/>
  <c r="W40" i="1"/>
  <c r="X39" i="1"/>
  <c r="W71" i="1"/>
  <c r="W63" i="1"/>
  <c r="V85" i="1"/>
  <c r="V71" i="1"/>
  <c r="V59" i="1"/>
  <c r="V51" i="1"/>
  <c r="V40" i="1"/>
  <c r="W39" i="1"/>
  <c r="X38" i="1"/>
  <c r="V32" i="1"/>
  <c r="W31" i="1"/>
  <c r="V16" i="1"/>
  <c r="W15" i="1"/>
  <c r="V14" i="1"/>
  <c r="V10" i="1"/>
  <c r="W9" i="1"/>
  <c r="X8" i="1"/>
  <c r="W96" i="1"/>
  <c r="W88" i="1"/>
  <c r="V79" i="1"/>
  <c r="X70" i="1"/>
  <c r="X56" i="1"/>
  <c r="V48" i="1"/>
  <c r="W47" i="1"/>
  <c r="X46" i="1"/>
  <c r="X43" i="1"/>
  <c r="V37" i="1"/>
  <c r="W36" i="1"/>
  <c r="X35" i="1"/>
  <c r="V21" i="1"/>
  <c r="W20" i="1"/>
  <c r="X19" i="1"/>
  <c r="V7" i="1"/>
  <c r="W6" i="1"/>
  <c r="X5" i="1"/>
  <c r="X52" i="1"/>
  <c r="X49" i="1"/>
  <c r="W89" i="1"/>
  <c r="V64" i="1"/>
  <c r="V56" i="1"/>
  <c r="V45" i="1"/>
  <c r="W44" i="1"/>
  <c r="W43" i="1"/>
  <c r="X42" i="1"/>
  <c r="V36" i="1"/>
  <c r="W35" i="1"/>
  <c r="X34" i="1"/>
  <c r="V20" i="1"/>
  <c r="W19" i="1"/>
  <c r="X18" i="1"/>
  <c r="X12" i="1"/>
  <c r="V6" i="1"/>
  <c r="W5" i="1"/>
  <c r="X4" i="1"/>
  <c r="X80" i="1"/>
  <c r="X78" i="1"/>
  <c r="X72" i="1"/>
  <c r="W53" i="1"/>
  <c r="W58" i="1"/>
  <c r="W42" i="1"/>
  <c r="W38" i="1"/>
  <c r="V35" i="1"/>
  <c r="X31" i="1"/>
  <c r="W14" i="1"/>
  <c r="W12" i="1"/>
  <c r="V15" i="1"/>
  <c r="X91" i="1"/>
  <c r="V44" i="1"/>
  <c r="V38" i="1"/>
  <c r="X36" i="1"/>
  <c r="V31" i="1"/>
  <c r="V19" i="1"/>
  <c r="X6" i="1"/>
  <c r="W77" i="1"/>
  <c r="W32" i="1"/>
  <c r="X21" i="1"/>
  <c r="X20" i="1"/>
  <c r="X15" i="1"/>
  <c r="X7" i="1"/>
  <c r="W65" i="1"/>
  <c r="X50" i="1"/>
  <c r="X33" i="1"/>
  <c r="W21" i="1"/>
  <c r="W7" i="1"/>
  <c r="X41" i="1"/>
  <c r="V39" i="1"/>
  <c r="X37" i="1"/>
  <c r="V33" i="1"/>
  <c r="X17" i="1"/>
  <c r="W16" i="1"/>
  <c r="X13" i="1"/>
  <c r="X9" i="1"/>
  <c r="W8" i="1"/>
  <c r="X57" i="1"/>
  <c r="V43" i="1"/>
  <c r="W37" i="1"/>
  <c r="W34" i="1"/>
  <c r="V17" i="1"/>
  <c r="V13" i="1"/>
  <c r="V9" i="1"/>
  <c r="V8" i="1"/>
  <c r="W4" i="1"/>
  <c r="V66" i="1"/>
  <c r="X48" i="1"/>
  <c r="X47" i="1"/>
  <c r="W18" i="1"/>
  <c r="X11" i="1"/>
  <c r="W10" i="1"/>
  <c r="V11" i="1"/>
  <c r="T150" i="1"/>
  <c r="T149" i="1"/>
  <c r="T151" i="1"/>
  <c r="T155" i="1"/>
  <c r="T156" i="1"/>
  <c r="S149" i="1"/>
  <c r="S151" i="1"/>
  <c r="S155" i="1"/>
  <c r="S150" i="1"/>
  <c r="S156" i="1"/>
  <c r="AE121" i="1" l="1"/>
  <c r="AD135" i="1"/>
  <c r="AD119" i="1"/>
  <c r="Y64" i="1"/>
  <c r="Z14" i="1"/>
  <c r="Z29" i="1"/>
  <c r="Z22" i="1"/>
  <c r="Z26" i="1"/>
  <c r="Z89" i="1"/>
  <c r="Z30" i="1"/>
  <c r="Z24" i="1"/>
  <c r="Y25" i="1"/>
  <c r="Z8" i="1"/>
  <c r="Z76" i="1"/>
  <c r="Z23" i="1"/>
  <c r="Z28" i="1"/>
  <c r="Z25" i="1"/>
  <c r="Z82" i="1"/>
  <c r="Y22" i="1"/>
  <c r="AE135" i="1"/>
  <c r="AD22" i="1"/>
  <c r="AE22" i="1"/>
  <c r="AD23" i="1"/>
  <c r="AE27" i="1"/>
  <c r="AE23" i="1"/>
  <c r="AE24" i="1"/>
  <c r="AE26" i="1"/>
  <c r="AD28" i="1"/>
  <c r="AD27" i="1"/>
  <c r="AD24" i="1"/>
  <c r="AD26" i="1"/>
  <c r="AD29" i="1"/>
  <c r="AE29" i="1"/>
  <c r="AE28" i="1"/>
  <c r="AE25" i="1"/>
  <c r="AD30" i="1"/>
  <c r="AE30" i="1"/>
  <c r="AD25" i="1"/>
  <c r="Y27" i="1"/>
  <c r="Y23" i="1"/>
  <c r="Z27" i="1"/>
  <c r="Y24" i="1"/>
  <c r="Y26" i="1"/>
  <c r="Y29" i="1"/>
  <c r="AF24" i="1"/>
  <c r="AG25" i="1"/>
  <c r="AH26" i="1"/>
  <c r="AF23" i="1"/>
  <c r="AG24" i="1"/>
  <c r="AH25" i="1"/>
  <c r="AG29" i="1"/>
  <c r="AH30" i="1"/>
  <c r="AF27" i="1"/>
  <c r="AF22" i="1"/>
  <c r="AG23" i="1"/>
  <c r="AH24" i="1"/>
  <c r="AF30" i="1"/>
  <c r="AH29" i="1"/>
  <c r="AF26" i="1"/>
  <c r="AH28" i="1"/>
  <c r="AG22" i="1"/>
  <c r="AH23" i="1"/>
  <c r="AF29" i="1"/>
  <c r="AG30" i="1"/>
  <c r="AH22" i="1"/>
  <c r="AG28" i="1"/>
  <c r="AF25" i="1"/>
  <c r="AG26" i="1"/>
  <c r="AH27" i="1"/>
  <c r="AF28" i="1"/>
  <c r="AG27" i="1"/>
  <c r="Y30" i="1"/>
  <c r="Y28" i="1"/>
  <c r="AL22" i="1"/>
  <c r="AL23" i="1"/>
  <c r="AM23" i="1"/>
  <c r="AM25" i="1"/>
  <c r="AM27" i="1"/>
  <c r="AM29" i="1"/>
  <c r="AK24" i="1"/>
  <c r="AK26" i="1"/>
  <c r="AK28" i="1"/>
  <c r="AK30" i="1"/>
  <c r="AL26" i="1"/>
  <c r="AL28" i="1"/>
  <c r="AL30" i="1"/>
  <c r="AM22" i="1"/>
  <c r="AM24" i="1"/>
  <c r="AM26" i="1"/>
  <c r="AM30" i="1"/>
  <c r="AK23" i="1"/>
  <c r="AK25" i="1"/>
  <c r="AL27" i="1"/>
  <c r="AL29" i="1"/>
  <c r="AL24" i="1"/>
  <c r="AM28" i="1"/>
  <c r="AK27" i="1"/>
  <c r="AK29" i="1"/>
  <c r="AL25" i="1"/>
  <c r="AK22" i="1"/>
  <c r="Y75" i="1"/>
  <c r="Y87" i="1"/>
  <c r="Z97" i="1"/>
  <c r="Z54" i="1"/>
  <c r="Z19" i="1"/>
  <c r="Y71" i="1"/>
  <c r="Z59" i="1"/>
  <c r="Y20" i="1"/>
  <c r="Z32" i="1"/>
  <c r="Y68" i="1"/>
  <c r="Y83" i="1"/>
  <c r="Z42" i="1"/>
  <c r="Z21" i="1"/>
  <c r="Z10" i="1"/>
  <c r="Y12" i="1"/>
  <c r="Y21" i="1"/>
  <c r="Y69" i="1"/>
  <c r="Y91" i="1"/>
  <c r="Y43" i="1"/>
  <c r="Y67" i="1"/>
  <c r="Z72" i="1"/>
  <c r="Y17" i="1"/>
  <c r="Y41" i="1"/>
  <c r="Z90" i="1"/>
  <c r="Z78" i="1"/>
  <c r="Z94" i="1"/>
  <c r="Z117" i="1"/>
  <c r="Y112" i="1"/>
  <c r="Y84" i="1"/>
  <c r="Y109" i="1"/>
  <c r="Z67" i="1"/>
  <c r="Y58" i="1"/>
  <c r="Z85" i="1"/>
  <c r="Z92" i="1"/>
  <c r="Y81" i="1"/>
  <c r="Z105" i="1"/>
  <c r="Y136" i="1"/>
  <c r="Z102" i="1"/>
  <c r="Y135" i="1"/>
  <c r="Y120" i="1"/>
  <c r="Y103" i="1"/>
  <c r="Y132" i="1"/>
  <c r="Z12" i="1"/>
  <c r="Z46" i="1"/>
  <c r="Z15" i="1"/>
  <c r="Z17" i="1"/>
  <c r="Y34" i="1"/>
  <c r="Y7" i="1"/>
  <c r="Z38" i="1"/>
  <c r="Y61" i="1"/>
  <c r="Z75" i="1"/>
  <c r="Y98" i="1"/>
  <c r="Z96" i="1"/>
  <c r="Z48" i="1"/>
  <c r="Y55" i="1"/>
  <c r="Y139" i="1"/>
  <c r="Z131" i="1"/>
  <c r="Z86" i="1"/>
  <c r="Y44" i="1"/>
  <c r="Z61" i="1"/>
  <c r="Y143" i="1"/>
  <c r="Z134" i="1"/>
  <c r="Z39" i="1"/>
  <c r="Y36" i="1"/>
  <c r="Y11" i="1"/>
  <c r="Z41" i="1"/>
  <c r="Z58" i="1"/>
  <c r="Z79" i="1"/>
  <c r="Y57" i="1"/>
  <c r="Z88" i="1"/>
  <c r="Z101" i="1"/>
  <c r="Z110" i="1"/>
  <c r="Y140" i="1"/>
  <c r="Z43" i="1"/>
  <c r="Y6" i="1"/>
  <c r="Y59" i="1"/>
  <c r="Z52" i="1"/>
  <c r="Z125" i="1"/>
  <c r="Z49" i="1"/>
  <c r="Y96" i="1"/>
  <c r="Z99" i="1"/>
  <c r="Y138" i="1"/>
  <c r="Y5" i="1"/>
  <c r="Y10" i="1"/>
  <c r="Z4" i="1"/>
  <c r="Y35" i="1"/>
  <c r="Y50" i="1"/>
  <c r="Y8" i="1"/>
  <c r="Y76" i="1"/>
  <c r="Y63" i="1"/>
  <c r="Z63" i="1"/>
  <c r="Y95" i="1"/>
  <c r="Z108" i="1"/>
  <c r="Y60" i="1"/>
  <c r="Z64" i="1"/>
  <c r="Z73" i="1"/>
  <c r="Y90" i="1"/>
  <c r="Y105" i="1"/>
  <c r="Z47" i="1"/>
  <c r="Y62" i="1"/>
  <c r="Z83" i="1"/>
  <c r="Z116" i="1"/>
  <c r="Z80" i="1"/>
  <c r="Y97" i="1"/>
  <c r="Y100" i="1"/>
  <c r="Y93" i="1"/>
  <c r="Z100" i="1"/>
  <c r="Y110" i="1"/>
  <c r="Z138" i="1"/>
  <c r="Z123" i="1"/>
  <c r="Y134" i="1"/>
  <c r="Z35" i="1"/>
  <c r="Y14" i="1"/>
  <c r="Y46" i="1"/>
  <c r="Z5" i="1"/>
  <c r="Z9" i="1"/>
  <c r="Y13" i="1"/>
  <c r="Z40" i="1"/>
  <c r="Z11" i="1"/>
  <c r="Z6" i="1"/>
  <c r="Z20" i="1"/>
  <c r="Z62" i="1"/>
  <c r="Y38" i="1"/>
  <c r="Z71" i="1"/>
  <c r="Y124" i="1"/>
  <c r="Y74" i="1"/>
  <c r="Y77" i="1"/>
  <c r="Z106" i="1"/>
  <c r="Y48" i="1"/>
  <c r="Z95" i="1"/>
  <c r="Z137" i="1"/>
  <c r="Y137" i="1"/>
  <c r="Y141" i="1"/>
  <c r="Z18" i="1"/>
  <c r="Z34" i="1"/>
  <c r="Z7" i="1"/>
  <c r="Y32" i="1"/>
  <c r="Y16" i="1"/>
  <c r="Z16" i="1"/>
  <c r="Z13" i="1"/>
  <c r="Y42" i="1"/>
  <c r="Y86" i="1"/>
  <c r="Y37" i="1"/>
  <c r="Y39" i="1"/>
  <c r="Z51" i="1"/>
  <c r="Z50" i="1"/>
  <c r="Z66" i="1"/>
  <c r="Z60" i="1"/>
  <c r="Z68" i="1"/>
  <c r="Y113" i="1"/>
  <c r="Z56" i="1"/>
  <c r="Z65" i="1"/>
  <c r="Y107" i="1"/>
  <c r="Z133" i="1"/>
  <c r="Y54" i="1"/>
  <c r="Y80" i="1"/>
  <c r="Y89" i="1"/>
  <c r="Z91" i="1"/>
  <c r="Y85" i="1"/>
  <c r="Z104" i="1"/>
  <c r="Y102" i="1"/>
  <c r="Y117" i="1"/>
  <c r="Y128" i="1"/>
  <c r="Z128" i="1"/>
  <c r="Z147" i="1"/>
  <c r="Z141" i="1"/>
  <c r="Y108" i="1"/>
  <c r="Z81" i="1"/>
  <c r="Y119" i="1"/>
  <c r="Y130" i="1"/>
  <c r="Z130" i="1"/>
  <c r="Y142" i="1"/>
  <c r="Z113" i="1"/>
  <c r="Y66" i="1"/>
  <c r="Y82" i="1"/>
  <c r="Z69" i="1"/>
  <c r="Y115" i="1"/>
  <c r="Y104" i="1"/>
  <c r="Y125" i="1"/>
  <c r="Z103" i="1"/>
  <c r="Z31" i="1"/>
  <c r="Y47" i="1"/>
  <c r="Y33" i="1"/>
  <c r="Y4" i="1"/>
  <c r="Y18" i="1"/>
  <c r="Y45" i="1"/>
  <c r="Y51" i="1"/>
  <c r="Y15" i="1"/>
  <c r="Z114" i="1"/>
  <c r="Y72" i="1"/>
  <c r="Y79" i="1"/>
  <c r="Y53" i="1"/>
  <c r="Y73" i="1"/>
  <c r="Y145" i="1"/>
  <c r="Y144" i="1"/>
  <c r="Y70" i="1"/>
  <c r="Y116" i="1"/>
  <c r="Z98" i="1"/>
  <c r="Z87" i="1"/>
  <c r="Y126" i="1"/>
  <c r="Z126" i="1"/>
  <c r="Y106" i="1"/>
  <c r="Z127" i="1"/>
  <c r="Y146" i="1"/>
  <c r="Z45" i="1"/>
  <c r="Y19" i="1"/>
  <c r="Y40" i="1"/>
  <c r="Z55" i="1"/>
  <c r="Z33" i="1"/>
  <c r="Z44" i="1"/>
  <c r="Y94" i="1"/>
  <c r="Z36" i="1"/>
  <c r="Z70" i="1"/>
  <c r="Z37" i="1"/>
  <c r="Y9" i="1"/>
  <c r="Y31" i="1"/>
  <c r="Y56" i="1"/>
  <c r="Z77" i="1"/>
  <c r="Y52" i="1"/>
  <c r="Y49" i="1"/>
  <c r="Z74" i="1"/>
  <c r="Y65" i="1"/>
  <c r="Y78" i="1"/>
  <c r="Z57" i="1"/>
  <c r="Z109" i="1"/>
  <c r="Y99" i="1"/>
  <c r="Z53" i="1"/>
  <c r="Z93" i="1"/>
  <c r="Z132" i="1"/>
  <c r="Y88" i="1"/>
  <c r="Y92" i="1"/>
  <c r="Z84" i="1"/>
  <c r="Z115" i="1"/>
  <c r="Y111" i="1"/>
  <c r="Y123" i="1"/>
  <c r="Z120" i="1"/>
  <c r="Y122" i="1"/>
  <c r="Z135" i="1"/>
  <c r="Z107" i="1"/>
  <c r="Y133" i="1"/>
  <c r="Y101" i="1"/>
  <c r="Z112" i="1"/>
  <c r="Z124" i="1"/>
  <c r="Z118" i="1"/>
  <c r="Z146" i="1"/>
  <c r="Z144" i="1"/>
  <c r="Y129" i="1"/>
  <c r="Z129" i="1"/>
  <c r="Z145" i="1"/>
  <c r="Z140" i="1"/>
  <c r="Y121" i="1"/>
  <c r="Z121" i="1"/>
  <c r="Z142" i="1"/>
  <c r="Y147" i="1"/>
  <c r="Y114" i="1"/>
  <c r="Z111" i="1"/>
  <c r="Z119" i="1"/>
  <c r="Z143" i="1"/>
  <c r="Z122" i="1"/>
  <c r="Y127" i="1"/>
  <c r="Z136" i="1"/>
  <c r="Z139" i="1"/>
  <c r="AD141" i="1"/>
  <c r="AE12" i="1"/>
  <c r="AE61" i="1"/>
  <c r="AE33" i="1"/>
  <c r="AE54" i="1"/>
  <c r="AE47" i="1"/>
  <c r="AD111" i="1"/>
  <c r="AD40" i="1"/>
  <c r="AD68" i="1"/>
  <c r="AD5" i="1"/>
  <c r="AD33" i="1"/>
  <c r="AD36" i="1"/>
  <c r="AE80" i="1"/>
  <c r="AD94" i="1"/>
  <c r="AD142" i="1"/>
  <c r="AD15" i="1"/>
  <c r="AE93" i="1"/>
  <c r="AE100" i="1"/>
  <c r="AD108" i="1"/>
  <c r="AE105" i="1"/>
  <c r="AD114" i="1"/>
  <c r="AD38" i="1"/>
  <c r="AD19" i="1"/>
  <c r="AE120" i="1"/>
  <c r="AD59" i="1"/>
  <c r="AD6" i="1"/>
  <c r="AE15" i="1"/>
  <c r="AD46" i="1"/>
  <c r="AD84" i="1"/>
  <c r="AE95" i="1"/>
  <c r="AE36" i="1"/>
  <c r="AE68" i="1"/>
  <c r="AD143" i="1"/>
  <c r="AE137" i="1"/>
  <c r="AE8" i="1"/>
  <c r="AD63" i="1"/>
  <c r="AD137" i="1"/>
  <c r="AD136" i="1"/>
  <c r="AE132" i="1"/>
  <c r="AE10" i="1"/>
  <c r="AE4" i="1"/>
  <c r="AD74" i="1"/>
  <c r="AD37" i="1"/>
  <c r="AD16" i="1"/>
  <c r="AD34" i="1"/>
  <c r="AE48" i="1"/>
  <c r="AD76" i="1"/>
  <c r="AD71" i="1"/>
  <c r="AE46" i="1"/>
  <c r="AD69" i="1"/>
  <c r="AD97" i="1"/>
  <c r="AD82" i="1"/>
  <c r="AE56" i="1"/>
  <c r="AE99" i="1"/>
  <c r="AD80" i="1"/>
  <c r="AD96" i="1"/>
  <c r="AD101" i="1"/>
  <c r="AE112" i="1"/>
  <c r="AD129" i="1"/>
  <c r="AE109" i="1"/>
  <c r="AD115" i="1"/>
  <c r="AE115" i="1"/>
  <c r="AD133" i="1"/>
  <c r="AE141" i="1"/>
  <c r="AE143" i="1"/>
  <c r="AE7" i="1"/>
  <c r="AD35" i="1"/>
  <c r="AD8" i="1"/>
  <c r="AE16" i="1"/>
  <c r="AE97" i="1"/>
  <c r="AE65" i="1"/>
  <c r="AE9" i="1"/>
  <c r="AE31" i="1"/>
  <c r="AE58" i="1"/>
  <c r="AD70" i="1"/>
  <c r="AE44" i="1"/>
  <c r="AE62" i="1"/>
  <c r="AD62" i="1"/>
  <c r="AE70" i="1"/>
  <c r="AE71" i="1"/>
  <c r="AE59" i="1"/>
  <c r="AD98" i="1"/>
  <c r="AD47" i="1"/>
  <c r="AE110" i="1"/>
  <c r="AE84" i="1"/>
  <c r="AD57" i="1"/>
  <c r="AD89" i="1"/>
  <c r="AD77" i="1"/>
  <c r="AD104" i="1"/>
  <c r="AE98" i="1"/>
  <c r="AE123" i="1"/>
  <c r="AE106" i="1"/>
  <c r="AD105" i="1"/>
  <c r="AE81" i="1"/>
  <c r="AE116" i="1"/>
  <c r="AE146" i="1"/>
  <c r="AE134" i="1"/>
  <c r="AD126" i="1"/>
  <c r="AE118" i="1"/>
  <c r="AD124" i="1"/>
  <c r="AD144" i="1"/>
  <c r="AE34" i="1"/>
  <c r="AD45" i="1"/>
  <c r="AE69" i="1"/>
  <c r="AD51" i="1"/>
  <c r="AD60" i="1"/>
  <c r="AE76" i="1"/>
  <c r="AE96" i="1"/>
  <c r="AE72" i="1"/>
  <c r="AE87" i="1"/>
  <c r="AE114" i="1"/>
  <c r="AD106" i="1"/>
  <c r="AE127" i="1"/>
  <c r="AD139" i="1"/>
  <c r="AE125" i="1"/>
  <c r="AE21" i="1"/>
  <c r="AD31" i="1"/>
  <c r="AE14" i="1"/>
  <c r="AE37" i="1"/>
  <c r="AD13" i="1"/>
  <c r="AD39" i="1"/>
  <c r="AE43" i="1"/>
  <c r="AD44" i="1"/>
  <c r="AE66" i="1"/>
  <c r="AD12" i="1"/>
  <c r="AD100" i="1"/>
  <c r="AD78" i="1"/>
  <c r="AD50" i="1"/>
  <c r="AE75" i="1"/>
  <c r="AD122" i="1"/>
  <c r="AD49" i="1"/>
  <c r="AD61" i="1"/>
  <c r="AE83" i="1"/>
  <c r="AD121" i="1"/>
  <c r="AD73" i="1"/>
  <c r="AD99" i="1"/>
  <c r="AD117" i="1"/>
  <c r="AE91" i="1"/>
  <c r="AD110" i="1"/>
  <c r="AD81" i="1"/>
  <c r="AD95" i="1"/>
  <c r="AD88" i="1"/>
  <c r="AE104" i="1"/>
  <c r="AD107" i="1"/>
  <c r="AE107" i="1"/>
  <c r="AD127" i="1"/>
  <c r="AE138" i="1"/>
  <c r="AE131" i="1"/>
  <c r="AD140" i="1"/>
  <c r="AE139" i="1"/>
  <c r="AD145" i="1"/>
  <c r="AF143" i="1"/>
  <c r="AG142" i="1"/>
  <c r="AH141" i="1"/>
  <c r="AF142" i="1"/>
  <c r="AG141" i="1"/>
  <c r="AH140" i="1"/>
  <c r="AH147" i="1"/>
  <c r="AF141" i="1"/>
  <c r="AG140" i="1"/>
  <c r="AH139" i="1"/>
  <c r="AH138" i="1"/>
  <c r="AF147" i="1"/>
  <c r="AG146" i="1"/>
  <c r="AH145" i="1"/>
  <c r="AF139" i="1"/>
  <c r="AF138" i="1"/>
  <c r="AG137" i="1"/>
  <c r="AH136" i="1"/>
  <c r="AG143" i="1"/>
  <c r="AG139" i="1"/>
  <c r="AG136" i="1"/>
  <c r="AH134" i="1"/>
  <c r="AG133" i="1"/>
  <c r="AF132" i="1"/>
  <c r="AG131" i="1"/>
  <c r="AH130" i="1"/>
  <c r="AH128" i="1"/>
  <c r="AG127" i="1"/>
  <c r="AF126" i="1"/>
  <c r="AH144" i="1"/>
  <c r="AF140" i="1"/>
  <c r="AF136" i="1"/>
  <c r="AG134" i="1"/>
  <c r="AF133" i="1"/>
  <c r="AF131" i="1"/>
  <c r="AG130" i="1"/>
  <c r="AH129" i="1"/>
  <c r="AG128" i="1"/>
  <c r="AF127" i="1"/>
  <c r="AH121" i="1"/>
  <c r="AG120" i="1"/>
  <c r="AF119" i="1"/>
  <c r="AH146" i="1"/>
  <c r="AG144" i="1"/>
  <c r="AG138" i="1"/>
  <c r="AF134" i="1"/>
  <c r="AF130" i="1"/>
  <c r="AG129" i="1"/>
  <c r="AF128" i="1"/>
  <c r="AH122" i="1"/>
  <c r="AG121" i="1"/>
  <c r="AF120" i="1"/>
  <c r="AF146" i="1"/>
  <c r="AG145" i="1"/>
  <c r="AF144" i="1"/>
  <c r="AH137" i="1"/>
  <c r="AH135" i="1"/>
  <c r="AF129" i="1"/>
  <c r="AH123" i="1"/>
  <c r="AG122" i="1"/>
  <c r="AF121" i="1"/>
  <c r="AG147" i="1"/>
  <c r="AH142" i="1"/>
  <c r="AF135" i="1"/>
  <c r="AH131" i="1"/>
  <c r="AG126" i="1"/>
  <c r="AF124" i="1"/>
  <c r="AG117" i="1"/>
  <c r="AF116" i="1"/>
  <c r="AH110" i="1"/>
  <c r="AG109" i="1"/>
  <c r="AF108" i="1"/>
  <c r="AH102" i="1"/>
  <c r="AF145" i="1"/>
  <c r="AF117" i="1"/>
  <c r="AH111" i="1"/>
  <c r="AG110" i="1"/>
  <c r="AF109" i="1"/>
  <c r="AH103" i="1"/>
  <c r="AG102" i="1"/>
  <c r="AH101" i="1"/>
  <c r="AH133" i="1"/>
  <c r="AH125" i="1"/>
  <c r="AH119" i="1"/>
  <c r="AH112" i="1"/>
  <c r="AG111" i="1"/>
  <c r="AF110" i="1"/>
  <c r="AH104" i="1"/>
  <c r="AG103" i="1"/>
  <c r="AF102" i="1"/>
  <c r="AG101" i="1"/>
  <c r="AH100" i="1"/>
  <c r="AG132" i="1"/>
  <c r="AF123" i="1"/>
  <c r="AF122" i="1"/>
  <c r="AF118" i="1"/>
  <c r="AH115" i="1"/>
  <c r="AG114" i="1"/>
  <c r="AF113" i="1"/>
  <c r="AH107" i="1"/>
  <c r="AG106" i="1"/>
  <c r="AF105" i="1"/>
  <c r="AF99" i="1"/>
  <c r="AH132" i="1"/>
  <c r="AH127" i="1"/>
  <c r="AG118" i="1"/>
  <c r="AG112" i="1"/>
  <c r="AF107" i="1"/>
  <c r="AF94" i="1"/>
  <c r="AG93" i="1"/>
  <c r="AH92" i="1"/>
  <c r="AF86" i="1"/>
  <c r="AG85" i="1"/>
  <c r="AH84" i="1"/>
  <c r="AG83" i="1"/>
  <c r="AF82" i="1"/>
  <c r="AF112" i="1"/>
  <c r="AF93" i="1"/>
  <c r="AG92" i="1"/>
  <c r="AH91" i="1"/>
  <c r="AF85" i="1"/>
  <c r="AG84" i="1"/>
  <c r="AF83" i="1"/>
  <c r="AG123" i="1"/>
  <c r="AF115" i="1"/>
  <c r="AG104" i="1"/>
  <c r="AH99" i="1"/>
  <c r="AF98" i="1"/>
  <c r="AG97" i="1"/>
  <c r="AH96" i="1"/>
  <c r="AF90" i="1"/>
  <c r="AG89" i="1"/>
  <c r="AH88" i="1"/>
  <c r="AH80" i="1"/>
  <c r="AG79" i="1"/>
  <c r="AH143" i="1"/>
  <c r="AF137" i="1"/>
  <c r="AG125" i="1"/>
  <c r="AH124" i="1"/>
  <c r="AF104" i="1"/>
  <c r="AG100" i="1"/>
  <c r="AG99" i="1"/>
  <c r="AF97" i="1"/>
  <c r="AG96" i="1"/>
  <c r="AH95" i="1"/>
  <c r="AF89" i="1"/>
  <c r="AG88" i="1"/>
  <c r="AH87" i="1"/>
  <c r="AH81" i="1"/>
  <c r="AG80" i="1"/>
  <c r="AH105" i="1"/>
  <c r="AF103" i="1"/>
  <c r="AG95" i="1"/>
  <c r="AH90" i="1"/>
  <c r="AH82" i="1"/>
  <c r="AG78" i="1"/>
  <c r="AH118" i="1"/>
  <c r="AH106" i="1"/>
  <c r="AG105" i="1"/>
  <c r="AF95" i="1"/>
  <c r="AG90" i="1"/>
  <c r="AH85" i="1"/>
  <c r="AF84" i="1"/>
  <c r="AG82" i="1"/>
  <c r="AF78" i="1"/>
  <c r="AF71" i="1"/>
  <c r="AG70" i="1"/>
  <c r="AH69" i="1"/>
  <c r="AF63" i="1"/>
  <c r="AG62" i="1"/>
  <c r="AH61" i="1"/>
  <c r="AF55" i="1"/>
  <c r="AG54" i="1"/>
  <c r="AH53" i="1"/>
  <c r="AH49" i="1"/>
  <c r="AG48" i="1"/>
  <c r="AH47" i="1"/>
  <c r="AH108" i="1"/>
  <c r="AF106" i="1"/>
  <c r="AF96" i="1"/>
  <c r="AG91" i="1"/>
  <c r="AH86" i="1"/>
  <c r="AH126" i="1"/>
  <c r="AG124" i="1"/>
  <c r="AG119" i="1"/>
  <c r="AH109" i="1"/>
  <c r="AG108" i="1"/>
  <c r="AG107" i="1"/>
  <c r="AF101" i="1"/>
  <c r="AH97" i="1"/>
  <c r="AG135" i="1"/>
  <c r="AH114" i="1"/>
  <c r="AG113" i="1"/>
  <c r="AG98" i="1"/>
  <c r="AH93" i="1"/>
  <c r="AF87" i="1"/>
  <c r="AG77" i="1"/>
  <c r="AF76" i="1"/>
  <c r="AF75" i="1"/>
  <c r="AG74" i="1"/>
  <c r="AH73" i="1"/>
  <c r="AF67" i="1"/>
  <c r="AG66" i="1"/>
  <c r="AH65" i="1"/>
  <c r="AF59" i="1"/>
  <c r="AG58" i="1"/>
  <c r="AH57" i="1"/>
  <c r="AF51" i="1"/>
  <c r="AF45" i="1"/>
  <c r="AG44" i="1"/>
  <c r="AF125" i="1"/>
  <c r="AH116" i="1"/>
  <c r="AF114" i="1"/>
  <c r="AF100" i="1"/>
  <c r="AH94" i="1"/>
  <c r="AF88" i="1"/>
  <c r="AG81" i="1"/>
  <c r="AH79" i="1"/>
  <c r="AF77" i="1"/>
  <c r="AF74" i="1"/>
  <c r="AG73" i="1"/>
  <c r="AH72" i="1"/>
  <c r="AF66" i="1"/>
  <c r="AG65" i="1"/>
  <c r="AH64" i="1"/>
  <c r="AF58" i="1"/>
  <c r="AG57" i="1"/>
  <c r="AH56" i="1"/>
  <c r="AF44" i="1"/>
  <c r="AH120" i="1"/>
  <c r="AG115" i="1"/>
  <c r="AH98" i="1"/>
  <c r="AH83" i="1"/>
  <c r="AG71" i="1"/>
  <c r="AF64" i="1"/>
  <c r="AH63" i="1"/>
  <c r="AG56" i="1"/>
  <c r="AH117" i="1"/>
  <c r="AF79" i="1"/>
  <c r="AH78" i="1"/>
  <c r="AH70" i="1"/>
  <c r="AG63" i="1"/>
  <c r="AF56" i="1"/>
  <c r="AH55" i="1"/>
  <c r="AF91" i="1"/>
  <c r="AH89" i="1"/>
  <c r="AG87" i="1"/>
  <c r="AG86" i="1"/>
  <c r="AF80" i="1"/>
  <c r="AH77" i="1"/>
  <c r="AF70" i="1"/>
  <c r="AH62" i="1"/>
  <c r="AG55" i="1"/>
  <c r="AG94" i="1"/>
  <c r="AF92" i="1"/>
  <c r="AH76" i="1"/>
  <c r="AH75" i="1"/>
  <c r="AG69" i="1"/>
  <c r="AH68" i="1"/>
  <c r="AF62" i="1"/>
  <c r="AH54" i="1"/>
  <c r="AF73" i="1"/>
  <c r="AF68" i="1"/>
  <c r="AG67" i="1"/>
  <c r="AH66" i="1"/>
  <c r="AF61" i="1"/>
  <c r="AG60" i="1"/>
  <c r="AH59" i="1"/>
  <c r="AG53" i="1"/>
  <c r="AH52" i="1"/>
  <c r="AG61" i="1"/>
  <c r="AF60" i="1"/>
  <c r="AG59" i="1"/>
  <c r="AG51" i="1"/>
  <c r="AG50" i="1"/>
  <c r="AF46" i="1"/>
  <c r="AG45" i="1"/>
  <c r="AH44" i="1"/>
  <c r="AF40" i="1"/>
  <c r="AG39" i="1"/>
  <c r="AH38" i="1"/>
  <c r="AF32" i="1"/>
  <c r="AG31" i="1"/>
  <c r="AF16" i="1"/>
  <c r="AG15" i="1"/>
  <c r="AF14" i="1"/>
  <c r="AF10" i="1"/>
  <c r="AG9" i="1"/>
  <c r="AH8" i="1"/>
  <c r="AH58" i="1"/>
  <c r="AF50" i="1"/>
  <c r="AF39" i="1"/>
  <c r="AG38" i="1"/>
  <c r="AH37" i="1"/>
  <c r="AF111" i="1"/>
  <c r="AH67" i="1"/>
  <c r="AG116" i="1"/>
  <c r="AF69" i="1"/>
  <c r="AG68" i="1"/>
  <c r="AF65" i="1"/>
  <c r="AF57" i="1"/>
  <c r="AF38" i="1"/>
  <c r="AG37" i="1"/>
  <c r="AH36" i="1"/>
  <c r="AG21" i="1"/>
  <c r="AH20" i="1"/>
  <c r="AF8" i="1"/>
  <c r="AG7" i="1"/>
  <c r="AH6" i="1"/>
  <c r="AH113" i="1"/>
  <c r="AF81" i="1"/>
  <c r="AH74" i="1"/>
  <c r="AG72" i="1"/>
  <c r="AF54" i="1"/>
  <c r="AF53" i="1"/>
  <c r="AG52" i="1"/>
  <c r="AF43" i="1"/>
  <c r="AG42" i="1"/>
  <c r="AH41" i="1"/>
  <c r="AF35" i="1"/>
  <c r="AG34" i="1"/>
  <c r="AH33" i="1"/>
  <c r="AF19" i="1"/>
  <c r="AG18" i="1"/>
  <c r="AH17" i="1"/>
  <c r="AH13" i="1"/>
  <c r="AG12" i="1"/>
  <c r="AH11" i="1"/>
  <c r="AF5" i="1"/>
  <c r="AG4" i="1"/>
  <c r="AH50" i="1"/>
  <c r="AG46" i="1"/>
  <c r="AG75" i="1"/>
  <c r="AF72" i="1"/>
  <c r="AF52" i="1"/>
  <c r="AH48" i="1"/>
  <c r="AG47" i="1"/>
  <c r="AH46" i="1"/>
  <c r="AF42" i="1"/>
  <c r="AG41" i="1"/>
  <c r="AH40" i="1"/>
  <c r="AF34" i="1"/>
  <c r="AG33" i="1"/>
  <c r="AH32" i="1"/>
  <c r="AF18" i="1"/>
  <c r="AG17" i="1"/>
  <c r="AH16" i="1"/>
  <c r="AH14" i="1"/>
  <c r="AG13" i="1"/>
  <c r="AF12" i="1"/>
  <c r="AG11" i="1"/>
  <c r="AH10" i="1"/>
  <c r="AF4" i="1"/>
  <c r="AG76" i="1"/>
  <c r="AH71" i="1"/>
  <c r="AH60" i="1"/>
  <c r="AH51" i="1"/>
  <c r="AF48" i="1"/>
  <c r="AF47" i="1"/>
  <c r="AF49" i="1"/>
  <c r="AH43" i="1"/>
  <c r="AH39" i="1"/>
  <c r="AH34" i="1"/>
  <c r="AF17" i="1"/>
  <c r="AF13" i="1"/>
  <c r="AF9" i="1"/>
  <c r="AH4" i="1"/>
  <c r="AH19" i="1"/>
  <c r="AG43" i="1"/>
  <c r="AF41" i="1"/>
  <c r="AF37" i="1"/>
  <c r="AH18" i="1"/>
  <c r="AG10" i="1"/>
  <c r="AG64" i="1"/>
  <c r="AH35" i="1"/>
  <c r="AF11" i="1"/>
  <c r="AH5" i="1"/>
  <c r="AG35" i="1"/>
  <c r="AH31" i="1"/>
  <c r="AG14" i="1"/>
  <c r="AH12" i="1"/>
  <c r="AG5" i="1"/>
  <c r="AH42" i="1"/>
  <c r="AF31" i="1"/>
  <c r="AG19" i="1"/>
  <c r="AG6" i="1"/>
  <c r="AH45" i="1"/>
  <c r="AG40" i="1"/>
  <c r="AG36" i="1"/>
  <c r="AG32" i="1"/>
  <c r="AH21" i="1"/>
  <c r="AG20" i="1"/>
  <c r="AH15" i="1"/>
  <c r="AH7" i="1"/>
  <c r="AF6" i="1"/>
  <c r="AF36" i="1"/>
  <c r="AF21" i="1"/>
  <c r="AF20" i="1"/>
  <c r="AF15" i="1"/>
  <c r="AF7" i="1"/>
  <c r="AG49" i="1"/>
  <c r="AF33" i="1"/>
  <c r="AG8" i="1"/>
  <c r="AH9" i="1"/>
  <c r="AG16" i="1"/>
  <c r="AD11" i="1"/>
  <c r="AE18" i="1"/>
  <c r="AE19" i="1"/>
  <c r="AE49" i="1"/>
  <c r="AD67" i="1"/>
  <c r="AE13" i="1"/>
  <c r="AE41" i="1"/>
  <c r="AE74" i="1"/>
  <c r="AE55" i="1"/>
  <c r="AE88" i="1"/>
  <c r="AD85" i="1"/>
  <c r="AD109" i="1"/>
  <c r="AE51" i="1"/>
  <c r="AD83" i="1"/>
  <c r="AE50" i="1"/>
  <c r="AE122" i="1"/>
  <c r="AD90" i="1"/>
  <c r="AE102" i="1"/>
  <c r="AD120" i="1"/>
  <c r="AE90" i="1"/>
  <c r="AD92" i="1"/>
  <c r="AE113" i="1"/>
  <c r="AE82" i="1"/>
  <c r="AD116" i="1"/>
  <c r="AE108" i="1"/>
  <c r="AE124" i="1"/>
  <c r="AE147" i="1"/>
  <c r="AE128" i="1"/>
  <c r="AD118" i="1"/>
  <c r="AD132" i="1"/>
  <c r="AK147" i="1"/>
  <c r="AK146" i="1"/>
  <c r="AL145" i="1"/>
  <c r="AM144" i="1"/>
  <c r="AK137" i="1"/>
  <c r="AL136" i="1"/>
  <c r="AM135" i="1"/>
  <c r="AK145" i="1"/>
  <c r="AL144" i="1"/>
  <c r="AM143" i="1"/>
  <c r="AK144" i="1"/>
  <c r="AL143" i="1"/>
  <c r="AM142" i="1"/>
  <c r="AK142" i="1"/>
  <c r="AL141" i="1"/>
  <c r="AM140" i="1"/>
  <c r="AK133" i="1"/>
  <c r="AM146" i="1"/>
  <c r="AK141" i="1"/>
  <c r="AL138" i="1"/>
  <c r="AM137" i="1"/>
  <c r="AL135" i="1"/>
  <c r="AM125" i="1"/>
  <c r="AL124" i="1"/>
  <c r="AK123" i="1"/>
  <c r="AL146" i="1"/>
  <c r="AM145" i="1"/>
  <c r="AK138" i="1"/>
  <c r="AL137" i="1"/>
  <c r="AK135" i="1"/>
  <c r="AM132" i="1"/>
  <c r="AM126" i="1"/>
  <c r="AL125" i="1"/>
  <c r="AK124" i="1"/>
  <c r="AM118" i="1"/>
  <c r="AL142" i="1"/>
  <c r="AL132" i="1"/>
  <c r="AM131" i="1"/>
  <c r="AM127" i="1"/>
  <c r="AL126" i="1"/>
  <c r="AK125" i="1"/>
  <c r="AM119" i="1"/>
  <c r="AL118" i="1"/>
  <c r="AM147" i="1"/>
  <c r="AM133" i="1"/>
  <c r="AK132" i="1"/>
  <c r="AL131" i="1"/>
  <c r="AM130" i="1"/>
  <c r="AM128" i="1"/>
  <c r="AL127" i="1"/>
  <c r="AK126" i="1"/>
  <c r="AM120" i="1"/>
  <c r="AK143" i="1"/>
  <c r="AM139" i="1"/>
  <c r="AK136" i="1"/>
  <c r="AL134" i="1"/>
  <c r="AL147" i="1"/>
  <c r="AM136" i="1"/>
  <c r="AL133" i="1"/>
  <c r="AM129" i="1"/>
  <c r="AM121" i="1"/>
  <c r="AK120" i="1"/>
  <c r="AK118" i="1"/>
  <c r="AM115" i="1"/>
  <c r="AL114" i="1"/>
  <c r="AK113" i="1"/>
  <c r="AM107" i="1"/>
  <c r="AL106" i="1"/>
  <c r="AK105" i="1"/>
  <c r="AK99" i="1"/>
  <c r="AM141" i="1"/>
  <c r="AL129" i="1"/>
  <c r="AK127" i="1"/>
  <c r="AM122" i="1"/>
  <c r="AL121" i="1"/>
  <c r="AM116" i="1"/>
  <c r="AL115" i="1"/>
  <c r="AK114" i="1"/>
  <c r="AM108" i="1"/>
  <c r="AL107" i="1"/>
  <c r="AK106" i="1"/>
  <c r="AL140" i="1"/>
  <c r="AL130" i="1"/>
  <c r="AK129" i="1"/>
  <c r="AM123" i="1"/>
  <c r="AL122" i="1"/>
  <c r="AK121" i="1"/>
  <c r="AM117" i="1"/>
  <c r="AL116" i="1"/>
  <c r="AK115" i="1"/>
  <c r="AM109" i="1"/>
  <c r="AL108" i="1"/>
  <c r="AK107" i="1"/>
  <c r="AK139" i="1"/>
  <c r="AM134" i="1"/>
  <c r="AK131" i="1"/>
  <c r="AL128" i="1"/>
  <c r="AM124" i="1"/>
  <c r="AM112" i="1"/>
  <c r="AL111" i="1"/>
  <c r="AK110" i="1"/>
  <c r="AM104" i="1"/>
  <c r="AL103" i="1"/>
  <c r="AK102" i="1"/>
  <c r="AL101" i="1"/>
  <c r="AM100" i="1"/>
  <c r="AK130" i="1"/>
  <c r="AK128" i="1"/>
  <c r="AK117" i="1"/>
  <c r="AM113" i="1"/>
  <c r="AL110" i="1"/>
  <c r="AK108" i="1"/>
  <c r="AM106" i="1"/>
  <c r="AK103" i="1"/>
  <c r="AK97" i="1"/>
  <c r="AL96" i="1"/>
  <c r="AM95" i="1"/>
  <c r="AK89" i="1"/>
  <c r="AL88" i="1"/>
  <c r="AM87" i="1"/>
  <c r="AM81" i="1"/>
  <c r="AL80" i="1"/>
  <c r="AK79" i="1"/>
  <c r="AK140" i="1"/>
  <c r="AL139" i="1"/>
  <c r="AL113" i="1"/>
  <c r="AK96" i="1"/>
  <c r="AL95" i="1"/>
  <c r="AM94" i="1"/>
  <c r="AK88" i="1"/>
  <c r="AL87" i="1"/>
  <c r="AM86" i="1"/>
  <c r="AM82" i="1"/>
  <c r="AL81" i="1"/>
  <c r="AK80" i="1"/>
  <c r="AK122" i="1"/>
  <c r="AL119" i="1"/>
  <c r="AK116" i="1"/>
  <c r="AM114" i="1"/>
  <c r="AK111" i="1"/>
  <c r="AK109" i="1"/>
  <c r="AM105" i="1"/>
  <c r="AL102" i="1"/>
  <c r="AK101" i="1"/>
  <c r="AK100" i="1"/>
  <c r="AK93" i="1"/>
  <c r="AL92" i="1"/>
  <c r="AM91" i="1"/>
  <c r="AK85" i="1"/>
  <c r="AL84" i="1"/>
  <c r="AK83" i="1"/>
  <c r="AL120" i="1"/>
  <c r="AK119" i="1"/>
  <c r="AL105" i="1"/>
  <c r="AM98" i="1"/>
  <c r="AK92" i="1"/>
  <c r="AL91" i="1"/>
  <c r="AM90" i="1"/>
  <c r="AK84" i="1"/>
  <c r="AM97" i="1"/>
  <c r="AK91" i="1"/>
  <c r="AL86" i="1"/>
  <c r="AM80" i="1"/>
  <c r="AL77" i="1"/>
  <c r="AK76" i="1"/>
  <c r="AL97" i="1"/>
  <c r="AM92" i="1"/>
  <c r="AK86" i="1"/>
  <c r="AM83" i="1"/>
  <c r="AK77" i="1"/>
  <c r="AK74" i="1"/>
  <c r="AL73" i="1"/>
  <c r="AM72" i="1"/>
  <c r="AK66" i="1"/>
  <c r="AL65" i="1"/>
  <c r="AM64" i="1"/>
  <c r="AK58" i="1"/>
  <c r="AL57" i="1"/>
  <c r="AM56" i="1"/>
  <c r="AK44" i="1"/>
  <c r="AL112" i="1"/>
  <c r="AL109" i="1"/>
  <c r="AM101" i="1"/>
  <c r="AL98" i="1"/>
  <c r="AM93" i="1"/>
  <c r="AK87" i="1"/>
  <c r="AL83" i="1"/>
  <c r="AK112" i="1"/>
  <c r="AM111" i="1"/>
  <c r="AM110" i="1"/>
  <c r="AK98" i="1"/>
  <c r="AM138" i="1"/>
  <c r="AL100" i="1"/>
  <c r="AK94" i="1"/>
  <c r="AL89" i="1"/>
  <c r="AL78" i="1"/>
  <c r="AK70" i="1"/>
  <c r="AL69" i="1"/>
  <c r="AM68" i="1"/>
  <c r="AK62" i="1"/>
  <c r="AL61" i="1"/>
  <c r="AM60" i="1"/>
  <c r="AK54" i="1"/>
  <c r="AL53" i="1"/>
  <c r="AM52" i="1"/>
  <c r="AM50" i="1"/>
  <c r="AL49" i="1"/>
  <c r="AK48" i="1"/>
  <c r="AL47" i="1"/>
  <c r="AM46" i="1"/>
  <c r="AL117" i="1"/>
  <c r="AL104" i="1"/>
  <c r="AM99" i="1"/>
  <c r="AK95" i="1"/>
  <c r="AL90" i="1"/>
  <c r="AM85" i="1"/>
  <c r="AM84" i="1"/>
  <c r="AL82" i="1"/>
  <c r="AK78" i="1"/>
  <c r="AM76" i="1"/>
  <c r="AM75" i="1"/>
  <c r="AK69" i="1"/>
  <c r="AL68" i="1"/>
  <c r="AM67" i="1"/>
  <c r="AK61" i="1"/>
  <c r="AL60" i="1"/>
  <c r="AM59" i="1"/>
  <c r="AK53" i="1"/>
  <c r="AL52" i="1"/>
  <c r="AM51" i="1"/>
  <c r="AL50" i="1"/>
  <c r="AK49" i="1"/>
  <c r="AK47" i="1"/>
  <c r="AL46" i="1"/>
  <c r="AM45" i="1"/>
  <c r="AK104" i="1"/>
  <c r="AM102" i="1"/>
  <c r="AL79" i="1"/>
  <c r="AM78" i="1"/>
  <c r="AM77" i="1"/>
  <c r="AL75" i="1"/>
  <c r="AM74" i="1"/>
  <c r="AM69" i="1"/>
  <c r="AL62" i="1"/>
  <c r="AK55" i="1"/>
  <c r="AM54" i="1"/>
  <c r="AK90" i="1"/>
  <c r="AM89" i="1"/>
  <c r="AM88" i="1"/>
  <c r="AL85" i="1"/>
  <c r="AK75" i="1"/>
  <c r="AL74" i="1"/>
  <c r="AM73" i="1"/>
  <c r="AK68" i="1"/>
  <c r="AL67" i="1"/>
  <c r="AM66" i="1"/>
  <c r="AM61" i="1"/>
  <c r="AL54" i="1"/>
  <c r="AL99" i="1"/>
  <c r="AL94" i="1"/>
  <c r="AL93" i="1"/>
  <c r="AL76" i="1"/>
  <c r="AK73" i="1"/>
  <c r="AK67" i="1"/>
  <c r="AL66" i="1"/>
  <c r="AM65" i="1"/>
  <c r="AK60" i="1"/>
  <c r="AL59" i="1"/>
  <c r="AM58" i="1"/>
  <c r="AM53" i="1"/>
  <c r="AM49" i="1"/>
  <c r="AM47" i="1"/>
  <c r="AK134" i="1"/>
  <c r="AK81" i="1"/>
  <c r="AL72" i="1"/>
  <c r="AK65" i="1"/>
  <c r="AK59" i="1"/>
  <c r="AL58" i="1"/>
  <c r="AM57" i="1"/>
  <c r="AK52" i="1"/>
  <c r="AL51" i="1"/>
  <c r="AK50" i="1"/>
  <c r="AL71" i="1"/>
  <c r="AK64" i="1"/>
  <c r="AM63" i="1"/>
  <c r="AL56" i="1"/>
  <c r="AL70" i="1"/>
  <c r="AK57" i="1"/>
  <c r="AK43" i="1"/>
  <c r="AL42" i="1"/>
  <c r="AM41" i="1"/>
  <c r="AK35" i="1"/>
  <c r="AL34" i="1"/>
  <c r="AM33" i="1"/>
  <c r="AK19" i="1"/>
  <c r="AL18" i="1"/>
  <c r="AM17" i="1"/>
  <c r="AM13" i="1"/>
  <c r="AL12" i="1"/>
  <c r="AM11" i="1"/>
  <c r="AK5" i="1"/>
  <c r="AL4" i="1"/>
  <c r="AK42" i="1"/>
  <c r="AL41" i="1"/>
  <c r="AM40" i="1"/>
  <c r="AM96" i="1"/>
  <c r="AM79" i="1"/>
  <c r="AL64" i="1"/>
  <c r="AK56" i="1"/>
  <c r="AK41" i="1"/>
  <c r="AL40" i="1"/>
  <c r="AM39" i="1"/>
  <c r="AK33" i="1"/>
  <c r="AL32" i="1"/>
  <c r="AM31" i="1"/>
  <c r="AK17" i="1"/>
  <c r="AL16" i="1"/>
  <c r="AM15" i="1"/>
  <c r="AL14" i="1"/>
  <c r="AK13" i="1"/>
  <c r="AK11" i="1"/>
  <c r="AL10" i="1"/>
  <c r="AM9" i="1"/>
  <c r="AM71" i="1"/>
  <c r="AL63" i="1"/>
  <c r="AK51" i="1"/>
  <c r="AL48" i="1"/>
  <c r="AK45" i="1"/>
  <c r="AL44" i="1"/>
  <c r="AK38" i="1"/>
  <c r="AL37" i="1"/>
  <c r="AM36" i="1"/>
  <c r="AL21" i="1"/>
  <c r="AM20" i="1"/>
  <c r="AK8" i="1"/>
  <c r="AL7" i="1"/>
  <c r="AM6" i="1"/>
  <c r="AK82" i="1"/>
  <c r="AK71" i="1"/>
  <c r="AK63" i="1"/>
  <c r="AM43" i="1"/>
  <c r="AK37" i="1"/>
  <c r="AL36" i="1"/>
  <c r="AM35" i="1"/>
  <c r="AK21" i="1"/>
  <c r="AL20" i="1"/>
  <c r="AM19" i="1"/>
  <c r="AK7" i="1"/>
  <c r="AL6" i="1"/>
  <c r="AM5" i="1"/>
  <c r="AL123" i="1"/>
  <c r="AM103" i="1"/>
  <c r="AM70" i="1"/>
  <c r="AM62" i="1"/>
  <c r="AL35" i="1"/>
  <c r="AM14" i="1"/>
  <c r="AM12" i="1"/>
  <c r="AL5" i="1"/>
  <c r="AM21" i="1"/>
  <c r="AK20" i="1"/>
  <c r="AM7" i="1"/>
  <c r="AK4" i="1"/>
  <c r="AK72" i="1"/>
  <c r="AM55" i="1"/>
  <c r="AL31" i="1"/>
  <c r="AL19" i="1"/>
  <c r="AK14" i="1"/>
  <c r="AK12" i="1"/>
  <c r="AL55" i="1"/>
  <c r="AM42" i="1"/>
  <c r="AM38" i="1"/>
  <c r="AM32" i="1"/>
  <c r="AK31" i="1"/>
  <c r="AK6" i="1"/>
  <c r="AK40" i="1"/>
  <c r="AL38" i="1"/>
  <c r="AK32" i="1"/>
  <c r="AL15" i="1"/>
  <c r="AK39" i="1"/>
  <c r="AM48" i="1"/>
  <c r="AK46" i="1"/>
  <c r="AL45" i="1"/>
  <c r="AK36" i="1"/>
  <c r="AL33" i="1"/>
  <c r="AM16" i="1"/>
  <c r="AK15" i="1"/>
  <c r="AM8" i="1"/>
  <c r="AM44" i="1"/>
  <c r="AM34" i="1"/>
  <c r="AL17" i="1"/>
  <c r="AK16" i="1"/>
  <c r="AL13" i="1"/>
  <c r="AL9" i="1"/>
  <c r="AL8" i="1"/>
  <c r="AM4" i="1"/>
  <c r="AL39" i="1"/>
  <c r="AK34" i="1"/>
  <c r="AM18" i="1"/>
  <c r="AM10" i="1"/>
  <c r="AK9" i="1"/>
  <c r="AL43" i="1"/>
  <c r="AM37" i="1"/>
  <c r="AK18" i="1"/>
  <c r="AK10" i="1"/>
  <c r="AL11" i="1"/>
  <c r="AD9" i="1"/>
  <c r="AD66" i="1"/>
  <c r="AD10" i="1"/>
  <c r="AD32" i="1"/>
  <c r="AE11" i="1"/>
  <c r="AD86" i="1"/>
  <c r="AD56" i="1"/>
  <c r="AE60" i="1"/>
  <c r="AE111" i="1"/>
  <c r="AE85" i="1"/>
  <c r="AE79" i="1"/>
  <c r="AE94" i="1"/>
  <c r="AD103" i="1"/>
  <c r="AE144" i="1"/>
  <c r="AE38" i="1"/>
  <c r="AD17" i="1"/>
  <c r="AD20" i="1"/>
  <c r="AE53" i="1"/>
  <c r="AE6" i="1"/>
  <c r="AE20" i="1"/>
  <c r="AD55" i="1"/>
  <c r="AD93" i="1"/>
  <c r="AE40" i="1"/>
  <c r="AD48" i="1"/>
  <c r="AE17" i="1"/>
  <c r="AD42" i="1"/>
  <c r="AE101" i="1"/>
  <c r="AD75" i="1"/>
  <c r="AE77" i="1"/>
  <c r="AE63" i="1"/>
  <c r="AE57" i="1"/>
  <c r="AD72" i="1"/>
  <c r="AD52" i="1"/>
  <c r="AE52" i="1"/>
  <c r="AE64" i="1"/>
  <c r="AE103" i="1"/>
  <c r="AE89" i="1"/>
  <c r="AD123" i="1"/>
  <c r="AD91" i="1"/>
  <c r="AE86" i="1"/>
  <c r="AE117" i="1"/>
  <c r="AD147" i="1"/>
  <c r="AE145" i="1"/>
  <c r="AE130" i="1"/>
  <c r="AE119" i="1"/>
  <c r="AE133" i="1"/>
  <c r="AD125" i="1"/>
  <c r="AE32" i="1"/>
  <c r="AE42" i="1"/>
  <c r="AD43" i="1"/>
  <c r="AE5" i="1"/>
  <c r="AE35" i="1"/>
  <c r="AD54" i="1"/>
  <c r="AD7" i="1"/>
  <c r="AD21" i="1"/>
  <c r="AE73" i="1"/>
  <c r="AD14" i="1"/>
  <c r="AE39" i="1"/>
  <c r="AD41" i="1"/>
  <c r="AD4" i="1"/>
  <c r="AD18" i="1"/>
  <c r="AE129" i="1"/>
  <c r="AD112" i="1"/>
  <c r="AD64" i="1"/>
  <c r="AD58" i="1"/>
  <c r="AE45" i="1"/>
  <c r="AE67" i="1"/>
  <c r="AD138" i="1"/>
  <c r="AD53" i="1"/>
  <c r="AE92" i="1"/>
  <c r="AD130" i="1"/>
  <c r="AE78" i="1"/>
  <c r="AD65" i="1"/>
  <c r="AD79" i="1"/>
  <c r="AD113" i="1"/>
  <c r="AD87" i="1"/>
  <c r="AD102" i="1"/>
  <c r="AD128" i="1"/>
  <c r="AD134" i="1"/>
  <c r="AD146" i="1"/>
  <c r="AD131" i="1"/>
  <c r="AE136" i="1"/>
  <c r="AE126" i="1"/>
  <c r="AE140" i="1"/>
  <c r="AE142" i="1"/>
  <c r="S152" i="1"/>
  <c r="T152" i="1"/>
  <c r="AO137" i="1" s="1"/>
  <c r="AJ25" i="1" l="1"/>
  <c r="AJ23" i="1"/>
  <c r="AN25" i="1"/>
  <c r="AJ26" i="1"/>
  <c r="AI22" i="1"/>
  <c r="AI29" i="1"/>
  <c r="AJ30" i="1"/>
  <c r="AI25" i="1"/>
  <c r="AJ28" i="1"/>
  <c r="AI24" i="1"/>
  <c r="AO26" i="1"/>
  <c r="AJ22" i="1"/>
  <c r="AJ24" i="1"/>
  <c r="AI27" i="1"/>
  <c r="AJ27" i="1"/>
  <c r="AJ29" i="1"/>
  <c r="AI26" i="1"/>
  <c r="AN28" i="1"/>
  <c r="AI28" i="1"/>
  <c r="AI30" i="1"/>
  <c r="AI23" i="1"/>
  <c r="AN26" i="1"/>
  <c r="AN30" i="1"/>
  <c r="AO27" i="1"/>
  <c r="AN24" i="1"/>
  <c r="AO23" i="1"/>
  <c r="AO22" i="1"/>
  <c r="AO30" i="1"/>
  <c r="AN22" i="1"/>
  <c r="AN29" i="1"/>
  <c r="AN23" i="1"/>
  <c r="AO25" i="1"/>
  <c r="AO24" i="1"/>
  <c r="AO28" i="1"/>
  <c r="AO29" i="1"/>
  <c r="AN27" i="1"/>
  <c r="AN36" i="1"/>
  <c r="AJ79" i="1"/>
  <c r="AJ6" i="1"/>
  <c r="AJ44" i="1"/>
  <c r="AI84" i="1"/>
  <c r="AJ116" i="1"/>
  <c r="AJ18" i="1"/>
  <c r="AI62" i="1"/>
  <c r="AI72" i="1"/>
  <c r="AI36" i="1"/>
  <c r="AI61" i="1"/>
  <c r="AJ84" i="1"/>
  <c r="AJ17" i="1"/>
  <c r="AJ72" i="1"/>
  <c r="AJ56" i="1"/>
  <c r="AJ9" i="1"/>
  <c r="AJ46" i="1"/>
  <c r="AJ58" i="1"/>
  <c r="AJ57" i="1"/>
  <c r="AI97" i="1"/>
  <c r="AJ136" i="1"/>
  <c r="AI146" i="1"/>
  <c r="AJ134" i="1"/>
  <c r="AN97" i="1"/>
  <c r="AO115" i="1"/>
  <c r="AN130" i="1"/>
  <c r="AN59" i="1"/>
  <c r="AN49" i="1"/>
  <c r="AN137" i="1"/>
  <c r="AN39" i="1"/>
  <c r="AO69" i="1"/>
  <c r="AN113" i="1"/>
  <c r="AN4" i="1"/>
  <c r="AO75" i="1"/>
  <c r="AN58" i="1"/>
  <c r="AO100" i="1"/>
  <c r="AN139" i="1"/>
  <c r="AO42" i="1"/>
  <c r="AN57" i="1"/>
  <c r="AO77" i="1"/>
  <c r="AO80" i="1"/>
  <c r="AN20" i="1"/>
  <c r="AN17" i="1"/>
  <c r="AO97" i="1"/>
  <c r="AN18" i="1"/>
  <c r="AO78" i="1"/>
  <c r="AO79" i="1"/>
  <c r="AO110" i="1"/>
  <c r="AO147" i="1"/>
  <c r="AN10" i="1"/>
  <c r="AN61" i="1"/>
  <c r="AN33" i="1"/>
  <c r="AN15" i="1"/>
  <c r="AO40" i="1"/>
  <c r="AO8" i="1"/>
  <c r="AO17" i="1"/>
  <c r="AO38" i="1"/>
  <c r="AO9" i="1"/>
  <c r="AN72" i="1"/>
  <c r="AN80" i="1"/>
  <c r="AO60" i="1"/>
  <c r="AO57" i="1"/>
  <c r="AO91" i="1"/>
  <c r="AN76" i="1"/>
  <c r="AO113" i="1"/>
  <c r="AN71" i="1"/>
  <c r="AN101" i="1"/>
  <c r="AN79" i="1"/>
  <c r="AO96" i="1"/>
  <c r="AO125" i="1"/>
  <c r="AN85" i="1"/>
  <c r="AO99" i="1"/>
  <c r="AO138" i="1"/>
  <c r="AN109" i="1"/>
  <c r="AN123" i="1"/>
  <c r="AO129" i="1"/>
  <c r="AO128" i="1"/>
  <c r="AN141" i="1"/>
  <c r="AI13" i="1"/>
  <c r="AJ16" i="1"/>
  <c r="AI44" i="1"/>
  <c r="AJ33" i="1"/>
  <c r="AJ21" i="1"/>
  <c r="AJ41" i="1"/>
  <c r="AI6" i="1"/>
  <c r="AI31" i="1"/>
  <c r="AI16" i="1"/>
  <c r="AI32" i="1"/>
  <c r="AI49" i="1"/>
  <c r="AJ20" i="1"/>
  <c r="AJ60" i="1"/>
  <c r="AI56" i="1"/>
  <c r="AJ71" i="1"/>
  <c r="AI46" i="1"/>
  <c r="AI60" i="1"/>
  <c r="AI114" i="1"/>
  <c r="AI95" i="1"/>
  <c r="AI78" i="1"/>
  <c r="AJ78" i="1"/>
  <c r="AJ127" i="1"/>
  <c r="AI104" i="1"/>
  <c r="AI133" i="1"/>
  <c r="AI128" i="1"/>
  <c r="AI145" i="1"/>
  <c r="AJ145" i="1"/>
  <c r="AI147" i="1"/>
  <c r="AN21" i="1"/>
  <c r="AN31" i="1"/>
  <c r="AN43" i="1"/>
  <c r="AO46" i="1"/>
  <c r="AO95" i="1"/>
  <c r="AN53" i="1"/>
  <c r="AO86" i="1"/>
  <c r="AO73" i="1"/>
  <c r="AO74" i="1"/>
  <c r="AO116" i="1"/>
  <c r="AO81" i="1"/>
  <c r="AN111" i="1"/>
  <c r="AN98" i="1"/>
  <c r="AO112" i="1"/>
  <c r="AN146" i="1"/>
  <c r="AN94" i="1"/>
  <c r="AO114" i="1"/>
  <c r="AO144" i="1"/>
  <c r="AN121" i="1"/>
  <c r="AO133" i="1"/>
  <c r="AI73" i="1"/>
  <c r="AJ35" i="1"/>
  <c r="AI9" i="1"/>
  <c r="AI45" i="1"/>
  <c r="AI10" i="1"/>
  <c r="AI83" i="1"/>
  <c r="AI19" i="1"/>
  <c r="AJ34" i="1"/>
  <c r="AI58" i="1"/>
  <c r="AI69" i="1"/>
  <c r="AI127" i="1"/>
  <c r="AI85" i="1"/>
  <c r="AI86" i="1"/>
  <c r="AJ121" i="1"/>
  <c r="AI81" i="1"/>
  <c r="AI106" i="1"/>
  <c r="AJ98" i="1"/>
  <c r="AI136" i="1"/>
  <c r="AI111" i="1"/>
  <c r="AJ135" i="1"/>
  <c r="AJ141" i="1"/>
  <c r="AI129" i="1"/>
  <c r="AJ138" i="1"/>
  <c r="AJ147" i="1"/>
  <c r="AO14" i="1"/>
  <c r="AO10" i="1"/>
  <c r="AN6" i="1"/>
  <c r="AO32" i="1"/>
  <c r="AO12" i="1"/>
  <c r="AO47" i="1"/>
  <c r="AO39" i="1"/>
  <c r="AO71" i="1"/>
  <c r="AN114" i="1"/>
  <c r="AO72" i="1"/>
  <c r="AO67" i="1"/>
  <c r="AN103" i="1"/>
  <c r="AN75" i="1"/>
  <c r="AO82" i="1"/>
  <c r="AN63" i="1"/>
  <c r="AO87" i="1"/>
  <c r="AO88" i="1"/>
  <c r="AN135" i="1"/>
  <c r="AN82" i="1"/>
  <c r="AO119" i="1"/>
  <c r="AN110" i="1"/>
  <c r="AO145" i="1"/>
  <c r="AN140" i="1"/>
  <c r="AO122" i="1"/>
  <c r="AN134" i="1"/>
  <c r="AN120" i="1"/>
  <c r="AO120" i="1"/>
  <c r="AI4" i="1"/>
  <c r="AI38" i="1"/>
  <c r="AJ5" i="1"/>
  <c r="AJ37" i="1"/>
  <c r="AI35" i="1"/>
  <c r="AJ69" i="1"/>
  <c r="AI63" i="1"/>
  <c r="AJ131" i="1"/>
  <c r="AI88" i="1"/>
  <c r="AI76" i="1"/>
  <c r="AI107" i="1"/>
  <c r="AJ122" i="1"/>
  <c r="AJ82" i="1"/>
  <c r="AJ108" i="1"/>
  <c r="AI99" i="1"/>
  <c r="AJ133" i="1"/>
  <c r="AI137" i="1"/>
  <c r="AN143" i="1"/>
  <c r="AO131" i="1"/>
  <c r="AN131" i="1"/>
  <c r="AN119" i="1"/>
  <c r="AN133" i="1"/>
  <c r="AN129" i="1"/>
  <c r="AO117" i="1"/>
  <c r="AO132" i="1"/>
  <c r="AO101" i="1"/>
  <c r="AN99" i="1"/>
  <c r="AO93" i="1"/>
  <c r="AO92" i="1"/>
  <c r="AO89" i="1"/>
  <c r="AN118" i="1"/>
  <c r="AO108" i="1"/>
  <c r="AO62" i="1"/>
  <c r="AO124" i="1"/>
  <c r="AO90" i="1"/>
  <c r="AO58" i="1"/>
  <c r="AN96" i="1"/>
  <c r="AN77" i="1"/>
  <c r="AO53" i="1"/>
  <c r="AO76" i="1"/>
  <c r="AO52" i="1"/>
  <c r="AO51" i="1"/>
  <c r="AN64" i="1"/>
  <c r="AO105" i="1"/>
  <c r="AN16" i="1"/>
  <c r="AN69" i="1"/>
  <c r="AO7" i="1"/>
  <c r="AO34" i="1"/>
  <c r="AO4" i="1"/>
  <c r="AN34" i="1"/>
  <c r="AO63" i="1"/>
  <c r="AO6" i="1"/>
  <c r="AN48" i="1"/>
  <c r="AN54" i="1"/>
  <c r="AO142" i="1"/>
  <c r="AN138" i="1"/>
  <c r="AO127" i="1"/>
  <c r="AO130" i="1"/>
  <c r="AO121" i="1"/>
  <c r="AN116" i="1"/>
  <c r="AO111" i="1"/>
  <c r="AO106" i="1"/>
  <c r="AO139" i="1"/>
  <c r="AN104" i="1"/>
  <c r="AO118" i="1"/>
  <c r="AN106" i="1"/>
  <c r="AO107" i="1"/>
  <c r="AO94" i="1"/>
  <c r="AN74" i="1"/>
  <c r="AN68" i="1"/>
  <c r="AN91" i="1"/>
  <c r="AO50" i="1"/>
  <c r="AO64" i="1"/>
  <c r="AN50" i="1"/>
  <c r="AO55" i="1"/>
  <c r="AN40" i="1"/>
  <c r="AO15" i="1"/>
  <c r="AO68" i="1"/>
  <c r="AN19" i="1"/>
  <c r="AO61" i="1"/>
  <c r="AN62" i="1"/>
  <c r="AO33" i="1"/>
  <c r="AN47" i="1"/>
  <c r="AO5" i="1"/>
  <c r="AN37" i="1"/>
  <c r="AO45" i="1"/>
  <c r="AN78" i="1"/>
  <c r="AO18" i="1"/>
  <c r="AN8" i="1"/>
  <c r="AO59" i="1"/>
  <c r="AN84" i="1"/>
  <c r="AN87" i="1"/>
  <c r="AN89" i="1"/>
  <c r="AN112" i="1"/>
  <c r="AN93" i="1"/>
  <c r="AO83" i="1"/>
  <c r="AN115" i="1"/>
  <c r="AO135" i="1"/>
  <c r="AO102" i="1"/>
  <c r="AN108" i="1"/>
  <c r="AN122" i="1"/>
  <c r="AN136" i="1"/>
  <c r="AO134" i="1"/>
  <c r="AJ40" i="1"/>
  <c r="AJ38" i="1"/>
  <c r="AJ39" i="1"/>
  <c r="AJ4" i="1"/>
  <c r="AI93" i="1"/>
  <c r="AJ74" i="1"/>
  <c r="AJ88" i="1"/>
  <c r="AI89" i="1"/>
  <c r="AJ63" i="1"/>
  <c r="AJ77" i="1"/>
  <c r="AJ67" i="1"/>
  <c r="AJ91" i="1"/>
  <c r="AJ101" i="1"/>
  <c r="AJ110" i="1"/>
  <c r="AI113" i="1"/>
  <c r="AI100" i="1"/>
  <c r="AI112" i="1"/>
  <c r="AJ100" i="1"/>
  <c r="AI123" i="1"/>
  <c r="AJ143" i="1"/>
  <c r="AJ139" i="1"/>
  <c r="AI139" i="1"/>
  <c r="AJ137" i="1"/>
  <c r="AJ123" i="1"/>
  <c r="AI132" i="1"/>
  <c r="AI103" i="1"/>
  <c r="AI125" i="1"/>
  <c r="AJ99" i="1"/>
  <c r="AI120" i="1"/>
  <c r="AJ106" i="1"/>
  <c r="AJ90" i="1"/>
  <c r="AJ129" i="1"/>
  <c r="AJ103" i="1"/>
  <c r="AI109" i="1"/>
  <c r="AJ85" i="1"/>
  <c r="AI102" i="1"/>
  <c r="AI52" i="1"/>
  <c r="AJ55" i="1"/>
  <c r="AJ62" i="1"/>
  <c r="AI70" i="1"/>
  <c r="AI77" i="1"/>
  <c r="AJ68" i="1"/>
  <c r="AI37" i="1"/>
  <c r="AJ43" i="1"/>
  <c r="AJ65" i="1"/>
  <c r="AJ42" i="1"/>
  <c r="AJ12" i="1"/>
  <c r="AI51" i="1"/>
  <c r="AJ8" i="1"/>
  <c r="AJ11" i="1"/>
  <c r="AI42" i="1"/>
  <c r="AJ32" i="1"/>
  <c r="AI34" i="1"/>
  <c r="AI17" i="1"/>
  <c r="AI135" i="1"/>
  <c r="AJ112" i="1"/>
  <c r="AI101" i="1"/>
  <c r="AI119" i="1"/>
  <c r="AJ105" i="1"/>
  <c r="AI142" i="1"/>
  <c r="AI118" i="1"/>
  <c r="AI117" i="1"/>
  <c r="AJ97" i="1"/>
  <c r="AJ86" i="1"/>
  <c r="AI94" i="1"/>
  <c r="AI82" i="1"/>
  <c r="AI96" i="1"/>
  <c r="AJ75" i="1"/>
  <c r="AI50" i="1"/>
  <c r="AI134" i="1"/>
  <c r="AI79" i="1"/>
  <c r="AI64" i="1"/>
  <c r="AI71" i="1"/>
  <c r="AJ61" i="1"/>
  <c r="AI7" i="1"/>
  <c r="AJ140" i="1"/>
  <c r="AI122" i="1"/>
  <c r="AI141" i="1"/>
  <c r="AJ120" i="1"/>
  <c r="AI143" i="1"/>
  <c r="AI105" i="1"/>
  <c r="AJ117" i="1"/>
  <c r="AJ128" i="1"/>
  <c r="AI98" i="1"/>
  <c r="AI87" i="1"/>
  <c r="AJ107" i="1"/>
  <c r="AJ83" i="1"/>
  <c r="AJ96" i="1"/>
  <c r="AJ80" i="1"/>
  <c r="AJ51" i="1"/>
  <c r="AJ92" i="1"/>
  <c r="AJ81" i="1"/>
  <c r="AI115" i="1"/>
  <c r="AI92" i="1"/>
  <c r="AI67" i="1"/>
  <c r="AI65" i="1"/>
  <c r="AJ95" i="1"/>
  <c r="AJ36" i="1"/>
  <c r="AI110" i="1"/>
  <c r="AI47" i="1"/>
  <c r="AJ50" i="1"/>
  <c r="AI15" i="1"/>
  <c r="AJ10" i="1"/>
  <c r="AI11" i="1"/>
  <c r="AJ19" i="1"/>
  <c r="AI8" i="1"/>
  <c r="AI116" i="1"/>
  <c r="AI126" i="1"/>
  <c r="AJ66" i="1"/>
  <c r="AI21" i="1"/>
  <c r="AN11" i="1"/>
  <c r="AN9" i="1"/>
  <c r="AN46" i="1"/>
  <c r="AO11" i="1"/>
  <c r="AO41" i="1"/>
  <c r="AN35" i="1"/>
  <c r="AO21" i="1"/>
  <c r="AO37" i="1"/>
  <c r="AN56" i="1"/>
  <c r="AN14" i="1"/>
  <c r="AN81" i="1"/>
  <c r="AN60" i="1"/>
  <c r="AN73" i="1"/>
  <c r="AO65" i="1"/>
  <c r="AN51" i="1"/>
  <c r="AO66" i="1"/>
  <c r="AN88" i="1"/>
  <c r="AO48" i="1"/>
  <c r="AN92" i="1"/>
  <c r="AN90" i="1"/>
  <c r="AO85" i="1"/>
  <c r="AN105" i="1"/>
  <c r="AN117" i="1"/>
  <c r="AO143" i="1"/>
  <c r="AO109" i="1"/>
  <c r="AO123" i="1"/>
  <c r="AO136" i="1"/>
  <c r="AN126" i="1"/>
  <c r="AO146" i="1"/>
  <c r="AJ7" i="1"/>
  <c r="AI12" i="1"/>
  <c r="AI41" i="1"/>
  <c r="AI39" i="1"/>
  <c r="AI40" i="1"/>
  <c r="AI5" i="1"/>
  <c r="AJ49" i="1"/>
  <c r="AJ73" i="1"/>
  <c r="AI75" i="1"/>
  <c r="AJ48" i="1"/>
  <c r="AI80" i="1"/>
  <c r="AI121" i="1"/>
  <c r="AI68" i="1"/>
  <c r="AJ102" i="1"/>
  <c r="AJ89" i="1"/>
  <c r="AJ114" i="1"/>
  <c r="AJ113" i="1"/>
  <c r="AJ119" i="1"/>
  <c r="AI124" i="1"/>
  <c r="AJ142" i="1"/>
  <c r="AJ124" i="1"/>
  <c r="AJ144" i="1"/>
  <c r="AI144" i="1"/>
  <c r="AN41" i="1"/>
  <c r="AN13" i="1"/>
  <c r="AO16" i="1"/>
  <c r="AO36" i="1"/>
  <c r="AN12" i="1"/>
  <c r="AN42" i="1"/>
  <c r="AN100" i="1"/>
  <c r="AN38" i="1"/>
  <c r="AO31" i="1"/>
  <c r="AN70" i="1"/>
  <c r="AO56" i="1"/>
  <c r="AN66" i="1"/>
  <c r="AO44" i="1"/>
  <c r="AN67" i="1"/>
  <c r="AO54" i="1"/>
  <c r="AN83" i="1"/>
  <c r="AN86" i="1"/>
  <c r="AN102" i="1"/>
  <c r="AN144" i="1"/>
  <c r="AN125" i="1"/>
  <c r="AN132" i="1"/>
  <c r="AN145" i="1"/>
  <c r="AN147" i="1"/>
  <c r="AO141" i="1"/>
  <c r="AJ13" i="1"/>
  <c r="AI33" i="1"/>
  <c r="AJ47" i="1"/>
  <c r="AJ14" i="1"/>
  <c r="AJ52" i="1"/>
  <c r="AI18" i="1"/>
  <c r="AI59" i="1"/>
  <c r="AI14" i="1"/>
  <c r="AI66" i="1"/>
  <c r="AJ53" i="1"/>
  <c r="AI74" i="1"/>
  <c r="AI48" i="1"/>
  <c r="AJ54" i="1"/>
  <c r="AJ76" i="1"/>
  <c r="AJ93" i="1"/>
  <c r="AI90" i="1"/>
  <c r="AJ115" i="1"/>
  <c r="AI91" i="1"/>
  <c r="AI108" i="1"/>
  <c r="AJ126" i="1"/>
  <c r="AJ104" i="1"/>
  <c r="AJ125" i="1"/>
  <c r="AI140" i="1"/>
  <c r="AO35" i="1"/>
  <c r="AO43" i="1"/>
  <c r="AN7" i="1"/>
  <c r="AO20" i="1"/>
  <c r="AO19" i="1"/>
  <c r="AO13" i="1"/>
  <c r="AN5" i="1"/>
  <c r="AN32" i="1"/>
  <c r="AO49" i="1"/>
  <c r="AN52" i="1"/>
  <c r="AN65" i="1"/>
  <c r="AN44" i="1"/>
  <c r="AN45" i="1"/>
  <c r="AN95" i="1"/>
  <c r="AN55" i="1"/>
  <c r="AO70" i="1"/>
  <c r="AO98" i="1"/>
  <c r="AO126" i="1"/>
  <c r="AN107" i="1"/>
  <c r="AN124" i="1"/>
  <c r="AO84" i="1"/>
  <c r="AO104" i="1"/>
  <c r="AO103" i="1"/>
  <c r="AN128" i="1"/>
  <c r="AN127" i="1"/>
  <c r="AO140" i="1"/>
  <c r="AN142" i="1"/>
  <c r="AI20" i="1"/>
  <c r="AI53" i="1"/>
  <c r="AJ64" i="1"/>
  <c r="AJ15" i="1"/>
  <c r="AJ31" i="1"/>
  <c r="AI43" i="1"/>
  <c r="AI57" i="1"/>
  <c r="AI54" i="1"/>
  <c r="AJ87" i="1"/>
  <c r="AI55" i="1"/>
  <c r="AJ70" i="1"/>
  <c r="AJ45" i="1"/>
  <c r="AJ59" i="1"/>
  <c r="AJ132" i="1"/>
  <c r="AJ111" i="1"/>
  <c r="AJ94" i="1"/>
  <c r="AJ130" i="1"/>
  <c r="AI131" i="1"/>
  <c r="AJ109" i="1"/>
  <c r="AI130" i="1"/>
  <c r="AJ118" i="1"/>
  <c r="AI138" i="1"/>
  <c r="AJ14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222mg1" type="6" refreshedVersion="0" background="1" saveData="1">
    <textPr sourceFile="\\ASSURE\data\sediment_QA\SLQA\SLQA 2-2002\Results\2222mg.txt">
      <textFields count="3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65mg" type="6" refreshedVersion="0" background="1" saveData="1">
    <textPr sourceFile="\\ASSURE\data\sediment_QA\SLQA\SLQA 2-2002\Results\65mg.txt">
      <textFields count="3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<sst xmlns="http://schemas.openxmlformats.org/spreadsheetml/2006/main" count="623" uniqueCount="144">
  <si>
    <t>Reported</t>
  </si>
  <si>
    <t>Reported Sediment</t>
  </si>
  <si>
    <t>Actual Sediment</t>
  </si>
  <si>
    <t>Concentration</t>
  </si>
  <si>
    <t>Actual</t>
  </si>
  <si>
    <t>Sediment</t>
  </si>
  <si>
    <t>Fines</t>
  </si>
  <si>
    <t>Lab</t>
  </si>
  <si>
    <t>Sample</t>
  </si>
  <si>
    <t xml:space="preserve">Concentration </t>
  </si>
  <si>
    <t>Sand</t>
  </si>
  <si>
    <t xml:space="preserve">Sediment </t>
  </si>
  <si>
    <t xml:space="preserve"> Weight</t>
  </si>
  <si>
    <t>(mg/L)</t>
  </si>
  <si>
    <t>CVO</t>
  </si>
  <si>
    <t>IA</t>
  </si>
  <si>
    <t>IL</t>
  </si>
  <si>
    <t>KY</t>
  </si>
  <si>
    <t xml:space="preserve">LA </t>
  </si>
  <si>
    <t>MO</t>
  </si>
  <si>
    <t>%</t>
  </si>
  <si>
    <t>Median</t>
  </si>
  <si>
    <t>Name</t>
  </si>
  <si>
    <t>USACE</t>
  </si>
  <si>
    <t xml:space="preserve">Participating Laboratories </t>
  </si>
  <si>
    <t>USGS Laboratories</t>
  </si>
  <si>
    <t>USGS Sediment Laboratory Quality Assurance Project</t>
  </si>
  <si>
    <t>WSLH</t>
  </si>
  <si>
    <t>GCMRC</t>
  </si>
  <si>
    <t>UWSP</t>
  </si>
  <si>
    <t>VDCLS</t>
  </si>
  <si>
    <t>CA</t>
  </si>
  <si>
    <t>Weight (g)</t>
  </si>
  <si>
    <t>Sample ID</t>
  </si>
  <si>
    <t>Net Weight (g)</t>
  </si>
  <si>
    <t>Water</t>
  </si>
  <si>
    <t>Volume (mL)</t>
  </si>
  <si>
    <t>Lab ID#</t>
  </si>
  <si>
    <t>Median =</t>
  </si>
  <si>
    <t>25th =</t>
  </si>
  <si>
    <t>75th =</t>
  </si>
  <si>
    <t>Fps =</t>
  </si>
  <si>
    <t>Med -3 Fps</t>
  </si>
  <si>
    <t>Med +3 Fps</t>
  </si>
  <si>
    <t>Med -5%</t>
  </si>
  <si>
    <t>Med +5%</t>
  </si>
  <si>
    <t>Sediment Concentration</t>
  </si>
  <si>
    <t>11-USGS</t>
  </si>
  <si>
    <t>14-USGS</t>
  </si>
  <si>
    <t>15-USGS</t>
  </si>
  <si>
    <t>17-USGS</t>
  </si>
  <si>
    <t>18-USGS</t>
  </si>
  <si>
    <t>19-USGS</t>
  </si>
  <si>
    <t>25-USGS</t>
  </si>
  <si>
    <t>Fines Split</t>
  </si>
  <si>
    <t>Sand Split</t>
  </si>
  <si>
    <t>Sediment Weight</t>
  </si>
  <si>
    <t>Maximim =</t>
  </si>
  <si>
    <t>Minimum =</t>
  </si>
  <si>
    <t>for chart scale</t>
  </si>
  <si>
    <t>UWSP - Environmental Task Force Laboratory (UWSP)</t>
  </si>
  <si>
    <t>Wisconsin State Lab of Hygiene (WSLH)</t>
  </si>
  <si>
    <t>Virginia Divison of Consolidated Laboratory Services (VDCLS)</t>
  </si>
  <si>
    <t>US ACE - Coastal and Hydraulics Laboratory (USACE)</t>
  </si>
  <si>
    <t>HRCEL</t>
  </si>
  <si>
    <t>Humboldt Redwood Company Environmental Lab (HRCEL)</t>
  </si>
  <si>
    <t>Target Fines</t>
  </si>
  <si>
    <t>Weight (mg)</t>
  </si>
  <si>
    <t>Target</t>
  </si>
  <si>
    <t>Target Sand</t>
  </si>
  <si>
    <t>SSC (mg/L)</t>
  </si>
  <si>
    <t>0.125-0.250 mm</t>
  </si>
  <si>
    <t>Cascades Volcano Observatory (CVO)</t>
  </si>
  <si>
    <t>Iowa Water Science Center (IA)</t>
  </si>
  <si>
    <t>Kentucky Water Science Center (KY)</t>
  </si>
  <si>
    <t>Missouri Water Science Center (MO)</t>
  </si>
  <si>
    <t>Grand Canyon Monitoring and Research Center (GCMRC)</t>
  </si>
  <si>
    <t>Louisiana Water Science Center (LA)</t>
  </si>
  <si>
    <t>California Water Science Center (CA)</t>
  </si>
  <si>
    <t>SRWQL</t>
  </si>
  <si>
    <t>Spraugue River Water Quality Laboratory (SRWQL)</t>
  </si>
  <si>
    <t>Comments</t>
  </si>
  <si>
    <t>Target Sed</t>
  </si>
  <si>
    <t>Analyst</t>
  </si>
  <si>
    <t>Illinois State Water Survey (IL)</t>
  </si>
  <si>
    <t>16-Other</t>
  </si>
  <si>
    <t>23-Other</t>
  </si>
  <si>
    <t>28-Other</t>
  </si>
  <si>
    <t>29-Other</t>
  </si>
  <si>
    <t>30-Other</t>
  </si>
  <si>
    <t>31-Other</t>
  </si>
  <si>
    <t>36-Other</t>
  </si>
  <si>
    <t>Contract/Volunteer Laboratories</t>
  </si>
  <si>
    <t>Arizona Test Dust</t>
  </si>
  <si>
    <t>&lt;0.063 mm</t>
  </si>
  <si>
    <t>NM</t>
  </si>
  <si>
    <t>12-USGS</t>
  </si>
  <si>
    <t>Volume (L)</t>
  </si>
  <si>
    <t>New Mexico Water Science Center (NM)</t>
  </si>
  <si>
    <t>% Sand</t>
  </si>
  <si>
    <t>City of Ithaca Water Treatment Plant (NY)</t>
  </si>
  <si>
    <t>NY</t>
  </si>
  <si>
    <t>21-Other</t>
  </si>
  <si>
    <t>* 10 mg is the smallest mass I am confident in transferring to bottle</t>
  </si>
  <si>
    <t>&lt; 0.002 mm</t>
  </si>
  <si>
    <t>&lt; 0.004 mm</t>
  </si>
  <si>
    <t>&lt; 0.008 mm</t>
  </si>
  <si>
    <t>&lt; 0.016 mm</t>
  </si>
  <si>
    <t>&lt; 0.031 mm</t>
  </si>
  <si>
    <t>Method</t>
  </si>
  <si>
    <t>Pipette</t>
  </si>
  <si>
    <t>Kimberly Attig</t>
  </si>
  <si>
    <t>Elisabeth Hernandez</t>
  </si>
  <si>
    <t>Ben Michels</t>
  </si>
  <si>
    <t>Renée Styles</t>
  </si>
  <si>
    <t>Taylor Roe</t>
  </si>
  <si>
    <t>Lindsey Klicko</t>
  </si>
  <si>
    <t xml:space="preserve">Laser Diffraction </t>
  </si>
  <si>
    <t>Laser Diffraction</t>
  </si>
  <si>
    <t>Trevor Stamp</t>
  </si>
  <si>
    <t>Logan Young</t>
  </si>
  <si>
    <t>Teresa Coley</t>
  </si>
  <si>
    <t>Sedigraph</t>
  </si>
  <si>
    <t>Tristan Joel Austring</t>
  </si>
  <si>
    <t>Tami Christianson</t>
  </si>
  <si>
    <t>Marlon Johnson</t>
  </si>
  <si>
    <t>Lyndsey Bennett</t>
  </si>
  <si>
    <t>Elizabeth Steen</t>
  </si>
  <si>
    <t>Roxanna Johnston</t>
  </si>
  <si>
    <t>Keith Lackey</t>
  </si>
  <si>
    <t>Kaj Fritsch</t>
  </si>
  <si>
    <t>Gabrielle Edens</t>
  </si>
  <si>
    <t>Sample Specifications for SLQA Study 1-2023</t>
  </si>
  <si>
    <t>(conducted April/May 2023)</t>
  </si>
  <si>
    <t>Participating Laboratories - Study 1, 2023</t>
  </si>
  <si>
    <t>Number of Labs: 16</t>
  </si>
  <si>
    <t>Stephen Low</t>
  </si>
  <si>
    <t>Sierra Keller</t>
  </si>
  <si>
    <t>Sharon Mulready</t>
  </si>
  <si>
    <t>Sidney Wayne</t>
  </si>
  <si>
    <t>Michael Whiting</t>
  </si>
  <si>
    <t>Logan Stewart</t>
  </si>
  <si>
    <t>Laura Zonarich</t>
  </si>
  <si>
    <t>%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</si>
</sst>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0.0"/>
    <numFmt numFmtId="167" formatCode="0.00000"/>
    <numFmt numFmtId="168" formatCode="#,##0.0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10"/>
      <color indexed="8"/>
      <name val="Times New Roman"/>
      <family val="1"/>
    </font>
    <font>
      <b/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0"/>
      <color rgb="FFFF0000"/>
      <name val="Arial"/>
      <family val="2"/>
    </font>
    <font>
      <sz val="9"/>
      <name val="Geneva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12" fillId="0" borderId="0"/>
    <xf numFmtId="0" fontId="2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7" fillId="0" borderId="0"/>
    <xf numFmtId="0" fontId="7" fillId="0" borderId="0"/>
    <xf numFmtId="0" fontId="6" fillId="0" borderId="0"/>
    <xf numFmtId="0" fontId="5" fillId="0" borderId="0"/>
    <xf numFmtId="0" fontId="12" fillId="0" borderId="0"/>
    <xf numFmtId="0" fontId="4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0" fillId="0" borderId="0" applyNumberFormat="0" applyFill="0" applyBorder="0" applyAlignment="0" applyProtection="0"/>
    <xf numFmtId="0" fontId="1" fillId="0" borderId="0"/>
    <xf numFmtId="0" fontId="12" fillId="0" borderId="0"/>
  </cellStyleXfs>
  <cellXfs count="24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165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5" fillId="0" borderId="0" xfId="0" applyFont="1"/>
    <xf numFmtId="0" fontId="14" fillId="0" borderId="0" xfId="0" applyFont="1" applyBorder="1"/>
    <xf numFmtId="0" fontId="15" fillId="0" borderId="0" xfId="0" applyFont="1" applyBorder="1"/>
    <xf numFmtId="0" fontId="15" fillId="0" borderId="0" xfId="0" applyFont="1" applyFill="1" applyBorder="1" applyAlignment="1"/>
    <xf numFmtId="0" fontId="15" fillId="0" borderId="0" xfId="0" applyFont="1" applyFill="1"/>
    <xf numFmtId="0" fontId="15" fillId="0" borderId="0" xfId="0" applyFont="1" applyFill="1" applyBorder="1"/>
    <xf numFmtId="14" fontId="18" fillId="0" borderId="0" xfId="0" applyNumberFormat="1" applyFont="1" applyBorder="1" applyAlignment="1">
      <alignment horizontal="center"/>
    </xf>
    <xf numFmtId="2" fontId="18" fillId="0" borderId="0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19" fillId="0" borderId="0" xfId="0" applyFont="1"/>
    <xf numFmtId="1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2" fontId="18" fillId="0" borderId="8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49" fontId="13" fillId="0" borderId="5" xfId="0" applyNumberFormat="1" applyFont="1" applyFill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7" xfId="0" applyNumberFormat="1" applyBorder="1" applyAlignment="1">
      <alignment horizontal="center"/>
    </xf>
    <xf numFmtId="2" fontId="18" fillId="0" borderId="9" xfId="0" applyNumberFormat="1" applyFont="1" applyBorder="1" applyAlignment="1">
      <alignment horizontal="center"/>
    </xf>
    <xf numFmtId="0" fontId="13" fillId="0" borderId="2" xfId="0" applyNumberFormat="1" applyFont="1" applyBorder="1" applyAlignment="1">
      <alignment horizontal="right"/>
    </xf>
    <xf numFmtId="2" fontId="18" fillId="0" borderId="3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2" fontId="18" fillId="0" borderId="6" xfId="0" applyNumberFormat="1" applyFont="1" applyBorder="1" applyAlignment="1">
      <alignment horizontal="center"/>
    </xf>
    <xf numFmtId="0" fontId="0" fillId="0" borderId="0" xfId="0" applyFill="1"/>
    <xf numFmtId="0" fontId="13" fillId="4" borderId="0" xfId="0" applyNumberFormat="1" applyFont="1" applyFill="1" applyBorder="1" applyAlignment="1">
      <alignment horizontal="center"/>
    </xf>
    <xf numFmtId="0" fontId="13" fillId="4" borderId="1" xfId="0" applyNumberFormat="1" applyFont="1" applyFill="1" applyBorder="1" applyAlignment="1">
      <alignment horizontal="center"/>
    </xf>
    <xf numFmtId="0" fontId="13" fillId="4" borderId="5" xfId="0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2" applyFont="1"/>
    <xf numFmtId="0" fontId="16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11" xfId="1" applyFont="1" applyBorder="1" applyAlignment="1">
      <alignment horizontal="center"/>
    </xf>
    <xf numFmtId="0" fontId="15" fillId="0" borderId="0" xfId="1" applyFont="1"/>
    <xf numFmtId="0" fontId="15" fillId="0" borderId="0" xfId="1" applyFont="1" applyAlignment="1">
      <alignment horizontal="left"/>
    </xf>
    <xf numFmtId="0" fontId="14" fillId="0" borderId="0" xfId="2" applyFont="1" applyBorder="1"/>
    <xf numFmtId="0" fontId="16" fillId="0" borderId="0" xfId="2" applyFont="1" applyBorder="1"/>
    <xf numFmtId="0" fontId="16" fillId="0" borderId="0" xfId="0" applyFont="1" applyBorder="1"/>
    <xf numFmtId="0" fontId="16" fillId="0" borderId="0" xfId="0" applyFont="1" applyBorder="1" applyAlignment="1">
      <alignment horizontal="left"/>
    </xf>
    <xf numFmtId="166" fontId="18" fillId="0" borderId="0" xfId="0" applyNumberFormat="1" applyFont="1" applyAlignment="1">
      <alignment horizontal="center"/>
    </xf>
    <xf numFmtId="1" fontId="15" fillId="0" borderId="0" xfId="1" applyNumberFormat="1" applyFont="1"/>
    <xf numFmtId="166" fontId="15" fillId="0" borderId="0" xfId="1" applyNumberFormat="1" applyFont="1"/>
    <xf numFmtId="1" fontId="16" fillId="0" borderId="0" xfId="1" applyNumberFormat="1" applyFont="1" applyAlignment="1">
      <alignment horizontal="center"/>
    </xf>
    <xf numFmtId="166" fontId="16" fillId="0" borderId="0" xfId="1" applyNumberFormat="1" applyFont="1" applyAlignment="1">
      <alignment horizontal="center"/>
    </xf>
    <xf numFmtId="166" fontId="16" fillId="0" borderId="11" xfId="1" applyNumberFormat="1" applyFont="1" applyBorder="1" applyAlignment="1">
      <alignment horizontal="center"/>
    </xf>
    <xf numFmtId="1" fontId="16" fillId="0" borderId="11" xfId="1" applyNumberFormat="1" applyFont="1" applyBorder="1" applyAlignment="1">
      <alignment horizontal="center"/>
    </xf>
    <xf numFmtId="166" fontId="15" fillId="0" borderId="0" xfId="1" applyNumberFormat="1" applyFont="1" applyAlignment="1">
      <alignment horizontal="center"/>
    </xf>
    <xf numFmtId="1" fontId="15" fillId="0" borderId="0" xfId="1" applyNumberFormat="1" applyFont="1" applyAlignment="1">
      <alignment horizontal="center"/>
    </xf>
    <xf numFmtId="0" fontId="15" fillId="0" borderId="0" xfId="2" applyFont="1" applyBorder="1"/>
    <xf numFmtId="2" fontId="24" fillId="0" borderId="0" xfId="0" applyNumberFormat="1" applyFont="1" applyFill="1" applyBorder="1" applyAlignment="1">
      <alignment horizontal="center"/>
    </xf>
    <xf numFmtId="2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4" fillId="0" borderId="0" xfId="0" applyNumberFormat="1" applyFont="1" applyAlignment="1">
      <alignment horizontal="right"/>
    </xf>
    <xf numFmtId="2" fontId="25" fillId="0" borderId="0" xfId="0" applyNumberFormat="1" applyFont="1" applyBorder="1" applyAlignment="1">
      <alignment horizontal="center"/>
    </xf>
    <xf numFmtId="2" fontId="24" fillId="0" borderId="1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5" fillId="0" borderId="0" xfId="0" applyNumberFormat="1" applyFont="1" applyFill="1"/>
    <xf numFmtId="14" fontId="12" fillId="0" borderId="0" xfId="0" applyNumberFormat="1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/>
    </xf>
    <xf numFmtId="1" fontId="16" fillId="0" borderId="0" xfId="0" applyNumberFormat="1" applyFont="1" applyBorder="1"/>
    <xf numFmtId="1" fontId="15" fillId="0" borderId="0" xfId="0" applyNumberFormat="1" applyFont="1"/>
    <xf numFmtId="164" fontId="0" fillId="0" borderId="0" xfId="0" applyNumberFormat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0" fillId="5" borderId="15" xfId="0" applyFill="1" applyBorder="1" applyAlignment="1">
      <alignment horizontal="center"/>
    </xf>
    <xf numFmtId="0" fontId="12" fillId="5" borderId="15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166" fontId="13" fillId="3" borderId="0" xfId="0" applyNumberFormat="1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2" fontId="13" fillId="3" borderId="0" xfId="0" applyNumberFormat="1" applyFont="1" applyFill="1" applyAlignment="1">
      <alignment horizontal="center"/>
    </xf>
    <xf numFmtId="0" fontId="1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2" fontId="24" fillId="0" borderId="0" xfId="0" applyNumberFormat="1" applyFont="1" applyAlignment="1">
      <alignment horizontal="center"/>
    </xf>
    <xf numFmtId="14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66" fontId="12" fillId="0" borderId="0" xfId="0" applyNumberFormat="1" applyFont="1" applyAlignment="1">
      <alignment horizontal="center"/>
    </xf>
    <xf numFmtId="167" fontId="12" fillId="0" borderId="0" xfId="0" applyNumberFormat="1" applyFont="1" applyAlignment="1">
      <alignment horizontal="center"/>
    </xf>
    <xf numFmtId="1" fontId="12" fillId="5" borderId="16" xfId="0" applyNumberFormat="1" applyFont="1" applyFill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2" fontId="25" fillId="0" borderId="0" xfId="0" applyNumberFormat="1" applyFont="1" applyAlignment="1">
      <alignment horizontal="center"/>
    </xf>
    <xf numFmtId="1" fontId="12" fillId="5" borderId="15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13" fillId="2" borderId="0" xfId="0" applyFont="1" applyFill="1" applyAlignment="1">
      <alignment horizontal="center"/>
    </xf>
    <xf numFmtId="0" fontId="14" fillId="0" borderId="0" xfId="0" applyFont="1"/>
    <xf numFmtId="0" fontId="17" fillId="0" borderId="0" xfId="0" applyFont="1"/>
    <xf numFmtId="0" fontId="19" fillId="0" borderId="0" xfId="1" applyFont="1"/>
    <xf numFmtId="166" fontId="20" fillId="0" borderId="0" xfId="1" applyNumberFormat="1" applyFont="1"/>
    <xf numFmtId="0" fontId="15" fillId="0" borderId="0" xfId="2" applyFont="1" applyAlignment="1">
      <alignment horizontal="center" vertical="center" wrapText="1"/>
    </xf>
    <xf numFmtId="0" fontId="15" fillId="0" borderId="0" xfId="2" quotePrefix="1" applyFont="1" applyAlignment="1">
      <alignment horizontal="left"/>
    </xf>
    <xf numFmtId="166" fontId="12" fillId="5" borderId="16" xfId="0" applyNumberFormat="1" applyFont="1" applyFill="1" applyBorder="1" applyAlignment="1">
      <alignment horizontal="center"/>
    </xf>
    <xf numFmtId="164" fontId="12" fillId="5" borderId="16" xfId="0" applyNumberFormat="1" applyFont="1" applyFill="1" applyBorder="1" applyAlignment="1">
      <alignment horizontal="center"/>
    </xf>
    <xf numFmtId="166" fontId="12" fillId="5" borderId="15" xfId="0" applyNumberFormat="1" applyFont="1" applyFill="1" applyBorder="1" applyAlignment="1">
      <alignment horizontal="center"/>
    </xf>
    <xf numFmtId="164" fontId="12" fillId="5" borderId="15" xfId="0" applyNumberFormat="1" applyFont="1" applyFill="1" applyBorder="1" applyAlignment="1">
      <alignment horizontal="center"/>
    </xf>
    <xf numFmtId="0" fontId="12" fillId="5" borderId="15" xfId="12" applyFont="1" applyFill="1" applyBorder="1" applyAlignment="1">
      <alignment horizontal="center"/>
    </xf>
    <xf numFmtId="0" fontId="12" fillId="5" borderId="15" xfId="12" applyFont="1" applyFill="1" applyBorder="1" applyAlignment="1">
      <alignment horizontal="center"/>
    </xf>
    <xf numFmtId="164" fontId="28" fillId="0" borderId="0" xfId="0" applyNumberFormat="1" applyFont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166" fontId="12" fillId="0" borderId="0" xfId="0" applyNumberFormat="1" applyFont="1" applyBorder="1" applyAlignment="1">
      <alignment horizontal="center"/>
    </xf>
    <xf numFmtId="167" fontId="12" fillId="0" borderId="0" xfId="0" applyNumberFormat="1" applyFont="1" applyBorder="1" applyAlignment="1">
      <alignment horizontal="center"/>
    </xf>
    <xf numFmtId="166" fontId="18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4" fontId="12" fillId="5" borderId="15" xfId="0" applyNumberFormat="1" applyFont="1" applyFill="1" applyBorder="1" applyAlignment="1">
      <alignment horizontal="center"/>
    </xf>
    <xf numFmtId="0" fontId="12" fillId="5" borderId="16" xfId="0" applyFont="1" applyFill="1" applyBorder="1" applyAlignment="1">
      <alignment horizontal="center"/>
    </xf>
    <xf numFmtId="2" fontId="12" fillId="5" borderId="16" xfId="0" applyNumberFormat="1" applyFont="1" applyFill="1" applyBorder="1" applyAlignment="1">
      <alignment horizontal="center"/>
    </xf>
    <xf numFmtId="2" fontId="12" fillId="5" borderId="15" xfId="0" applyNumberFormat="1" applyFont="1" applyFill="1" applyBorder="1" applyAlignment="1">
      <alignment horizontal="center"/>
    </xf>
    <xf numFmtId="164" fontId="28" fillId="0" borderId="8" xfId="0" applyNumberFormat="1" applyFont="1" applyBorder="1" applyAlignment="1">
      <alignment horizontal="center"/>
    </xf>
    <xf numFmtId="164" fontId="28" fillId="0" borderId="0" xfId="0" applyNumberFormat="1" applyFont="1" applyFill="1" applyAlignment="1">
      <alignment horizontal="center"/>
    </xf>
    <xf numFmtId="0" fontId="29" fillId="5" borderId="15" xfId="0" applyFont="1" applyFill="1" applyBorder="1" applyAlignment="1">
      <alignment horizontal="center" vertical="center"/>
    </xf>
    <xf numFmtId="14" fontId="12" fillId="5" borderId="15" xfId="14" applyNumberFormat="1" applyFont="1" applyFill="1" applyBorder="1" applyAlignment="1">
      <alignment horizontal="center"/>
    </xf>
    <xf numFmtId="164" fontId="28" fillId="0" borderId="0" xfId="0" applyNumberFormat="1" applyFont="1" applyBorder="1" applyAlignment="1">
      <alignment horizontal="center"/>
    </xf>
    <xf numFmtId="166" fontId="0" fillId="5" borderId="15" xfId="0" applyNumberFormat="1" applyFill="1" applyBorder="1" applyAlignment="1">
      <alignment horizontal="center" vertical="center"/>
    </xf>
    <xf numFmtId="164" fontId="12" fillId="6" borderId="16" xfId="0" applyNumberFormat="1" applyFont="1" applyFill="1" applyBorder="1" applyAlignment="1">
      <alignment horizontal="center"/>
    </xf>
    <xf numFmtId="166" fontId="12" fillId="5" borderId="16" xfId="23" applyNumberFormat="1" applyFont="1" applyFill="1" applyBorder="1" applyAlignment="1">
      <alignment horizontal="center"/>
    </xf>
    <xf numFmtId="164" fontId="12" fillId="5" borderId="16" xfId="23" applyNumberFormat="1" applyFont="1" applyFill="1" applyBorder="1" applyAlignment="1">
      <alignment horizontal="center"/>
    </xf>
    <xf numFmtId="1" fontId="12" fillId="5" borderId="16" xfId="23" applyNumberFormat="1" applyFont="1" applyFill="1" applyBorder="1" applyAlignment="1">
      <alignment horizontal="center"/>
    </xf>
    <xf numFmtId="166" fontId="12" fillId="5" borderId="15" xfId="23" applyNumberFormat="1" applyFont="1" applyFill="1" applyBorder="1" applyAlignment="1">
      <alignment horizontal="center"/>
    </xf>
    <xf numFmtId="164" fontId="12" fillId="5" borderId="15" xfId="23" applyNumberFormat="1" applyFont="1" applyFill="1" applyBorder="1" applyAlignment="1">
      <alignment horizontal="center"/>
    </xf>
    <xf numFmtId="1" fontId="12" fillId="5" borderId="15" xfId="23" applyNumberFormat="1" applyFont="1" applyFill="1" applyBorder="1" applyAlignment="1">
      <alignment horizontal="center"/>
    </xf>
    <xf numFmtId="166" fontId="12" fillId="5" borderId="16" xfId="23" applyNumberFormat="1" applyFont="1" applyFill="1" applyBorder="1" applyAlignment="1">
      <alignment horizontal="center"/>
    </xf>
    <xf numFmtId="164" fontId="12" fillId="5" borderId="16" xfId="23" applyNumberFormat="1" applyFont="1" applyFill="1" applyBorder="1" applyAlignment="1">
      <alignment horizontal="center"/>
    </xf>
    <xf numFmtId="1" fontId="12" fillId="5" borderId="16" xfId="23" applyNumberFormat="1" applyFont="1" applyFill="1" applyBorder="1" applyAlignment="1">
      <alignment horizontal="center"/>
    </xf>
    <xf numFmtId="166" fontId="12" fillId="5" borderId="15" xfId="23" applyNumberFormat="1" applyFont="1" applyFill="1" applyBorder="1" applyAlignment="1">
      <alignment horizontal="center"/>
    </xf>
    <xf numFmtId="164" fontId="12" fillId="5" borderId="15" xfId="23" applyNumberFormat="1" applyFont="1" applyFill="1" applyBorder="1" applyAlignment="1">
      <alignment horizontal="center"/>
    </xf>
    <xf numFmtId="1" fontId="12" fillId="5" borderId="15" xfId="23" applyNumberFormat="1" applyFont="1" applyFill="1" applyBorder="1" applyAlignment="1">
      <alignment horizontal="center"/>
    </xf>
    <xf numFmtId="166" fontId="12" fillId="5" borderId="16" xfId="23" applyNumberFormat="1" applyFont="1" applyFill="1" applyBorder="1" applyAlignment="1">
      <alignment horizontal="center"/>
    </xf>
    <xf numFmtId="164" fontId="12" fillId="5" borderId="16" xfId="23" applyNumberFormat="1" applyFont="1" applyFill="1" applyBorder="1" applyAlignment="1">
      <alignment horizontal="center"/>
    </xf>
    <xf numFmtId="1" fontId="12" fillId="5" borderId="16" xfId="23" applyNumberFormat="1" applyFont="1" applyFill="1" applyBorder="1" applyAlignment="1">
      <alignment horizontal="center"/>
    </xf>
    <xf numFmtId="166" fontId="12" fillId="5" borderId="15" xfId="23" applyNumberFormat="1" applyFont="1" applyFill="1" applyBorder="1" applyAlignment="1">
      <alignment horizontal="center"/>
    </xf>
    <xf numFmtId="164" fontId="12" fillId="5" borderId="15" xfId="23" applyNumberFormat="1" applyFont="1" applyFill="1" applyBorder="1" applyAlignment="1">
      <alignment horizontal="center"/>
    </xf>
    <xf numFmtId="1" fontId="12" fillId="5" borderId="15" xfId="23" applyNumberFormat="1" applyFont="1" applyFill="1" applyBorder="1" applyAlignment="1">
      <alignment horizontal="center"/>
    </xf>
    <xf numFmtId="166" fontId="12" fillId="5" borderId="16" xfId="23" applyNumberFormat="1" applyFont="1" applyFill="1" applyBorder="1" applyAlignment="1">
      <alignment horizontal="center"/>
    </xf>
    <xf numFmtId="164" fontId="12" fillId="5" borderId="16" xfId="23" applyNumberFormat="1" applyFont="1" applyFill="1" applyBorder="1" applyAlignment="1">
      <alignment horizontal="center"/>
    </xf>
    <xf numFmtId="1" fontId="12" fillId="5" borderId="16" xfId="23" applyNumberFormat="1" applyFont="1" applyFill="1" applyBorder="1" applyAlignment="1">
      <alignment horizontal="center"/>
    </xf>
    <xf numFmtId="166" fontId="12" fillId="5" borderId="15" xfId="23" applyNumberFormat="1" applyFont="1" applyFill="1" applyBorder="1" applyAlignment="1">
      <alignment horizontal="center"/>
    </xf>
    <xf numFmtId="164" fontId="12" fillId="5" borderId="15" xfId="23" applyNumberFormat="1" applyFont="1" applyFill="1" applyBorder="1" applyAlignment="1">
      <alignment horizontal="center"/>
    </xf>
    <xf numFmtId="1" fontId="12" fillId="5" borderId="15" xfId="23" applyNumberFormat="1" applyFont="1" applyFill="1" applyBorder="1" applyAlignment="1">
      <alignment horizontal="center"/>
    </xf>
    <xf numFmtId="166" fontId="12" fillId="5" borderId="16" xfId="23" applyNumberFormat="1" applyFont="1" applyFill="1" applyBorder="1" applyAlignment="1">
      <alignment horizontal="center"/>
    </xf>
    <xf numFmtId="164" fontId="12" fillId="5" borderId="16" xfId="23" applyNumberFormat="1" applyFont="1" applyFill="1" applyBorder="1" applyAlignment="1">
      <alignment horizontal="center"/>
    </xf>
    <xf numFmtId="1" fontId="12" fillId="5" borderId="16" xfId="23" applyNumberFormat="1" applyFont="1" applyFill="1" applyBorder="1" applyAlignment="1">
      <alignment horizontal="center"/>
    </xf>
    <xf numFmtId="166" fontId="12" fillId="5" borderId="15" xfId="23" applyNumberFormat="1" applyFont="1" applyFill="1" applyBorder="1" applyAlignment="1">
      <alignment horizontal="center"/>
    </xf>
    <xf numFmtId="164" fontId="12" fillId="5" borderId="15" xfId="23" applyNumberFormat="1" applyFont="1" applyFill="1" applyBorder="1" applyAlignment="1">
      <alignment horizontal="center"/>
    </xf>
    <xf numFmtId="1" fontId="12" fillId="5" borderId="15" xfId="23" applyNumberFormat="1" applyFont="1" applyFill="1" applyBorder="1" applyAlignment="1">
      <alignment horizontal="center"/>
    </xf>
    <xf numFmtId="166" fontId="12" fillId="5" borderId="16" xfId="23" applyNumberFormat="1" applyFont="1" applyFill="1" applyBorder="1" applyAlignment="1">
      <alignment horizontal="center"/>
    </xf>
    <xf numFmtId="164" fontId="12" fillId="5" borderId="16" xfId="23" applyNumberFormat="1" applyFont="1" applyFill="1" applyBorder="1" applyAlignment="1">
      <alignment horizontal="center"/>
    </xf>
    <xf numFmtId="1" fontId="12" fillId="5" borderId="16" xfId="23" applyNumberFormat="1" applyFont="1" applyFill="1" applyBorder="1" applyAlignment="1">
      <alignment horizontal="center"/>
    </xf>
    <xf numFmtId="166" fontId="12" fillId="5" borderId="15" xfId="23" applyNumberFormat="1" applyFont="1" applyFill="1" applyBorder="1" applyAlignment="1">
      <alignment horizontal="center"/>
    </xf>
    <xf numFmtId="164" fontId="12" fillId="5" borderId="15" xfId="23" applyNumberFormat="1" applyFont="1" applyFill="1" applyBorder="1" applyAlignment="1">
      <alignment horizontal="center"/>
    </xf>
    <xf numFmtId="1" fontId="12" fillId="5" borderId="15" xfId="23" applyNumberFormat="1" applyFont="1" applyFill="1" applyBorder="1" applyAlignment="1">
      <alignment horizontal="center"/>
    </xf>
    <xf numFmtId="166" fontId="12" fillId="5" borderId="16" xfId="23" applyNumberFormat="1" applyFont="1" applyFill="1" applyBorder="1" applyAlignment="1">
      <alignment horizontal="center"/>
    </xf>
    <xf numFmtId="166" fontId="12" fillId="5" borderId="15" xfId="23" applyNumberFormat="1" applyFont="1" applyFill="1" applyBorder="1" applyAlignment="1">
      <alignment horizontal="center"/>
    </xf>
    <xf numFmtId="168" fontId="12" fillId="5" borderId="15" xfId="23" applyNumberFormat="1" applyFont="1" applyFill="1" applyBorder="1" applyAlignment="1">
      <alignment horizontal="center"/>
    </xf>
    <xf numFmtId="3" fontId="12" fillId="5" borderId="15" xfId="23" applyNumberFormat="1" applyFont="1" applyFill="1" applyBorder="1" applyAlignment="1">
      <alignment horizontal="center"/>
    </xf>
    <xf numFmtId="166" fontId="12" fillId="5" borderId="16" xfId="23" applyNumberFormat="1" applyFont="1" applyFill="1" applyBorder="1" applyAlignment="1">
      <alignment horizontal="center"/>
    </xf>
    <xf numFmtId="164" fontId="12" fillId="5" borderId="16" xfId="23" applyNumberFormat="1" applyFont="1" applyFill="1" applyBorder="1" applyAlignment="1">
      <alignment horizontal="center"/>
    </xf>
    <xf numFmtId="166" fontId="12" fillId="5" borderId="15" xfId="23" applyNumberFormat="1" applyFont="1" applyFill="1" applyBorder="1" applyAlignment="1">
      <alignment horizontal="center"/>
    </xf>
    <xf numFmtId="164" fontId="12" fillId="5" borderId="15" xfId="23" applyNumberFormat="1" applyFont="1" applyFill="1" applyBorder="1" applyAlignment="1">
      <alignment horizontal="center"/>
    </xf>
    <xf numFmtId="2" fontId="12" fillId="5" borderId="16" xfId="23" applyNumberFormat="1" applyFont="1" applyFill="1" applyBorder="1" applyAlignment="1">
      <alignment horizontal="center"/>
    </xf>
    <xf numFmtId="2" fontId="12" fillId="5" borderId="15" xfId="23" applyNumberFormat="1" applyFont="1" applyFill="1" applyBorder="1" applyAlignment="1">
      <alignment horizontal="center"/>
    </xf>
    <xf numFmtId="14" fontId="12" fillId="5" borderId="15" xfId="23" applyNumberFormat="1" applyFont="1" applyFill="1" applyBorder="1" applyAlignment="1">
      <alignment horizontal="center"/>
    </xf>
    <xf numFmtId="166" fontId="12" fillId="5" borderId="16" xfId="23" applyNumberFormat="1" applyFont="1" applyFill="1" applyBorder="1" applyAlignment="1">
      <alignment horizontal="center"/>
    </xf>
    <xf numFmtId="164" fontId="12" fillId="5" borderId="16" xfId="23" applyNumberFormat="1" applyFont="1" applyFill="1" applyBorder="1" applyAlignment="1">
      <alignment horizontal="center"/>
    </xf>
    <xf numFmtId="1" fontId="12" fillId="5" borderId="16" xfId="23" applyNumberFormat="1" applyFont="1" applyFill="1" applyBorder="1" applyAlignment="1">
      <alignment horizontal="center"/>
    </xf>
    <xf numFmtId="166" fontId="12" fillId="5" borderId="15" xfId="23" applyNumberFormat="1" applyFont="1" applyFill="1" applyBorder="1" applyAlignment="1">
      <alignment horizontal="center"/>
    </xf>
    <xf numFmtId="164" fontId="12" fillId="5" borderId="15" xfId="23" applyNumberFormat="1" applyFont="1" applyFill="1" applyBorder="1" applyAlignment="1">
      <alignment horizontal="center"/>
    </xf>
    <xf numFmtId="1" fontId="12" fillId="5" borderId="15" xfId="23" applyNumberFormat="1" applyFont="1" applyFill="1" applyBorder="1" applyAlignment="1">
      <alignment horizontal="center"/>
    </xf>
    <xf numFmtId="14" fontId="12" fillId="5" borderId="15" xfId="23" applyNumberFormat="1" applyFont="1" applyFill="1" applyBorder="1" applyAlignment="1">
      <alignment horizontal="center"/>
    </xf>
    <xf numFmtId="166" fontId="12" fillId="5" borderId="16" xfId="23" applyNumberFormat="1" applyFont="1" applyFill="1" applyBorder="1" applyAlignment="1">
      <alignment horizontal="center"/>
    </xf>
    <xf numFmtId="164" fontId="12" fillId="5" borderId="16" xfId="23" applyNumberFormat="1" applyFont="1" applyFill="1" applyBorder="1" applyAlignment="1">
      <alignment horizontal="center"/>
    </xf>
    <xf numFmtId="1" fontId="12" fillId="5" borderId="16" xfId="23" applyNumberFormat="1" applyFont="1" applyFill="1" applyBorder="1" applyAlignment="1">
      <alignment horizontal="center"/>
    </xf>
    <xf numFmtId="166" fontId="12" fillId="5" borderId="15" xfId="23" applyNumberFormat="1" applyFont="1" applyFill="1" applyBorder="1" applyAlignment="1">
      <alignment horizontal="center"/>
    </xf>
    <xf numFmtId="164" fontId="12" fillId="5" borderId="15" xfId="23" applyNumberFormat="1" applyFont="1" applyFill="1" applyBorder="1" applyAlignment="1">
      <alignment horizontal="center"/>
    </xf>
    <xf numFmtId="1" fontId="12" fillId="5" borderId="15" xfId="23" applyNumberFormat="1" applyFont="1" applyFill="1" applyBorder="1" applyAlignment="1">
      <alignment horizontal="center"/>
    </xf>
    <xf numFmtId="166" fontId="12" fillId="5" borderId="16" xfId="23" applyNumberFormat="1" applyFont="1" applyFill="1" applyBorder="1" applyAlignment="1">
      <alignment horizontal="center"/>
    </xf>
    <xf numFmtId="164" fontId="12" fillId="5" borderId="16" xfId="23" applyNumberFormat="1" applyFont="1" applyFill="1" applyBorder="1" applyAlignment="1">
      <alignment horizontal="center"/>
    </xf>
    <xf numFmtId="1" fontId="12" fillId="5" borderId="16" xfId="23" applyNumberFormat="1" applyFont="1" applyFill="1" applyBorder="1" applyAlignment="1">
      <alignment horizontal="center"/>
    </xf>
    <xf numFmtId="14" fontId="12" fillId="5" borderId="15" xfId="23" applyNumberFormat="1" applyFont="1" applyFill="1" applyBorder="1" applyAlignment="1">
      <alignment horizontal="center"/>
    </xf>
    <xf numFmtId="14" fontId="12" fillId="5" borderId="15" xfId="23" applyNumberFormat="1" applyFont="1" applyFill="1" applyBorder="1" applyAlignment="1">
      <alignment horizontal="center"/>
    </xf>
    <xf numFmtId="14" fontId="12" fillId="5" borderId="15" xfId="23" applyNumberFormat="1" applyFont="1" applyFill="1" applyBorder="1" applyAlignment="1">
      <alignment horizontal="center"/>
    </xf>
    <xf numFmtId="1" fontId="28" fillId="7" borderId="0" xfId="26" applyNumberFormat="1" applyFont="1" applyFill="1" applyBorder="1" applyAlignment="1" applyProtection="1">
      <alignment horizontal="center"/>
    </xf>
    <xf numFmtId="165" fontId="28" fillId="7" borderId="0" xfId="26" applyNumberFormat="1" applyFont="1" applyFill="1" applyBorder="1" applyAlignment="1" applyProtection="1">
      <alignment horizontal="center"/>
    </xf>
    <xf numFmtId="1" fontId="31" fillId="7" borderId="0" xfId="26" applyNumberFormat="1" applyFont="1" applyFill="1" applyBorder="1" applyAlignment="1" applyProtection="1">
      <alignment horizontal="center"/>
    </xf>
    <xf numFmtId="1" fontId="28" fillId="7" borderId="17" xfId="26" applyNumberFormat="1" applyFont="1" applyFill="1" applyBorder="1" applyAlignment="1" applyProtection="1">
      <alignment horizontal="center"/>
    </xf>
    <xf numFmtId="165" fontId="28" fillId="7" borderId="17" xfId="26" applyNumberFormat="1" applyFont="1" applyFill="1" applyBorder="1" applyAlignment="1" applyProtection="1">
      <alignment horizontal="center"/>
    </xf>
    <xf numFmtId="1" fontId="31" fillId="7" borderId="17" xfId="26" applyNumberFormat="1" applyFont="1" applyFill="1" applyBorder="1" applyAlignment="1" applyProtection="1">
      <alignment horizontal="center"/>
    </xf>
    <xf numFmtId="0" fontId="12" fillId="7" borderId="0" xfId="26" applyFont="1" applyFill="1" applyAlignment="1">
      <alignment horizontal="center"/>
    </xf>
    <xf numFmtId="0" fontId="12" fillId="7" borderId="17" xfId="26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24" fillId="0" borderId="0" xfId="0" applyNumberFormat="1" applyFont="1" applyAlignment="1">
      <alignment horizontal="center" wrapText="1"/>
    </xf>
    <xf numFmtId="0" fontId="24" fillId="0" borderId="0" xfId="0" applyFont="1" applyAlignment="1">
      <alignment horizontal="center"/>
    </xf>
    <xf numFmtId="2" fontId="24" fillId="0" borderId="0" xfId="0" applyNumberFormat="1" applyFont="1" applyFill="1" applyBorder="1" applyAlignment="1">
      <alignment horizontal="center"/>
    </xf>
  </cellXfs>
  <cellStyles count="28">
    <cellStyle name="Hyperlink 2" xfId="25" xr:uid="{6F910A24-08B9-4D29-9FBA-A5918B872C90}"/>
    <cellStyle name="Normal" xfId="0" builtinId="0"/>
    <cellStyle name="Normal 10" xfId="14" xr:uid="{54C5A81C-6BFF-48EB-AC54-2139679BCC35}"/>
    <cellStyle name="Normal 11" xfId="23" xr:uid="{5DE9743E-3690-44EB-865A-63F9589D40DF}"/>
    <cellStyle name="Normal 12" xfId="10" xr:uid="{CCCB66A4-02E7-46ED-8748-807004F112D8}"/>
    <cellStyle name="Normal 12 2" xfId="21" xr:uid="{18C75D20-7F2C-4919-8C7E-440802634EBB}"/>
    <cellStyle name="Normal 13" xfId="11" xr:uid="{4D6A52D4-2815-4823-B300-D5DBE4865949}"/>
    <cellStyle name="Normal 14" xfId="26" xr:uid="{167C9E17-3151-4C33-94CE-9FEA907A8A23}"/>
    <cellStyle name="Normal 2" xfId="3" xr:uid="{E1FD7AC1-3A5C-490A-ACAA-F4C4C7C4808D}"/>
    <cellStyle name="Normal 2 2" xfId="15" xr:uid="{E08DF46E-112B-407B-8C61-BE6EDEE275BF}"/>
    <cellStyle name="Normal 2 3" xfId="24" xr:uid="{4AC36C74-C3CB-4542-A7AC-87F1D62AB1E8}"/>
    <cellStyle name="Normal 2 4" xfId="27" xr:uid="{495C27F0-C928-444B-8991-BE312C99234C}"/>
    <cellStyle name="Normal 3" xfId="4" xr:uid="{812DD7B1-480C-48C9-9E30-178F8A327DAD}"/>
    <cellStyle name="Normal 3 2" xfId="7" xr:uid="{34CF07E4-575F-4D82-9278-84FD51DA0947}"/>
    <cellStyle name="Normal 3 3" xfId="16" xr:uid="{6F3A3A80-6DD5-4F15-BEB5-FC3066014074}"/>
    <cellStyle name="Normal 4" xfId="5" xr:uid="{DA386F94-3BF7-4FF6-B4CD-AE3EE1D6E4E0}"/>
    <cellStyle name="Normal 4 2" xfId="17" xr:uid="{3C0439A2-7D52-4881-96CF-503C4CA57587}"/>
    <cellStyle name="Normal 5" xfId="6" xr:uid="{7ECC9E2C-5BEA-468D-9849-F5A164B63E3D}"/>
    <cellStyle name="Normal 5 2" xfId="18" xr:uid="{5E2C9722-F36A-4A6D-BE96-6D59779ECFCA}"/>
    <cellStyle name="Normal 6" xfId="8" xr:uid="{FE802735-3BC2-42EE-AB48-EF11F05D1B74}"/>
    <cellStyle name="Normal 6 2" xfId="19" xr:uid="{4043CBEB-FD8D-462D-B944-56552542FD42}"/>
    <cellStyle name="Normal 7" xfId="9" xr:uid="{53741C7B-38AF-43A9-90D0-40A8FDE64C5D}"/>
    <cellStyle name="Normal 7 2" xfId="20" xr:uid="{D8028F53-F9BD-4BE4-8559-04D0A80F79C5}"/>
    <cellStyle name="Normal 8" xfId="12" xr:uid="{754C0DBF-638F-464A-BACF-F510FD654B77}"/>
    <cellStyle name="Normal 8 2" xfId="22" xr:uid="{D1FD3561-D8BF-4DD9-9B95-105F931C7010}"/>
    <cellStyle name="Normal 9" xfId="13" xr:uid="{B20A1B3F-01EA-4D93-A381-71677D26C777}"/>
    <cellStyle name="Normal_MW_results-2008-2" xfId="1" xr:uid="{00000000-0005-0000-0000-000001000000}"/>
    <cellStyle name="Normal_Pilot_sample_specs" xfId="2" xr:uid="{00000000-0005-0000-0000-000002000000}"/>
  </cellStyles>
  <dxfs count="0"/>
  <tableStyles count="0" defaultTableStyle="TableStyleMedium9" defaultPivotStyle="PivotStyleLight16"/>
  <colors>
    <mruColors>
      <color rgb="FFFFCC00"/>
      <color rgb="FFFF6600"/>
      <color rgb="FF0000FF"/>
      <color rgb="FF800080"/>
      <color rgb="FFFF0000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7.xml"/><Relationship Id="rId5" Type="http://schemas.openxmlformats.org/officeDocument/2006/relationships/chartsheet" Target="chartsheets/sheet2.xml"/><Relationship Id="rId15" Type="http://schemas.openxmlformats.org/officeDocument/2006/relationships/styles" Target="styles.xml"/><Relationship Id="rId10" Type="http://schemas.openxmlformats.org/officeDocument/2006/relationships/chartsheet" Target="chartsheets/sheet6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4.xml"/><Relationship Id="rId1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USGS Sediment Laboratory Quality Assurance Project - Study 1, 2023
Fine Material Mass Percent Error</a:t>
            </a:r>
            <a:r>
              <a:rPr lang="en-US" baseline="0"/>
              <a:t> (between reported and expected)</a:t>
            </a:r>
            <a:endParaRPr lang="en-US"/>
          </a:p>
        </c:rich>
      </c:tx>
      <c:layout>
        <c:manualLayout>
          <c:xMode val="edge"/>
          <c:yMode val="edge"/>
          <c:x val="0.20421745546931191"/>
          <c:y val="1.95757925547264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142898804316125E-2"/>
          <c:y val="0.18924758244942749"/>
          <c:w val="0.87014428412874589"/>
          <c:h val="0.5807504078303426"/>
        </c:manualLayout>
      </c:layout>
      <c:lineChart>
        <c:grouping val="standard"/>
        <c:varyColors val="0"/>
        <c:ser>
          <c:idx val="0"/>
          <c:order val="0"/>
          <c:tx>
            <c:v>Results</c:v>
          </c:tx>
          <c:spPr>
            <a:ln w="28575">
              <a:noFill/>
            </a:ln>
          </c:spPr>
          <c:marker>
            <c:symbol val="diamond"/>
            <c:size val="4"/>
            <c:spPr>
              <a:noFill/>
              <a:ln w="12700" cap="flat" cmpd="sng">
                <a:solidFill>
                  <a:srgbClr val="0070C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35-4190-9E57-919C1BF79B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35-4190-9E57-919C1BF79B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735-4190-9E57-919C1BF79BE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735-4190-9E57-919C1BF79BE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735-4190-9E57-919C1BF79BE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735-4190-9E57-919C1BF79BE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735-4190-9E57-919C1BF79BE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735-4190-9E57-919C1BF79BE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735-4190-9E57-919C1BF79BE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735-4190-9E57-919C1BF79BE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735-4190-9E57-919C1BF79BEF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4735-4190-9E57-919C1BF79BE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735-4190-9E57-919C1BF79BE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735-4190-9E57-919C1BF79BE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735-4190-9E57-919C1BF79BE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735-4190-9E57-919C1BF79BE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735-4190-9E57-919C1BF79BE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735-4190-9E57-919C1BF79BE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735-4190-9E57-919C1BF79BE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735-4190-9E57-919C1BF79BE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735-4190-9E57-919C1BF79BE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735-4190-9E57-919C1BF79BE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735-4190-9E57-919C1BF79BE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735-4190-9E57-919C1BF79BEF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735-4190-9E57-919C1BF79BEF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735-4190-9E57-919C1BF79BEF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4735-4190-9E57-919C1BF79BEF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4735-4190-9E57-919C1BF79BEF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4735-4190-9E57-919C1BF79BEF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4735-4190-9E57-919C1BF79BEF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4735-4190-9E57-919C1BF79BEF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4735-4190-9E57-919C1BF79BEF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4735-4190-9E57-919C1BF79BEF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4735-4190-9E57-919C1BF79BEF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4735-4190-9E57-919C1BF79BEF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4735-4190-9E57-919C1BF79BEF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4735-4190-9E57-919C1BF79BEF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4735-4190-9E57-919C1BF79BEF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4735-4190-9E57-919C1BF79BEF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4735-4190-9E57-919C1BF79BEF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4735-4190-9E57-919C1BF79BEF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4735-4190-9E57-919C1BF79BEF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4735-4190-9E57-919C1BF79BEF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4735-4190-9E57-919C1BF79BEF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4735-4190-9E57-919C1BF79BEF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4735-4190-9E57-919C1BF79BEF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4735-4190-9E57-919C1BF79BEF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4735-4190-9E57-919C1BF79BEF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4735-4190-9E57-919C1BF79BEF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4735-4190-9E57-919C1BF79BEF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4735-4190-9E57-919C1BF79BEF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4735-4190-9E57-919C1BF79BEF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4-4735-4190-9E57-919C1BF79BEF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35-4735-4190-9E57-919C1BF79BEF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36-4735-4190-9E57-919C1BF79BEF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37-4735-4190-9E57-919C1BF79BEF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38-4735-4190-9E57-919C1BF79BEF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39-4735-4190-9E57-919C1BF79BEF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3A-4735-4190-9E57-919C1BF79BEF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3B-4735-4190-9E57-919C1BF79BEF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3C-4735-4190-9E57-919C1BF79BEF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3D-4735-4190-9E57-919C1BF79BEF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3E-4735-4190-9E57-919C1BF79BEF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3F-4735-4190-9E57-919C1BF79BEF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0-4735-4190-9E57-919C1BF79BEF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1-4735-4190-9E57-919C1BF79BEF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2-4735-4190-9E57-919C1BF79BEF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3-4735-4190-9E57-919C1BF79BEF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4-4735-4190-9E57-919C1BF79BEF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45-4735-4190-9E57-919C1BF79BEF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46-4735-4190-9E57-919C1BF79BEF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47-4735-4190-9E57-919C1BF79BEF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48-4735-4190-9E57-919C1BF79BEF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49-4735-4190-9E57-919C1BF79BEF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4A-4735-4190-9E57-919C1BF79BEF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4B-4735-4190-9E57-919C1BF79BEF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4C-4735-4190-9E57-919C1BF79BEF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4D-4735-4190-9E57-919C1BF79BEF}"/>
              </c:ext>
            </c:extLst>
          </c:dPt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Results!$Q$4:$Q$147</c:f>
              <c:numCache>
                <c:formatCode>0.00</c:formatCode>
                <c:ptCount val="144"/>
                <c:pt idx="0">
                  <c:v>-6.0240963855421601</c:v>
                </c:pt>
                <c:pt idx="1">
                  <c:v>-8.6633663366336542</c:v>
                </c:pt>
                <c:pt idx="2">
                  <c:v>-5.3682896379525573</c:v>
                </c:pt>
                <c:pt idx="3">
                  <c:v>-2.7007562117392894</c:v>
                </c:pt>
                <c:pt idx="4">
                  <c:v>-1.3836772983114485</c:v>
                </c:pt>
                <c:pt idx="5">
                  <c:v>-2.1628498727735406</c:v>
                </c:pt>
                <c:pt idx="6">
                  <c:v>-5.7093919497573555</c:v>
                </c:pt>
                <c:pt idx="7">
                  <c:v>-4.1740473270654634</c:v>
                </c:pt>
                <c:pt idx="8">
                  <c:v>-9.8685428624328733</c:v>
                </c:pt>
                <c:pt idx="10">
                  <c:v>-8.7064676616915335</c:v>
                </c:pt>
                <c:pt idx="11">
                  <c:v>-7.1516646115906273</c:v>
                </c:pt>
                <c:pt idx="12">
                  <c:v>-3.8156947444204463</c:v>
                </c:pt>
                <c:pt idx="13">
                  <c:v>-2.2721948934176588</c:v>
                </c:pt>
                <c:pt idx="14">
                  <c:v>-2.6320566345979231</c:v>
                </c:pt>
                <c:pt idx="15">
                  <c:v>-3.7686290184434452</c:v>
                </c:pt>
                <c:pt idx="16">
                  <c:v>-3.645480417400722</c:v>
                </c:pt>
                <c:pt idx="17">
                  <c:v>-3.588623064958159</c:v>
                </c:pt>
                <c:pt idx="18">
                  <c:v>-5.1587301587301546</c:v>
                </c:pt>
                <c:pt idx="19">
                  <c:v>-4.3062200956937708</c:v>
                </c:pt>
                <c:pt idx="20">
                  <c:v>-2.9556650246305414</c:v>
                </c:pt>
                <c:pt idx="21">
                  <c:v>-2.1590500179920853</c:v>
                </c:pt>
                <c:pt idx="22">
                  <c:v>-1.4114326040931557</c:v>
                </c:pt>
                <c:pt idx="23">
                  <c:v>-1.1425462459194726</c:v>
                </c:pt>
                <c:pt idx="24">
                  <c:v>1.7130131902013755E-2</c:v>
                </c:pt>
                <c:pt idx="25">
                  <c:v>-2.1044038278379871</c:v>
                </c:pt>
                <c:pt idx="26">
                  <c:v>-1.854731230564195</c:v>
                </c:pt>
                <c:pt idx="27">
                  <c:v>-11.78861788617886</c:v>
                </c:pt>
                <c:pt idx="28">
                  <c:v>-8.3950617283950617</c:v>
                </c:pt>
                <c:pt idx="29">
                  <c:v>-8.5889570552147312</c:v>
                </c:pt>
                <c:pt idx="30">
                  <c:v>-2.4873828406632885</c:v>
                </c:pt>
                <c:pt idx="31">
                  <c:v>-2.1146616541353271</c:v>
                </c:pt>
                <c:pt idx="32">
                  <c:v>-1.9056261343012821</c:v>
                </c:pt>
                <c:pt idx="33">
                  <c:v>-3.5249085923217476</c:v>
                </c:pt>
                <c:pt idx="34">
                  <c:v>-3.9223706935733134</c:v>
                </c:pt>
                <c:pt idx="35">
                  <c:v>-4.8784098900692205</c:v>
                </c:pt>
                <c:pt idx="36">
                  <c:v>3.2388663967611282</c:v>
                </c:pt>
                <c:pt idx="37">
                  <c:v>0.98522167487685841</c:v>
                </c:pt>
                <c:pt idx="38">
                  <c:v>-3.7267080745341645</c:v>
                </c:pt>
                <c:pt idx="39">
                  <c:v>-2.4775583482944405</c:v>
                </c:pt>
                <c:pt idx="40">
                  <c:v>-1.7100023424689688</c:v>
                </c:pt>
                <c:pt idx="41">
                  <c:v>-1.5809558422678611</c:v>
                </c:pt>
                <c:pt idx="42">
                  <c:v>-2.1308197657811991</c:v>
                </c:pt>
                <c:pt idx="43">
                  <c:v>-1.5272727272727407</c:v>
                </c:pt>
                <c:pt idx="44">
                  <c:v>-1.5258129027479572</c:v>
                </c:pt>
                <c:pt idx="48">
                  <c:v>-2.447804175665937</c:v>
                </c:pt>
                <c:pt idx="49">
                  <c:v>-1.9262391355414705</c:v>
                </c:pt>
                <c:pt idx="50">
                  <c:v>-2.8898582333696883</c:v>
                </c:pt>
                <c:pt idx="51">
                  <c:v>-0.95423118678932273</c:v>
                </c:pt>
                <c:pt idx="52">
                  <c:v>-0.51296018884197492</c:v>
                </c:pt>
                <c:pt idx="53">
                  <c:v>-0.11842202649693183</c:v>
                </c:pt>
                <c:pt idx="54">
                  <c:v>-1.2048192771084265</c:v>
                </c:pt>
                <c:pt idx="55">
                  <c:v>-3.491271820448874</c:v>
                </c:pt>
                <c:pt idx="56">
                  <c:v>-3.1980319803197923</c:v>
                </c:pt>
                <c:pt idx="57">
                  <c:v>-6.8903318903318924</c:v>
                </c:pt>
                <c:pt idx="58">
                  <c:v>-2.1805392731535695</c:v>
                </c:pt>
                <c:pt idx="59">
                  <c:v>-2.1257267441860543</c:v>
                </c:pt>
                <c:pt idx="60">
                  <c:v>-0.73071873037621415</c:v>
                </c:pt>
                <c:pt idx="61">
                  <c:v>-0.5272008362496049</c:v>
                </c:pt>
                <c:pt idx="62">
                  <c:v>-0.83977655284672936</c:v>
                </c:pt>
                <c:pt idx="63">
                  <c:v>-2.8112449799196759</c:v>
                </c:pt>
                <c:pt idx="64">
                  <c:v>-1.9704433497536828</c:v>
                </c:pt>
                <c:pt idx="65">
                  <c:v>-3.6024844720496891</c:v>
                </c:pt>
                <c:pt idx="66">
                  <c:v>-2.8305266929416044</c:v>
                </c:pt>
                <c:pt idx="67">
                  <c:v>3.7611659614480519</c:v>
                </c:pt>
                <c:pt idx="68">
                  <c:v>-2.6899309342057496</c:v>
                </c:pt>
                <c:pt idx="69">
                  <c:v>-2.763030199235029</c:v>
                </c:pt>
                <c:pt idx="70">
                  <c:v>-0.91809835469502754</c:v>
                </c:pt>
                <c:pt idx="71">
                  <c:v>-1.0775782262543856</c:v>
                </c:pt>
                <c:pt idx="81">
                  <c:v>-1.195219123504476</c:v>
                </c:pt>
                <c:pt idx="82">
                  <c:v>-1.7369727047144488</c:v>
                </c:pt>
                <c:pt idx="83">
                  <c:v>-2.9887920298878159</c:v>
                </c:pt>
                <c:pt idx="84">
                  <c:v>-1.7448200654306814</c:v>
                </c:pt>
                <c:pt idx="85">
                  <c:v>-1.4087814040854283</c:v>
                </c:pt>
                <c:pt idx="86">
                  <c:v>-2.363206689692765</c:v>
                </c:pt>
                <c:pt idx="87">
                  <c:v>-0.13136101433549552</c:v>
                </c:pt>
                <c:pt idx="88">
                  <c:v>-0.91955064323247915</c:v>
                </c:pt>
                <c:pt idx="89">
                  <c:v>-0.48146364949445947</c:v>
                </c:pt>
                <c:pt idx="90">
                  <c:v>1.9841269841269857</c:v>
                </c:pt>
                <c:pt idx="91">
                  <c:v>-2.7027027027026951</c:v>
                </c:pt>
                <c:pt idx="92">
                  <c:v>-3.9950062421972641</c:v>
                </c:pt>
                <c:pt idx="93">
                  <c:v>-4.0173724212812161</c:v>
                </c:pt>
                <c:pt idx="94">
                  <c:v>-2.9868297271872164</c:v>
                </c:pt>
                <c:pt idx="95">
                  <c:v>-2.6860254083484634</c:v>
                </c:pt>
                <c:pt idx="96">
                  <c:v>-1.524755867740287</c:v>
                </c:pt>
                <c:pt idx="97">
                  <c:v>-1.8141412308948268</c:v>
                </c:pt>
                <c:pt idx="98">
                  <c:v>-1.0142888872436548</c:v>
                </c:pt>
                <c:pt idx="126">
                  <c:v>-22.983870967741936</c:v>
                </c:pt>
                <c:pt idx="127">
                  <c:v>-15.662650602409636</c:v>
                </c:pt>
                <c:pt idx="128">
                  <c:v>-5.118601747815239</c:v>
                </c:pt>
                <c:pt idx="129">
                  <c:v>-5.5918663761800911</c:v>
                </c:pt>
                <c:pt idx="130">
                  <c:v>-5.6740914419695194</c:v>
                </c:pt>
                <c:pt idx="131">
                  <c:v>-2.92408281874319</c:v>
                </c:pt>
                <c:pt idx="132">
                  <c:v>-1.530466563874145</c:v>
                </c:pt>
                <c:pt idx="133">
                  <c:v>0.74053882149835104</c:v>
                </c:pt>
                <c:pt idx="134">
                  <c:v>-1.2840913296081098</c:v>
                </c:pt>
                <c:pt idx="135">
                  <c:v>-18.326693227091635</c:v>
                </c:pt>
                <c:pt idx="136">
                  <c:v>-14.499999999999998</c:v>
                </c:pt>
                <c:pt idx="137">
                  <c:v>-12.300123001230007</c:v>
                </c:pt>
                <c:pt idx="138">
                  <c:v>-5.942028985507255</c:v>
                </c:pt>
                <c:pt idx="139">
                  <c:v>-4.6981442330279579</c:v>
                </c:pt>
                <c:pt idx="140">
                  <c:v>-2.3792226661823466</c:v>
                </c:pt>
                <c:pt idx="141">
                  <c:v>7.4951478479278437</c:v>
                </c:pt>
                <c:pt idx="142">
                  <c:v>10.862561822224231</c:v>
                </c:pt>
                <c:pt idx="143">
                  <c:v>24.688251618871409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4735-4190-9E57-919C1BF79BEF}"/>
            </c:ext>
          </c:extLst>
        </c:ser>
        <c:ser>
          <c:idx val="1"/>
          <c:order val="1"/>
          <c:tx>
            <c:v>Median (-2.46)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Results!$V$4:$V$147</c:f>
              <c:numCache>
                <c:formatCode>0.00</c:formatCode>
                <c:ptCount val="144"/>
                <c:pt idx="0">
                  <c:v>-2.4626812619801886</c:v>
                </c:pt>
                <c:pt idx="1">
                  <c:v>-2.4626812619801886</c:v>
                </c:pt>
                <c:pt idx="2">
                  <c:v>-2.4626812619801886</c:v>
                </c:pt>
                <c:pt idx="3">
                  <c:v>-2.4626812619801886</c:v>
                </c:pt>
                <c:pt idx="4">
                  <c:v>-2.4626812619801886</c:v>
                </c:pt>
                <c:pt idx="5">
                  <c:v>-2.4626812619801886</c:v>
                </c:pt>
                <c:pt idx="6">
                  <c:v>-2.4626812619801886</c:v>
                </c:pt>
                <c:pt idx="7">
                  <c:v>-2.4626812619801886</c:v>
                </c:pt>
                <c:pt idx="8">
                  <c:v>-2.4626812619801886</c:v>
                </c:pt>
                <c:pt idx="9">
                  <c:v>-2.4626812619801886</c:v>
                </c:pt>
                <c:pt idx="10">
                  <c:v>-2.4626812619801886</c:v>
                </c:pt>
                <c:pt idx="11">
                  <c:v>-2.4626812619801886</c:v>
                </c:pt>
                <c:pt idx="12">
                  <c:v>-2.4626812619801886</c:v>
                </c:pt>
                <c:pt idx="13">
                  <c:v>-2.4626812619801886</c:v>
                </c:pt>
                <c:pt idx="14">
                  <c:v>-2.4626812619801886</c:v>
                </c:pt>
                <c:pt idx="15">
                  <c:v>-2.4626812619801886</c:v>
                </c:pt>
                <c:pt idx="16">
                  <c:v>-2.4626812619801886</c:v>
                </c:pt>
                <c:pt idx="17">
                  <c:v>-2.4626812619801886</c:v>
                </c:pt>
                <c:pt idx="18">
                  <c:v>-2.4626812619801886</c:v>
                </c:pt>
                <c:pt idx="19">
                  <c:v>-2.4626812619801886</c:v>
                </c:pt>
                <c:pt idx="20">
                  <c:v>-2.4626812619801886</c:v>
                </c:pt>
                <c:pt idx="21">
                  <c:v>-2.4626812619801886</c:v>
                </c:pt>
                <c:pt idx="22">
                  <c:v>-2.4626812619801886</c:v>
                </c:pt>
                <c:pt idx="23">
                  <c:v>-2.4626812619801886</c:v>
                </c:pt>
                <c:pt idx="24">
                  <c:v>-2.4626812619801886</c:v>
                </c:pt>
                <c:pt idx="25">
                  <c:v>-2.4626812619801886</c:v>
                </c:pt>
                <c:pt idx="26">
                  <c:v>-2.4626812619801886</c:v>
                </c:pt>
                <c:pt idx="27">
                  <c:v>-2.4626812619801886</c:v>
                </c:pt>
                <c:pt idx="28">
                  <c:v>-2.4626812619801886</c:v>
                </c:pt>
                <c:pt idx="29">
                  <c:v>-2.4626812619801886</c:v>
                </c:pt>
                <c:pt idx="30">
                  <c:v>-2.4626812619801886</c:v>
                </c:pt>
                <c:pt idx="31">
                  <c:v>-2.4626812619801886</c:v>
                </c:pt>
                <c:pt idx="32">
                  <c:v>-2.4626812619801886</c:v>
                </c:pt>
                <c:pt idx="33">
                  <c:v>-2.4626812619801886</c:v>
                </c:pt>
                <c:pt idx="34">
                  <c:v>-2.4626812619801886</c:v>
                </c:pt>
                <c:pt idx="35">
                  <c:v>-2.4626812619801886</c:v>
                </c:pt>
                <c:pt idx="36">
                  <c:v>-2.4626812619801886</c:v>
                </c:pt>
                <c:pt idx="37">
                  <c:v>-2.4626812619801886</c:v>
                </c:pt>
                <c:pt idx="38">
                  <c:v>-2.4626812619801886</c:v>
                </c:pt>
                <c:pt idx="39">
                  <c:v>-2.4626812619801886</c:v>
                </c:pt>
                <c:pt idx="40">
                  <c:v>-2.4626812619801886</c:v>
                </c:pt>
                <c:pt idx="41">
                  <c:v>-2.4626812619801886</c:v>
                </c:pt>
                <c:pt idx="42">
                  <c:v>-2.4626812619801886</c:v>
                </c:pt>
                <c:pt idx="43">
                  <c:v>-2.4626812619801886</c:v>
                </c:pt>
                <c:pt idx="44">
                  <c:v>-2.4626812619801886</c:v>
                </c:pt>
                <c:pt idx="45">
                  <c:v>-2.4626812619801886</c:v>
                </c:pt>
                <c:pt idx="46">
                  <c:v>-2.4626812619801886</c:v>
                </c:pt>
                <c:pt idx="47">
                  <c:v>-2.4626812619801886</c:v>
                </c:pt>
                <c:pt idx="48">
                  <c:v>-2.4626812619801886</c:v>
                </c:pt>
                <c:pt idx="49">
                  <c:v>-2.4626812619801886</c:v>
                </c:pt>
                <c:pt idx="50">
                  <c:v>-2.4626812619801886</c:v>
                </c:pt>
                <c:pt idx="51">
                  <c:v>-2.4626812619801886</c:v>
                </c:pt>
                <c:pt idx="52">
                  <c:v>-2.4626812619801886</c:v>
                </c:pt>
                <c:pt idx="53">
                  <c:v>-2.4626812619801886</c:v>
                </c:pt>
                <c:pt idx="54">
                  <c:v>-2.4626812619801886</c:v>
                </c:pt>
                <c:pt idx="55">
                  <c:v>-2.4626812619801886</c:v>
                </c:pt>
                <c:pt idx="56">
                  <c:v>-2.4626812619801886</c:v>
                </c:pt>
                <c:pt idx="57">
                  <c:v>-2.4626812619801886</c:v>
                </c:pt>
                <c:pt idx="58">
                  <c:v>-2.4626812619801886</c:v>
                </c:pt>
                <c:pt idx="59">
                  <c:v>-2.4626812619801886</c:v>
                </c:pt>
                <c:pt idx="60">
                  <c:v>-2.4626812619801886</c:v>
                </c:pt>
                <c:pt idx="61">
                  <c:v>-2.4626812619801886</c:v>
                </c:pt>
                <c:pt idx="62">
                  <c:v>-2.4626812619801886</c:v>
                </c:pt>
                <c:pt idx="63">
                  <c:v>-2.4626812619801886</c:v>
                </c:pt>
                <c:pt idx="64">
                  <c:v>-2.4626812619801886</c:v>
                </c:pt>
                <c:pt idx="65">
                  <c:v>-2.4626812619801886</c:v>
                </c:pt>
                <c:pt idx="66">
                  <c:v>-2.4626812619801886</c:v>
                </c:pt>
                <c:pt idx="67">
                  <c:v>-2.4626812619801886</c:v>
                </c:pt>
                <c:pt idx="68">
                  <c:v>-2.4626812619801886</c:v>
                </c:pt>
                <c:pt idx="69">
                  <c:v>-2.4626812619801886</c:v>
                </c:pt>
                <c:pt idx="70">
                  <c:v>-2.4626812619801886</c:v>
                </c:pt>
                <c:pt idx="71">
                  <c:v>-2.4626812619801886</c:v>
                </c:pt>
                <c:pt idx="72">
                  <c:v>-2.4626812619801886</c:v>
                </c:pt>
                <c:pt idx="73">
                  <c:v>-2.4626812619801886</c:v>
                </c:pt>
                <c:pt idx="74">
                  <c:v>-2.4626812619801886</c:v>
                </c:pt>
                <c:pt idx="75">
                  <c:v>-2.4626812619801886</c:v>
                </c:pt>
                <c:pt idx="76">
                  <c:v>-2.4626812619801886</c:v>
                </c:pt>
                <c:pt idx="77">
                  <c:v>-2.4626812619801886</c:v>
                </c:pt>
                <c:pt idx="78">
                  <c:v>-2.4626812619801886</c:v>
                </c:pt>
                <c:pt idx="79">
                  <c:v>-2.4626812619801886</c:v>
                </c:pt>
                <c:pt idx="80">
                  <c:v>-2.4626812619801886</c:v>
                </c:pt>
                <c:pt idx="81">
                  <c:v>-2.4626812619801886</c:v>
                </c:pt>
                <c:pt idx="82">
                  <c:v>-2.4626812619801886</c:v>
                </c:pt>
                <c:pt idx="83">
                  <c:v>-2.4626812619801886</c:v>
                </c:pt>
                <c:pt idx="84">
                  <c:v>-2.4626812619801886</c:v>
                </c:pt>
                <c:pt idx="85">
                  <c:v>-2.4626812619801886</c:v>
                </c:pt>
                <c:pt idx="86">
                  <c:v>-2.4626812619801886</c:v>
                </c:pt>
                <c:pt idx="87">
                  <c:v>-2.4626812619801886</c:v>
                </c:pt>
                <c:pt idx="88">
                  <c:v>-2.4626812619801886</c:v>
                </c:pt>
                <c:pt idx="89">
                  <c:v>-2.4626812619801886</c:v>
                </c:pt>
                <c:pt idx="90">
                  <c:v>-2.4626812619801886</c:v>
                </c:pt>
                <c:pt idx="91">
                  <c:v>-2.4626812619801886</c:v>
                </c:pt>
                <c:pt idx="92">
                  <c:v>-2.4626812619801886</c:v>
                </c:pt>
                <c:pt idx="93">
                  <c:v>-2.4626812619801886</c:v>
                </c:pt>
                <c:pt idx="94">
                  <c:v>-2.4626812619801886</c:v>
                </c:pt>
                <c:pt idx="95">
                  <c:v>-2.4626812619801886</c:v>
                </c:pt>
                <c:pt idx="96">
                  <c:v>-2.4626812619801886</c:v>
                </c:pt>
                <c:pt idx="97">
                  <c:v>-2.4626812619801886</c:v>
                </c:pt>
                <c:pt idx="98">
                  <c:v>-2.4626812619801886</c:v>
                </c:pt>
                <c:pt idx="99">
                  <c:v>-2.4626812619801886</c:v>
                </c:pt>
                <c:pt idx="100">
                  <c:v>-2.4626812619801886</c:v>
                </c:pt>
                <c:pt idx="101">
                  <c:v>-2.4626812619801886</c:v>
                </c:pt>
                <c:pt idx="102">
                  <c:v>-2.4626812619801886</c:v>
                </c:pt>
                <c:pt idx="103">
                  <c:v>-2.4626812619801886</c:v>
                </c:pt>
                <c:pt idx="104">
                  <c:v>-2.4626812619801886</c:v>
                </c:pt>
                <c:pt idx="105">
                  <c:v>-2.4626812619801886</c:v>
                </c:pt>
                <c:pt idx="106">
                  <c:v>-2.4626812619801886</c:v>
                </c:pt>
                <c:pt idx="107">
                  <c:v>-2.4626812619801886</c:v>
                </c:pt>
                <c:pt idx="108">
                  <c:v>-2.4626812619801886</c:v>
                </c:pt>
                <c:pt idx="109">
                  <c:v>-2.4626812619801886</c:v>
                </c:pt>
                <c:pt idx="110">
                  <c:v>-2.4626812619801886</c:v>
                </c:pt>
                <c:pt idx="111">
                  <c:v>-2.4626812619801886</c:v>
                </c:pt>
                <c:pt idx="112">
                  <c:v>-2.4626812619801886</c:v>
                </c:pt>
                <c:pt idx="113">
                  <c:v>-2.4626812619801886</c:v>
                </c:pt>
                <c:pt idx="114">
                  <c:v>-2.4626812619801886</c:v>
                </c:pt>
                <c:pt idx="115">
                  <c:v>-2.4626812619801886</c:v>
                </c:pt>
                <c:pt idx="116">
                  <c:v>-2.4626812619801886</c:v>
                </c:pt>
                <c:pt idx="117">
                  <c:v>-2.4626812619801886</c:v>
                </c:pt>
                <c:pt idx="118">
                  <c:v>-2.4626812619801886</c:v>
                </c:pt>
                <c:pt idx="119">
                  <c:v>-2.4626812619801886</c:v>
                </c:pt>
                <c:pt idx="120">
                  <c:v>-2.4626812619801886</c:v>
                </c:pt>
                <c:pt idx="121">
                  <c:v>-2.4626812619801886</c:v>
                </c:pt>
                <c:pt idx="122">
                  <c:v>-2.4626812619801886</c:v>
                </c:pt>
                <c:pt idx="123">
                  <c:v>-2.4626812619801886</c:v>
                </c:pt>
                <c:pt idx="124">
                  <c:v>-2.4626812619801886</c:v>
                </c:pt>
                <c:pt idx="125">
                  <c:v>-2.4626812619801886</c:v>
                </c:pt>
                <c:pt idx="126">
                  <c:v>-2.4626812619801886</c:v>
                </c:pt>
                <c:pt idx="127">
                  <c:v>-2.4626812619801886</c:v>
                </c:pt>
                <c:pt idx="128">
                  <c:v>-2.4626812619801886</c:v>
                </c:pt>
                <c:pt idx="129">
                  <c:v>-2.4626812619801886</c:v>
                </c:pt>
                <c:pt idx="130">
                  <c:v>-2.4626812619801886</c:v>
                </c:pt>
                <c:pt idx="131">
                  <c:v>-2.4626812619801886</c:v>
                </c:pt>
                <c:pt idx="132">
                  <c:v>-2.4626812619801886</c:v>
                </c:pt>
                <c:pt idx="133">
                  <c:v>-2.4626812619801886</c:v>
                </c:pt>
                <c:pt idx="134">
                  <c:v>-2.4626812619801886</c:v>
                </c:pt>
                <c:pt idx="135">
                  <c:v>-2.4626812619801886</c:v>
                </c:pt>
                <c:pt idx="136">
                  <c:v>-2.4626812619801886</c:v>
                </c:pt>
                <c:pt idx="137">
                  <c:v>-2.4626812619801886</c:v>
                </c:pt>
                <c:pt idx="138">
                  <c:v>-2.4626812619801886</c:v>
                </c:pt>
                <c:pt idx="139">
                  <c:v>-2.4626812619801886</c:v>
                </c:pt>
                <c:pt idx="140">
                  <c:v>-2.4626812619801886</c:v>
                </c:pt>
                <c:pt idx="141">
                  <c:v>-2.4626812619801886</c:v>
                </c:pt>
                <c:pt idx="142">
                  <c:v>-2.4626812619801886</c:v>
                </c:pt>
                <c:pt idx="143">
                  <c:v>-2.4626812619801886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4735-4190-9E57-919C1BF79BEF}"/>
            </c:ext>
          </c:extLst>
        </c:ser>
        <c:ser>
          <c:idx val="2"/>
          <c:order val="2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Results!$W$4:$W$147</c:f>
              <c:numCache>
                <c:formatCode>0.00</c:formatCode>
                <c:ptCount val="144"/>
                <c:pt idx="0">
                  <c:v>-7.4626812619801886</c:v>
                </c:pt>
                <c:pt idx="1">
                  <c:v>-7.4626812619801886</c:v>
                </c:pt>
                <c:pt idx="2">
                  <c:v>-7.4626812619801886</c:v>
                </c:pt>
                <c:pt idx="3">
                  <c:v>-7.4626812619801886</c:v>
                </c:pt>
                <c:pt idx="4">
                  <c:v>-7.4626812619801886</c:v>
                </c:pt>
                <c:pt idx="5">
                  <c:v>-7.4626812619801886</c:v>
                </c:pt>
                <c:pt idx="6">
                  <c:v>-7.4626812619801886</c:v>
                </c:pt>
                <c:pt idx="7">
                  <c:v>-7.4626812619801886</c:v>
                </c:pt>
                <c:pt idx="8">
                  <c:v>-7.4626812619801886</c:v>
                </c:pt>
                <c:pt idx="9">
                  <c:v>-7.4626812619801886</c:v>
                </c:pt>
                <c:pt idx="10">
                  <c:v>-7.4626812619801886</c:v>
                </c:pt>
                <c:pt idx="11">
                  <c:v>-7.4626812619801886</c:v>
                </c:pt>
                <c:pt idx="12">
                  <c:v>-7.4626812619801886</c:v>
                </c:pt>
                <c:pt idx="13">
                  <c:v>-7.4626812619801886</c:v>
                </c:pt>
                <c:pt idx="14">
                  <c:v>-7.4626812619801886</c:v>
                </c:pt>
                <c:pt idx="15">
                  <c:v>-7.4626812619801886</c:v>
                </c:pt>
                <c:pt idx="16">
                  <c:v>-7.4626812619801886</c:v>
                </c:pt>
                <c:pt idx="17">
                  <c:v>-7.4626812619801886</c:v>
                </c:pt>
                <c:pt idx="18">
                  <c:v>-7.4626812619801886</c:v>
                </c:pt>
                <c:pt idx="19">
                  <c:v>-7.4626812619801886</c:v>
                </c:pt>
                <c:pt idx="20">
                  <c:v>-7.4626812619801886</c:v>
                </c:pt>
                <c:pt idx="21">
                  <c:v>-7.4626812619801886</c:v>
                </c:pt>
                <c:pt idx="22">
                  <c:v>-7.4626812619801886</c:v>
                </c:pt>
                <c:pt idx="23">
                  <c:v>-7.4626812619801886</c:v>
                </c:pt>
                <c:pt idx="24">
                  <c:v>-7.4626812619801886</c:v>
                </c:pt>
                <c:pt idx="25">
                  <c:v>-7.4626812619801886</c:v>
                </c:pt>
                <c:pt idx="26">
                  <c:v>-7.4626812619801886</c:v>
                </c:pt>
                <c:pt idx="27">
                  <c:v>-7.4626812619801886</c:v>
                </c:pt>
                <c:pt idx="28">
                  <c:v>-7.4626812619801886</c:v>
                </c:pt>
                <c:pt idx="29">
                  <c:v>-7.4626812619801886</c:v>
                </c:pt>
                <c:pt idx="30">
                  <c:v>-7.4626812619801886</c:v>
                </c:pt>
                <c:pt idx="31">
                  <c:v>-7.4626812619801886</c:v>
                </c:pt>
                <c:pt idx="32">
                  <c:v>-7.4626812619801886</c:v>
                </c:pt>
                <c:pt idx="33">
                  <c:v>-7.4626812619801886</c:v>
                </c:pt>
                <c:pt idx="34">
                  <c:v>-7.4626812619801886</c:v>
                </c:pt>
                <c:pt idx="35">
                  <c:v>-7.4626812619801886</c:v>
                </c:pt>
                <c:pt idx="36">
                  <c:v>-7.4626812619801886</c:v>
                </c:pt>
                <c:pt idx="37">
                  <c:v>-7.4626812619801886</c:v>
                </c:pt>
                <c:pt idx="38">
                  <c:v>-7.4626812619801886</c:v>
                </c:pt>
                <c:pt idx="39">
                  <c:v>-7.4626812619801886</c:v>
                </c:pt>
                <c:pt idx="40">
                  <c:v>-7.4626812619801886</c:v>
                </c:pt>
                <c:pt idx="41">
                  <c:v>-7.4626812619801886</c:v>
                </c:pt>
                <c:pt idx="42">
                  <c:v>-7.4626812619801886</c:v>
                </c:pt>
                <c:pt idx="43">
                  <c:v>-7.4626812619801886</c:v>
                </c:pt>
                <c:pt idx="44">
                  <c:v>-7.4626812619801886</c:v>
                </c:pt>
                <c:pt idx="45">
                  <c:v>-7.4626812619801886</c:v>
                </c:pt>
                <c:pt idx="46">
                  <c:v>-7.4626812619801886</c:v>
                </c:pt>
                <c:pt idx="47">
                  <c:v>-7.4626812619801886</c:v>
                </c:pt>
                <c:pt idx="48">
                  <c:v>-7.4626812619801886</c:v>
                </c:pt>
                <c:pt idx="49">
                  <c:v>-7.4626812619801886</c:v>
                </c:pt>
                <c:pt idx="50">
                  <c:v>-7.4626812619801886</c:v>
                </c:pt>
                <c:pt idx="51">
                  <c:v>-7.4626812619801886</c:v>
                </c:pt>
                <c:pt idx="52">
                  <c:v>-7.4626812619801886</c:v>
                </c:pt>
                <c:pt idx="53">
                  <c:v>-7.4626812619801886</c:v>
                </c:pt>
                <c:pt idx="54">
                  <c:v>-7.4626812619801886</c:v>
                </c:pt>
                <c:pt idx="55">
                  <c:v>-7.4626812619801886</c:v>
                </c:pt>
                <c:pt idx="56">
                  <c:v>-7.4626812619801886</c:v>
                </c:pt>
                <c:pt idx="57">
                  <c:v>-7.4626812619801886</c:v>
                </c:pt>
                <c:pt idx="58">
                  <c:v>-7.4626812619801886</c:v>
                </c:pt>
                <c:pt idx="59">
                  <c:v>-7.4626812619801886</c:v>
                </c:pt>
                <c:pt idx="60">
                  <c:v>-7.4626812619801886</c:v>
                </c:pt>
                <c:pt idx="61">
                  <c:v>-7.4626812619801886</c:v>
                </c:pt>
                <c:pt idx="62">
                  <c:v>-7.4626812619801886</c:v>
                </c:pt>
                <c:pt idx="63">
                  <c:v>-7.4626812619801886</c:v>
                </c:pt>
                <c:pt idx="64">
                  <c:v>-7.4626812619801886</c:v>
                </c:pt>
                <c:pt idx="65">
                  <c:v>-7.4626812619801886</c:v>
                </c:pt>
                <c:pt idx="66">
                  <c:v>-7.4626812619801886</c:v>
                </c:pt>
                <c:pt idx="67">
                  <c:v>-7.4626812619801886</c:v>
                </c:pt>
                <c:pt idx="68">
                  <c:v>-7.4626812619801886</c:v>
                </c:pt>
                <c:pt idx="69">
                  <c:v>-7.4626812619801886</c:v>
                </c:pt>
                <c:pt idx="70">
                  <c:v>-7.4626812619801886</c:v>
                </c:pt>
                <c:pt idx="71">
                  <c:v>-7.4626812619801886</c:v>
                </c:pt>
                <c:pt idx="72">
                  <c:v>-7.4626812619801886</c:v>
                </c:pt>
                <c:pt idx="73">
                  <c:v>-7.4626812619801886</c:v>
                </c:pt>
                <c:pt idx="74">
                  <c:v>-7.4626812619801886</c:v>
                </c:pt>
                <c:pt idx="75">
                  <c:v>-7.4626812619801886</c:v>
                </c:pt>
                <c:pt idx="76">
                  <c:v>-7.4626812619801886</c:v>
                </c:pt>
                <c:pt idx="77">
                  <c:v>-7.4626812619801886</c:v>
                </c:pt>
                <c:pt idx="78">
                  <c:v>-7.4626812619801886</c:v>
                </c:pt>
                <c:pt idx="79">
                  <c:v>-7.4626812619801886</c:v>
                </c:pt>
                <c:pt idx="80">
                  <c:v>-7.4626812619801886</c:v>
                </c:pt>
                <c:pt idx="81">
                  <c:v>-7.4626812619801886</c:v>
                </c:pt>
                <c:pt idx="82">
                  <c:v>-7.4626812619801886</c:v>
                </c:pt>
                <c:pt idx="83">
                  <c:v>-7.4626812619801886</c:v>
                </c:pt>
                <c:pt idx="84">
                  <c:v>-7.4626812619801886</c:v>
                </c:pt>
                <c:pt idx="85">
                  <c:v>-7.4626812619801886</c:v>
                </c:pt>
                <c:pt idx="86">
                  <c:v>-7.4626812619801886</c:v>
                </c:pt>
                <c:pt idx="87">
                  <c:v>-7.4626812619801886</c:v>
                </c:pt>
                <c:pt idx="88">
                  <c:v>-7.4626812619801886</c:v>
                </c:pt>
                <c:pt idx="89">
                  <c:v>-7.4626812619801886</c:v>
                </c:pt>
                <c:pt idx="90">
                  <c:v>-7.4626812619801886</c:v>
                </c:pt>
                <c:pt idx="91">
                  <c:v>-7.4626812619801886</c:v>
                </c:pt>
                <c:pt idx="92">
                  <c:v>-7.4626812619801886</c:v>
                </c:pt>
                <c:pt idx="93">
                  <c:v>-7.4626812619801886</c:v>
                </c:pt>
                <c:pt idx="94">
                  <c:v>-7.4626812619801886</c:v>
                </c:pt>
                <c:pt idx="95">
                  <c:v>-7.4626812619801886</c:v>
                </c:pt>
                <c:pt idx="96">
                  <c:v>-7.4626812619801886</c:v>
                </c:pt>
                <c:pt idx="97">
                  <c:v>-7.4626812619801886</c:v>
                </c:pt>
                <c:pt idx="98">
                  <c:v>-7.4626812619801886</c:v>
                </c:pt>
                <c:pt idx="99">
                  <c:v>-7.4626812619801886</c:v>
                </c:pt>
                <c:pt idx="100">
                  <c:v>-7.4626812619801886</c:v>
                </c:pt>
                <c:pt idx="101">
                  <c:v>-7.4626812619801886</c:v>
                </c:pt>
                <c:pt idx="102">
                  <c:v>-7.4626812619801886</c:v>
                </c:pt>
                <c:pt idx="103">
                  <c:v>-7.4626812619801886</c:v>
                </c:pt>
                <c:pt idx="104">
                  <c:v>-7.4626812619801886</c:v>
                </c:pt>
                <c:pt idx="105">
                  <c:v>-7.4626812619801886</c:v>
                </c:pt>
                <c:pt idx="106">
                  <c:v>-7.4626812619801886</c:v>
                </c:pt>
                <c:pt idx="107">
                  <c:v>-7.4626812619801886</c:v>
                </c:pt>
                <c:pt idx="108">
                  <c:v>-7.4626812619801886</c:v>
                </c:pt>
                <c:pt idx="109">
                  <c:v>-7.4626812619801886</c:v>
                </c:pt>
                <c:pt idx="110">
                  <c:v>-7.4626812619801886</c:v>
                </c:pt>
                <c:pt idx="111">
                  <c:v>-7.4626812619801886</c:v>
                </c:pt>
                <c:pt idx="112">
                  <c:v>-7.4626812619801886</c:v>
                </c:pt>
                <c:pt idx="113">
                  <c:v>-7.4626812619801886</c:v>
                </c:pt>
                <c:pt idx="114">
                  <c:v>-7.4626812619801886</c:v>
                </c:pt>
                <c:pt idx="115">
                  <c:v>-7.4626812619801886</c:v>
                </c:pt>
                <c:pt idx="116">
                  <c:v>-7.4626812619801886</c:v>
                </c:pt>
                <c:pt idx="117">
                  <c:v>-7.4626812619801886</c:v>
                </c:pt>
                <c:pt idx="118">
                  <c:v>-7.4626812619801886</c:v>
                </c:pt>
                <c:pt idx="119">
                  <c:v>-7.4626812619801886</c:v>
                </c:pt>
                <c:pt idx="120">
                  <c:v>-7.4626812619801886</c:v>
                </c:pt>
                <c:pt idx="121">
                  <c:v>-7.4626812619801886</c:v>
                </c:pt>
                <c:pt idx="122">
                  <c:v>-7.4626812619801886</c:v>
                </c:pt>
                <c:pt idx="123">
                  <c:v>-7.4626812619801886</c:v>
                </c:pt>
                <c:pt idx="124">
                  <c:v>-7.4626812619801886</c:v>
                </c:pt>
                <c:pt idx="125">
                  <c:v>-7.4626812619801886</c:v>
                </c:pt>
                <c:pt idx="126">
                  <c:v>-7.4626812619801886</c:v>
                </c:pt>
                <c:pt idx="127">
                  <c:v>-7.4626812619801886</c:v>
                </c:pt>
                <c:pt idx="128">
                  <c:v>-7.4626812619801886</c:v>
                </c:pt>
                <c:pt idx="129">
                  <c:v>-7.4626812619801886</c:v>
                </c:pt>
                <c:pt idx="130">
                  <c:v>-7.4626812619801886</c:v>
                </c:pt>
                <c:pt idx="131">
                  <c:v>-7.4626812619801886</c:v>
                </c:pt>
                <c:pt idx="132">
                  <c:v>-7.4626812619801886</c:v>
                </c:pt>
                <c:pt idx="133">
                  <c:v>-7.4626812619801886</c:v>
                </c:pt>
                <c:pt idx="134">
                  <c:v>-7.4626812619801886</c:v>
                </c:pt>
                <c:pt idx="135">
                  <c:v>-7.4626812619801886</c:v>
                </c:pt>
                <c:pt idx="136">
                  <c:v>-7.4626812619801886</c:v>
                </c:pt>
                <c:pt idx="137">
                  <c:v>-7.4626812619801886</c:v>
                </c:pt>
                <c:pt idx="138">
                  <c:v>-7.4626812619801886</c:v>
                </c:pt>
                <c:pt idx="139">
                  <c:v>-7.4626812619801886</c:v>
                </c:pt>
                <c:pt idx="140">
                  <c:v>-7.4626812619801886</c:v>
                </c:pt>
                <c:pt idx="141">
                  <c:v>-7.4626812619801886</c:v>
                </c:pt>
                <c:pt idx="142">
                  <c:v>-7.4626812619801886</c:v>
                </c:pt>
                <c:pt idx="143">
                  <c:v>-7.4626812619801886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4735-4190-9E57-919C1BF79BEF}"/>
            </c:ext>
          </c:extLst>
        </c:ser>
        <c:ser>
          <c:idx val="3"/>
          <c:order val="3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Results!$X$4:$X$147</c:f>
              <c:numCache>
                <c:formatCode>0.00</c:formatCode>
                <c:ptCount val="144"/>
                <c:pt idx="0">
                  <c:v>2.5373187380198114</c:v>
                </c:pt>
                <c:pt idx="1">
                  <c:v>2.5373187380198114</c:v>
                </c:pt>
                <c:pt idx="2">
                  <c:v>2.5373187380198114</c:v>
                </c:pt>
                <c:pt idx="3">
                  <c:v>2.5373187380198114</c:v>
                </c:pt>
                <c:pt idx="4">
                  <c:v>2.5373187380198114</c:v>
                </c:pt>
                <c:pt idx="5">
                  <c:v>2.5373187380198114</c:v>
                </c:pt>
                <c:pt idx="6">
                  <c:v>2.5373187380198114</c:v>
                </c:pt>
                <c:pt idx="7">
                  <c:v>2.5373187380198114</c:v>
                </c:pt>
                <c:pt idx="8">
                  <c:v>2.5373187380198114</c:v>
                </c:pt>
                <c:pt idx="9">
                  <c:v>2.5373187380198114</c:v>
                </c:pt>
                <c:pt idx="10">
                  <c:v>2.5373187380198114</c:v>
                </c:pt>
                <c:pt idx="11">
                  <c:v>2.5373187380198114</c:v>
                </c:pt>
                <c:pt idx="12">
                  <c:v>2.5373187380198114</c:v>
                </c:pt>
                <c:pt idx="13">
                  <c:v>2.5373187380198114</c:v>
                </c:pt>
                <c:pt idx="14">
                  <c:v>2.5373187380198114</c:v>
                </c:pt>
                <c:pt idx="15">
                  <c:v>2.5373187380198114</c:v>
                </c:pt>
                <c:pt idx="16">
                  <c:v>2.5373187380198114</c:v>
                </c:pt>
                <c:pt idx="17">
                  <c:v>2.5373187380198114</c:v>
                </c:pt>
                <c:pt idx="18">
                  <c:v>2.5373187380198114</c:v>
                </c:pt>
                <c:pt idx="19">
                  <c:v>2.5373187380198114</c:v>
                </c:pt>
                <c:pt idx="20">
                  <c:v>2.5373187380198114</c:v>
                </c:pt>
                <c:pt idx="21">
                  <c:v>2.5373187380198114</c:v>
                </c:pt>
                <c:pt idx="22">
                  <c:v>2.5373187380198114</c:v>
                </c:pt>
                <c:pt idx="23">
                  <c:v>2.5373187380198114</c:v>
                </c:pt>
                <c:pt idx="24">
                  <c:v>2.5373187380198114</c:v>
                </c:pt>
                <c:pt idx="25">
                  <c:v>2.5373187380198114</c:v>
                </c:pt>
                <c:pt idx="26">
                  <c:v>2.5373187380198114</c:v>
                </c:pt>
                <c:pt idx="27">
                  <c:v>2.5373187380198114</c:v>
                </c:pt>
                <c:pt idx="28">
                  <c:v>2.5373187380198114</c:v>
                </c:pt>
                <c:pt idx="29">
                  <c:v>2.5373187380198114</c:v>
                </c:pt>
                <c:pt idx="30">
                  <c:v>2.5373187380198114</c:v>
                </c:pt>
                <c:pt idx="31">
                  <c:v>2.5373187380198114</c:v>
                </c:pt>
                <c:pt idx="32">
                  <c:v>2.5373187380198114</c:v>
                </c:pt>
                <c:pt idx="33">
                  <c:v>2.5373187380198114</c:v>
                </c:pt>
                <c:pt idx="34">
                  <c:v>2.5373187380198114</c:v>
                </c:pt>
                <c:pt idx="35">
                  <c:v>2.5373187380198114</c:v>
                </c:pt>
                <c:pt idx="36">
                  <c:v>2.5373187380198114</c:v>
                </c:pt>
                <c:pt idx="37">
                  <c:v>2.5373187380198114</c:v>
                </c:pt>
                <c:pt idx="38">
                  <c:v>2.5373187380198114</c:v>
                </c:pt>
                <c:pt idx="39">
                  <c:v>2.5373187380198114</c:v>
                </c:pt>
                <c:pt idx="40">
                  <c:v>2.5373187380198114</c:v>
                </c:pt>
                <c:pt idx="41">
                  <c:v>2.5373187380198114</c:v>
                </c:pt>
                <c:pt idx="42">
                  <c:v>2.5373187380198114</c:v>
                </c:pt>
                <c:pt idx="43">
                  <c:v>2.5373187380198114</c:v>
                </c:pt>
                <c:pt idx="44">
                  <c:v>2.5373187380198114</c:v>
                </c:pt>
                <c:pt idx="45">
                  <c:v>2.5373187380198114</c:v>
                </c:pt>
                <c:pt idx="46">
                  <c:v>2.5373187380198114</c:v>
                </c:pt>
                <c:pt idx="47">
                  <c:v>2.5373187380198114</c:v>
                </c:pt>
                <c:pt idx="48">
                  <c:v>2.5373187380198114</c:v>
                </c:pt>
                <c:pt idx="49">
                  <c:v>2.5373187380198114</c:v>
                </c:pt>
                <c:pt idx="50">
                  <c:v>2.5373187380198114</c:v>
                </c:pt>
                <c:pt idx="51">
                  <c:v>2.5373187380198114</c:v>
                </c:pt>
                <c:pt idx="52">
                  <c:v>2.5373187380198114</c:v>
                </c:pt>
                <c:pt idx="53">
                  <c:v>2.5373187380198114</c:v>
                </c:pt>
                <c:pt idx="54">
                  <c:v>2.5373187380198114</c:v>
                </c:pt>
                <c:pt idx="55">
                  <c:v>2.5373187380198114</c:v>
                </c:pt>
                <c:pt idx="56">
                  <c:v>2.5373187380198114</c:v>
                </c:pt>
                <c:pt idx="57">
                  <c:v>2.5373187380198114</c:v>
                </c:pt>
                <c:pt idx="58">
                  <c:v>2.5373187380198114</c:v>
                </c:pt>
                <c:pt idx="59">
                  <c:v>2.5373187380198114</c:v>
                </c:pt>
                <c:pt idx="60">
                  <c:v>2.5373187380198114</c:v>
                </c:pt>
                <c:pt idx="61">
                  <c:v>2.5373187380198114</c:v>
                </c:pt>
                <c:pt idx="62">
                  <c:v>2.5373187380198114</c:v>
                </c:pt>
                <c:pt idx="63">
                  <c:v>2.5373187380198114</c:v>
                </c:pt>
                <c:pt idx="64">
                  <c:v>2.5373187380198114</c:v>
                </c:pt>
                <c:pt idx="65">
                  <c:v>2.5373187380198114</c:v>
                </c:pt>
                <c:pt idx="66">
                  <c:v>2.5373187380198114</c:v>
                </c:pt>
                <c:pt idx="67">
                  <c:v>2.5373187380198114</c:v>
                </c:pt>
                <c:pt idx="68">
                  <c:v>2.5373187380198114</c:v>
                </c:pt>
                <c:pt idx="69">
                  <c:v>2.5373187380198114</c:v>
                </c:pt>
                <c:pt idx="70">
                  <c:v>2.5373187380198114</c:v>
                </c:pt>
                <c:pt idx="71">
                  <c:v>2.5373187380198114</c:v>
                </c:pt>
                <c:pt idx="72">
                  <c:v>2.5373187380198114</c:v>
                </c:pt>
                <c:pt idx="73">
                  <c:v>2.5373187380198114</c:v>
                </c:pt>
                <c:pt idx="74">
                  <c:v>2.5373187380198114</c:v>
                </c:pt>
                <c:pt idx="75">
                  <c:v>2.5373187380198114</c:v>
                </c:pt>
                <c:pt idx="76">
                  <c:v>2.5373187380198114</c:v>
                </c:pt>
                <c:pt idx="77">
                  <c:v>2.5373187380198114</c:v>
                </c:pt>
                <c:pt idx="78">
                  <c:v>2.5373187380198114</c:v>
                </c:pt>
                <c:pt idx="79">
                  <c:v>2.5373187380198114</c:v>
                </c:pt>
                <c:pt idx="80">
                  <c:v>2.5373187380198114</c:v>
                </c:pt>
                <c:pt idx="81">
                  <c:v>2.5373187380198114</c:v>
                </c:pt>
                <c:pt idx="82">
                  <c:v>2.5373187380198114</c:v>
                </c:pt>
                <c:pt idx="83">
                  <c:v>2.5373187380198114</c:v>
                </c:pt>
                <c:pt idx="84">
                  <c:v>2.5373187380198114</c:v>
                </c:pt>
                <c:pt idx="85">
                  <c:v>2.5373187380198114</c:v>
                </c:pt>
                <c:pt idx="86">
                  <c:v>2.5373187380198114</c:v>
                </c:pt>
                <c:pt idx="87">
                  <c:v>2.5373187380198114</c:v>
                </c:pt>
                <c:pt idx="88">
                  <c:v>2.5373187380198114</c:v>
                </c:pt>
                <c:pt idx="89">
                  <c:v>2.5373187380198114</c:v>
                </c:pt>
                <c:pt idx="90">
                  <c:v>2.5373187380198114</c:v>
                </c:pt>
                <c:pt idx="91">
                  <c:v>2.5373187380198114</c:v>
                </c:pt>
                <c:pt idx="92">
                  <c:v>2.5373187380198114</c:v>
                </c:pt>
                <c:pt idx="93">
                  <c:v>2.5373187380198114</c:v>
                </c:pt>
                <c:pt idx="94">
                  <c:v>2.5373187380198114</c:v>
                </c:pt>
                <c:pt idx="95">
                  <c:v>2.5373187380198114</c:v>
                </c:pt>
                <c:pt idx="96">
                  <c:v>2.5373187380198114</c:v>
                </c:pt>
                <c:pt idx="97">
                  <c:v>2.5373187380198114</c:v>
                </c:pt>
                <c:pt idx="98">
                  <c:v>2.5373187380198114</c:v>
                </c:pt>
                <c:pt idx="99">
                  <c:v>2.5373187380198114</c:v>
                </c:pt>
                <c:pt idx="100">
                  <c:v>2.5373187380198114</c:v>
                </c:pt>
                <c:pt idx="101">
                  <c:v>2.5373187380198114</c:v>
                </c:pt>
                <c:pt idx="102">
                  <c:v>2.5373187380198114</c:v>
                </c:pt>
                <c:pt idx="103">
                  <c:v>2.5373187380198114</c:v>
                </c:pt>
                <c:pt idx="104">
                  <c:v>2.5373187380198114</c:v>
                </c:pt>
                <c:pt idx="105">
                  <c:v>2.5373187380198114</c:v>
                </c:pt>
                <c:pt idx="106">
                  <c:v>2.5373187380198114</c:v>
                </c:pt>
                <c:pt idx="107">
                  <c:v>2.5373187380198114</c:v>
                </c:pt>
                <c:pt idx="108">
                  <c:v>2.5373187380198114</c:v>
                </c:pt>
                <c:pt idx="109">
                  <c:v>2.5373187380198114</c:v>
                </c:pt>
                <c:pt idx="110">
                  <c:v>2.5373187380198114</c:v>
                </c:pt>
                <c:pt idx="111">
                  <c:v>2.5373187380198114</c:v>
                </c:pt>
                <c:pt idx="112">
                  <c:v>2.5373187380198114</c:v>
                </c:pt>
                <c:pt idx="113">
                  <c:v>2.5373187380198114</c:v>
                </c:pt>
                <c:pt idx="114">
                  <c:v>2.5373187380198114</c:v>
                </c:pt>
                <c:pt idx="115">
                  <c:v>2.5373187380198114</c:v>
                </c:pt>
                <c:pt idx="116">
                  <c:v>2.5373187380198114</c:v>
                </c:pt>
                <c:pt idx="117">
                  <c:v>2.5373187380198114</c:v>
                </c:pt>
                <c:pt idx="118">
                  <c:v>2.5373187380198114</c:v>
                </c:pt>
                <c:pt idx="119">
                  <c:v>2.5373187380198114</c:v>
                </c:pt>
                <c:pt idx="120">
                  <c:v>2.5373187380198114</c:v>
                </c:pt>
                <c:pt idx="121">
                  <c:v>2.5373187380198114</c:v>
                </c:pt>
                <c:pt idx="122">
                  <c:v>2.5373187380198114</c:v>
                </c:pt>
                <c:pt idx="123">
                  <c:v>2.5373187380198114</c:v>
                </c:pt>
                <c:pt idx="124">
                  <c:v>2.5373187380198114</c:v>
                </c:pt>
                <c:pt idx="125">
                  <c:v>2.5373187380198114</c:v>
                </c:pt>
                <c:pt idx="126">
                  <c:v>2.5373187380198114</c:v>
                </c:pt>
                <c:pt idx="127">
                  <c:v>2.5373187380198114</c:v>
                </c:pt>
                <c:pt idx="128">
                  <c:v>2.5373187380198114</c:v>
                </c:pt>
                <c:pt idx="129">
                  <c:v>2.5373187380198114</c:v>
                </c:pt>
                <c:pt idx="130">
                  <c:v>2.5373187380198114</c:v>
                </c:pt>
                <c:pt idx="131">
                  <c:v>2.5373187380198114</c:v>
                </c:pt>
                <c:pt idx="132">
                  <c:v>2.5373187380198114</c:v>
                </c:pt>
                <c:pt idx="133">
                  <c:v>2.5373187380198114</c:v>
                </c:pt>
                <c:pt idx="134">
                  <c:v>2.5373187380198114</c:v>
                </c:pt>
                <c:pt idx="135">
                  <c:v>2.5373187380198114</c:v>
                </c:pt>
                <c:pt idx="136">
                  <c:v>2.5373187380198114</c:v>
                </c:pt>
                <c:pt idx="137">
                  <c:v>2.5373187380198114</c:v>
                </c:pt>
                <c:pt idx="138">
                  <c:v>2.5373187380198114</c:v>
                </c:pt>
                <c:pt idx="139">
                  <c:v>2.5373187380198114</c:v>
                </c:pt>
                <c:pt idx="140">
                  <c:v>2.5373187380198114</c:v>
                </c:pt>
                <c:pt idx="141">
                  <c:v>2.5373187380198114</c:v>
                </c:pt>
                <c:pt idx="142">
                  <c:v>2.5373187380198114</c:v>
                </c:pt>
                <c:pt idx="143">
                  <c:v>2.5373187380198114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4735-4190-9E57-919C1BF79BEF}"/>
            </c:ext>
          </c:extLst>
        </c:ser>
        <c:ser>
          <c:idx val="4"/>
          <c:order val="4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52-4735-4190-9E57-919C1BF79BEF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53-4735-4190-9E57-919C1BF79BEF}"/>
              </c:ext>
            </c:extLst>
          </c:dPt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Results!$Y$4:$Y$147</c:f>
              <c:numCache>
                <c:formatCode>0.00</c:formatCode>
                <c:ptCount val="144"/>
                <c:pt idx="0">
                  <c:v>-8.2404998149668138</c:v>
                </c:pt>
                <c:pt idx="1">
                  <c:v>-8.2404998149668138</c:v>
                </c:pt>
                <c:pt idx="2">
                  <c:v>-8.2404998149668138</c:v>
                </c:pt>
                <c:pt idx="3">
                  <c:v>-8.2404998149668138</c:v>
                </c:pt>
                <c:pt idx="4">
                  <c:v>-8.2404998149668138</c:v>
                </c:pt>
                <c:pt idx="5">
                  <c:v>-8.2404998149668138</c:v>
                </c:pt>
                <c:pt idx="6">
                  <c:v>-8.2404998149668138</c:v>
                </c:pt>
                <c:pt idx="7">
                  <c:v>-8.2404998149668138</c:v>
                </c:pt>
                <c:pt idx="8">
                  <c:v>-8.2404998149668138</c:v>
                </c:pt>
                <c:pt idx="9">
                  <c:v>-8.2404998149668138</c:v>
                </c:pt>
                <c:pt idx="10">
                  <c:v>-8.2404998149668138</c:v>
                </c:pt>
                <c:pt idx="11">
                  <c:v>-8.2404998149668138</c:v>
                </c:pt>
                <c:pt idx="12">
                  <c:v>-8.2404998149668138</c:v>
                </c:pt>
                <c:pt idx="13">
                  <c:v>-8.2404998149668138</c:v>
                </c:pt>
                <c:pt idx="14">
                  <c:v>-8.2404998149668138</c:v>
                </c:pt>
                <c:pt idx="15">
                  <c:v>-8.2404998149668138</c:v>
                </c:pt>
                <c:pt idx="16">
                  <c:v>-8.2404998149668138</c:v>
                </c:pt>
                <c:pt idx="17">
                  <c:v>-8.2404998149668138</c:v>
                </c:pt>
                <c:pt idx="18">
                  <c:v>-8.2404998149668138</c:v>
                </c:pt>
                <c:pt idx="19">
                  <c:v>-8.2404998149668138</c:v>
                </c:pt>
                <c:pt idx="20">
                  <c:v>-8.2404998149668138</c:v>
                </c:pt>
                <c:pt idx="21">
                  <c:v>-8.2404998149668138</c:v>
                </c:pt>
                <c:pt idx="22">
                  <c:v>-8.2404998149668138</c:v>
                </c:pt>
                <c:pt idx="23">
                  <c:v>-8.2404998149668138</c:v>
                </c:pt>
                <c:pt idx="24">
                  <c:v>-8.2404998149668138</c:v>
                </c:pt>
                <c:pt idx="25">
                  <c:v>-8.2404998149668138</c:v>
                </c:pt>
                <c:pt idx="26">
                  <c:v>-8.2404998149668138</c:v>
                </c:pt>
                <c:pt idx="27">
                  <c:v>-8.2404998149668138</c:v>
                </c:pt>
                <c:pt idx="28">
                  <c:v>-8.2404998149668138</c:v>
                </c:pt>
                <c:pt idx="29">
                  <c:v>-8.2404998149668138</c:v>
                </c:pt>
                <c:pt idx="30">
                  <c:v>-8.2404998149668138</c:v>
                </c:pt>
                <c:pt idx="31">
                  <c:v>-8.2404998149668138</c:v>
                </c:pt>
                <c:pt idx="32">
                  <c:v>-8.2404998149668138</c:v>
                </c:pt>
                <c:pt idx="33">
                  <c:v>-8.2404998149668138</c:v>
                </c:pt>
                <c:pt idx="34">
                  <c:v>-8.2404998149668138</c:v>
                </c:pt>
                <c:pt idx="35">
                  <c:v>-8.2404998149668138</c:v>
                </c:pt>
                <c:pt idx="36">
                  <c:v>-8.2404998149668138</c:v>
                </c:pt>
                <c:pt idx="37">
                  <c:v>-8.2404998149668138</c:v>
                </c:pt>
                <c:pt idx="38">
                  <c:v>-8.2404998149668138</c:v>
                </c:pt>
                <c:pt idx="39">
                  <c:v>-8.2404998149668138</c:v>
                </c:pt>
                <c:pt idx="40">
                  <c:v>-8.2404998149668138</c:v>
                </c:pt>
                <c:pt idx="41">
                  <c:v>-8.2404998149668138</c:v>
                </c:pt>
                <c:pt idx="42">
                  <c:v>-8.2404998149668138</c:v>
                </c:pt>
                <c:pt idx="43">
                  <c:v>-8.2404998149668138</c:v>
                </c:pt>
                <c:pt idx="44">
                  <c:v>-8.2404998149668138</c:v>
                </c:pt>
                <c:pt idx="45">
                  <c:v>-8.2404998149668138</c:v>
                </c:pt>
                <c:pt idx="46">
                  <c:v>-8.2404998149668138</c:v>
                </c:pt>
                <c:pt idx="47">
                  <c:v>-8.2404998149668138</c:v>
                </c:pt>
                <c:pt idx="48">
                  <c:v>-8.2404998149668138</c:v>
                </c:pt>
                <c:pt idx="49">
                  <c:v>-8.2404998149668138</c:v>
                </c:pt>
                <c:pt idx="50">
                  <c:v>-8.2404998149668138</c:v>
                </c:pt>
                <c:pt idx="51">
                  <c:v>-8.2404998149668138</c:v>
                </c:pt>
                <c:pt idx="52">
                  <c:v>-8.2404998149668138</c:v>
                </c:pt>
                <c:pt idx="53">
                  <c:v>-8.2404998149668138</c:v>
                </c:pt>
                <c:pt idx="54">
                  <c:v>-8.2404998149668138</c:v>
                </c:pt>
                <c:pt idx="55">
                  <c:v>-8.2404998149668138</c:v>
                </c:pt>
                <c:pt idx="56">
                  <c:v>-8.2404998149668138</c:v>
                </c:pt>
                <c:pt idx="57">
                  <c:v>-8.2404998149668138</c:v>
                </c:pt>
                <c:pt idx="58">
                  <c:v>-8.2404998149668138</c:v>
                </c:pt>
                <c:pt idx="59">
                  <c:v>-8.2404998149668138</c:v>
                </c:pt>
                <c:pt idx="60">
                  <c:v>-8.2404998149668138</c:v>
                </c:pt>
                <c:pt idx="61">
                  <c:v>-8.2404998149668138</c:v>
                </c:pt>
                <c:pt idx="62">
                  <c:v>-8.2404998149668138</c:v>
                </c:pt>
                <c:pt idx="63">
                  <c:v>-8.2404998149668138</c:v>
                </c:pt>
                <c:pt idx="64">
                  <c:v>-8.2404998149668138</c:v>
                </c:pt>
                <c:pt idx="65">
                  <c:v>-8.2404998149668138</c:v>
                </c:pt>
                <c:pt idx="66">
                  <c:v>-8.2404998149668138</c:v>
                </c:pt>
                <c:pt idx="67">
                  <c:v>-8.2404998149668138</c:v>
                </c:pt>
                <c:pt idx="68">
                  <c:v>-8.2404998149668138</c:v>
                </c:pt>
                <c:pt idx="69">
                  <c:v>-8.2404998149668138</c:v>
                </c:pt>
                <c:pt idx="70">
                  <c:v>-8.2404998149668138</c:v>
                </c:pt>
                <c:pt idx="71">
                  <c:v>-8.2404998149668138</c:v>
                </c:pt>
                <c:pt idx="72">
                  <c:v>-8.2404998149668138</c:v>
                </c:pt>
                <c:pt idx="73">
                  <c:v>-8.2404998149668138</c:v>
                </c:pt>
                <c:pt idx="74">
                  <c:v>-8.2404998149668138</c:v>
                </c:pt>
                <c:pt idx="75">
                  <c:v>-8.2404998149668138</c:v>
                </c:pt>
                <c:pt idx="76">
                  <c:v>-8.2404998149668138</c:v>
                </c:pt>
                <c:pt idx="77">
                  <c:v>-8.2404998149668138</c:v>
                </c:pt>
                <c:pt idx="78">
                  <c:v>-8.2404998149668138</c:v>
                </c:pt>
                <c:pt idx="79">
                  <c:v>-8.2404998149668138</c:v>
                </c:pt>
                <c:pt idx="80">
                  <c:v>-8.2404998149668138</c:v>
                </c:pt>
                <c:pt idx="81">
                  <c:v>-8.2404998149668138</c:v>
                </c:pt>
                <c:pt idx="82">
                  <c:v>-8.2404998149668138</c:v>
                </c:pt>
                <c:pt idx="83">
                  <c:v>-8.2404998149668138</c:v>
                </c:pt>
                <c:pt idx="84">
                  <c:v>-8.2404998149668138</c:v>
                </c:pt>
                <c:pt idx="85">
                  <c:v>-8.2404998149668138</c:v>
                </c:pt>
                <c:pt idx="86">
                  <c:v>-8.2404998149668138</c:v>
                </c:pt>
                <c:pt idx="87">
                  <c:v>-8.2404998149668138</c:v>
                </c:pt>
                <c:pt idx="88">
                  <c:v>-8.2404998149668138</c:v>
                </c:pt>
                <c:pt idx="89">
                  <c:v>-8.2404998149668138</c:v>
                </c:pt>
                <c:pt idx="90">
                  <c:v>-8.2404998149668138</c:v>
                </c:pt>
                <c:pt idx="91">
                  <c:v>-8.2404998149668138</c:v>
                </c:pt>
                <c:pt idx="92">
                  <c:v>-8.2404998149668138</c:v>
                </c:pt>
                <c:pt idx="93">
                  <c:v>-8.2404998149668138</c:v>
                </c:pt>
                <c:pt idx="94">
                  <c:v>-8.2404998149668138</c:v>
                </c:pt>
                <c:pt idx="95">
                  <c:v>-8.2404998149668138</c:v>
                </c:pt>
                <c:pt idx="96">
                  <c:v>-8.2404998149668138</c:v>
                </c:pt>
                <c:pt idx="97">
                  <c:v>-8.2404998149668138</c:v>
                </c:pt>
                <c:pt idx="98">
                  <c:v>-8.2404998149668138</c:v>
                </c:pt>
                <c:pt idx="99">
                  <c:v>-8.2404998149668138</c:v>
                </c:pt>
                <c:pt idx="100">
                  <c:v>-8.2404998149668138</c:v>
                </c:pt>
                <c:pt idx="101">
                  <c:v>-8.2404998149668138</c:v>
                </c:pt>
                <c:pt idx="102">
                  <c:v>-8.2404998149668138</c:v>
                </c:pt>
                <c:pt idx="103">
                  <c:v>-8.2404998149668138</c:v>
                </c:pt>
                <c:pt idx="104">
                  <c:v>-8.2404998149668138</c:v>
                </c:pt>
                <c:pt idx="105">
                  <c:v>-8.2404998149668138</c:v>
                </c:pt>
                <c:pt idx="106">
                  <c:v>-8.2404998149668138</c:v>
                </c:pt>
                <c:pt idx="107">
                  <c:v>-8.2404998149668138</c:v>
                </c:pt>
                <c:pt idx="108">
                  <c:v>-8.2404998149668138</c:v>
                </c:pt>
                <c:pt idx="109">
                  <c:v>-8.2404998149668138</c:v>
                </c:pt>
                <c:pt idx="110">
                  <c:v>-8.2404998149668138</c:v>
                </c:pt>
                <c:pt idx="111">
                  <c:v>-8.2404998149668138</c:v>
                </c:pt>
                <c:pt idx="112">
                  <c:v>-8.2404998149668138</c:v>
                </c:pt>
                <c:pt idx="113">
                  <c:v>-8.2404998149668138</c:v>
                </c:pt>
                <c:pt idx="114">
                  <c:v>-8.2404998149668138</c:v>
                </c:pt>
                <c:pt idx="115">
                  <c:v>-8.2404998149668138</c:v>
                </c:pt>
                <c:pt idx="116">
                  <c:v>-8.2404998149668138</c:v>
                </c:pt>
                <c:pt idx="117">
                  <c:v>-8.2404998149668138</c:v>
                </c:pt>
                <c:pt idx="118">
                  <c:v>-8.2404998149668138</c:v>
                </c:pt>
                <c:pt idx="119">
                  <c:v>-8.2404998149668138</c:v>
                </c:pt>
                <c:pt idx="120">
                  <c:v>-8.2404998149668138</c:v>
                </c:pt>
                <c:pt idx="121">
                  <c:v>-8.2404998149668138</c:v>
                </c:pt>
                <c:pt idx="122">
                  <c:v>-8.2404998149668138</c:v>
                </c:pt>
                <c:pt idx="123">
                  <c:v>-8.2404998149668138</c:v>
                </c:pt>
                <c:pt idx="124">
                  <c:v>-8.2404998149668138</c:v>
                </c:pt>
                <c:pt idx="125">
                  <c:v>-8.2404998149668138</c:v>
                </c:pt>
                <c:pt idx="126">
                  <c:v>-8.2404998149668138</c:v>
                </c:pt>
                <c:pt idx="127">
                  <c:v>-8.2404998149668138</c:v>
                </c:pt>
                <c:pt idx="128">
                  <c:v>-8.2404998149668138</c:v>
                </c:pt>
                <c:pt idx="129">
                  <c:v>-8.2404998149668138</c:v>
                </c:pt>
                <c:pt idx="130">
                  <c:v>-8.2404998149668138</c:v>
                </c:pt>
                <c:pt idx="131">
                  <c:v>-8.2404998149668138</c:v>
                </c:pt>
                <c:pt idx="132">
                  <c:v>-8.2404998149668138</c:v>
                </c:pt>
                <c:pt idx="133">
                  <c:v>-8.2404998149668138</c:v>
                </c:pt>
                <c:pt idx="134">
                  <c:v>-8.2404998149668138</c:v>
                </c:pt>
                <c:pt idx="135">
                  <c:v>-8.2404998149668138</c:v>
                </c:pt>
                <c:pt idx="136">
                  <c:v>-8.2404998149668138</c:v>
                </c:pt>
                <c:pt idx="137">
                  <c:v>-8.2404998149668138</c:v>
                </c:pt>
                <c:pt idx="138">
                  <c:v>-8.2404998149668138</c:v>
                </c:pt>
                <c:pt idx="139">
                  <c:v>-8.2404998149668138</c:v>
                </c:pt>
                <c:pt idx="140">
                  <c:v>-8.2404998149668138</c:v>
                </c:pt>
                <c:pt idx="141">
                  <c:v>-8.2404998149668138</c:v>
                </c:pt>
                <c:pt idx="142">
                  <c:v>-8.2404998149668138</c:v>
                </c:pt>
                <c:pt idx="143">
                  <c:v>-8.2404998149668138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4735-4190-9E57-919C1BF79BEF}"/>
            </c:ext>
          </c:extLst>
        </c:ser>
        <c:ser>
          <c:idx val="5"/>
          <c:order val="5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55-4735-4190-9E57-919C1BF79BEF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56-4735-4190-9E57-919C1BF79BEF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57-4735-4190-9E57-919C1BF79BEF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58-4735-4190-9E57-919C1BF79BEF}"/>
              </c:ext>
            </c:extLst>
          </c:dPt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Results!$Z$4:$Z$147</c:f>
              <c:numCache>
                <c:formatCode>0.00</c:formatCode>
                <c:ptCount val="144"/>
                <c:pt idx="0">
                  <c:v>3.3151372910064367</c:v>
                </c:pt>
                <c:pt idx="1">
                  <c:v>3.3151372910064367</c:v>
                </c:pt>
                <c:pt idx="2">
                  <c:v>3.3151372910064367</c:v>
                </c:pt>
                <c:pt idx="3">
                  <c:v>3.3151372910064367</c:v>
                </c:pt>
                <c:pt idx="4">
                  <c:v>3.3151372910064367</c:v>
                </c:pt>
                <c:pt idx="5">
                  <c:v>3.3151372910064367</c:v>
                </c:pt>
                <c:pt idx="6">
                  <c:v>3.3151372910064367</c:v>
                </c:pt>
                <c:pt idx="7">
                  <c:v>3.3151372910064367</c:v>
                </c:pt>
                <c:pt idx="8">
                  <c:v>3.3151372910064367</c:v>
                </c:pt>
                <c:pt idx="9">
                  <c:v>3.3151372910064367</c:v>
                </c:pt>
                <c:pt idx="10">
                  <c:v>3.3151372910064367</c:v>
                </c:pt>
                <c:pt idx="11">
                  <c:v>3.3151372910064367</c:v>
                </c:pt>
                <c:pt idx="12">
                  <c:v>3.3151372910064367</c:v>
                </c:pt>
                <c:pt idx="13">
                  <c:v>3.3151372910064367</c:v>
                </c:pt>
                <c:pt idx="14">
                  <c:v>3.3151372910064367</c:v>
                </c:pt>
                <c:pt idx="15">
                  <c:v>3.3151372910064367</c:v>
                </c:pt>
                <c:pt idx="16">
                  <c:v>3.3151372910064367</c:v>
                </c:pt>
                <c:pt idx="17">
                  <c:v>3.3151372910064367</c:v>
                </c:pt>
                <c:pt idx="18">
                  <c:v>3.3151372910064367</c:v>
                </c:pt>
                <c:pt idx="19">
                  <c:v>3.3151372910064367</c:v>
                </c:pt>
                <c:pt idx="20">
                  <c:v>3.3151372910064367</c:v>
                </c:pt>
                <c:pt idx="21">
                  <c:v>3.3151372910064367</c:v>
                </c:pt>
                <c:pt idx="22">
                  <c:v>3.3151372910064367</c:v>
                </c:pt>
                <c:pt idx="23">
                  <c:v>3.3151372910064367</c:v>
                </c:pt>
                <c:pt idx="24">
                  <c:v>3.3151372910064367</c:v>
                </c:pt>
                <c:pt idx="25">
                  <c:v>3.3151372910064367</c:v>
                </c:pt>
                <c:pt idx="26">
                  <c:v>3.3151372910064367</c:v>
                </c:pt>
                <c:pt idx="27">
                  <c:v>3.3151372910064367</c:v>
                </c:pt>
                <c:pt idx="28">
                  <c:v>3.3151372910064367</c:v>
                </c:pt>
                <c:pt idx="29">
                  <c:v>3.3151372910064367</c:v>
                </c:pt>
                <c:pt idx="30">
                  <c:v>3.3151372910064367</c:v>
                </c:pt>
                <c:pt idx="31">
                  <c:v>3.3151372910064367</c:v>
                </c:pt>
                <c:pt idx="32">
                  <c:v>3.3151372910064367</c:v>
                </c:pt>
                <c:pt idx="33">
                  <c:v>3.3151372910064367</c:v>
                </c:pt>
                <c:pt idx="34">
                  <c:v>3.3151372910064367</c:v>
                </c:pt>
                <c:pt idx="35">
                  <c:v>3.3151372910064367</c:v>
                </c:pt>
                <c:pt idx="36">
                  <c:v>3.3151372910064367</c:v>
                </c:pt>
                <c:pt idx="37">
                  <c:v>3.3151372910064367</c:v>
                </c:pt>
                <c:pt idx="38">
                  <c:v>3.3151372910064367</c:v>
                </c:pt>
                <c:pt idx="39">
                  <c:v>3.3151372910064367</c:v>
                </c:pt>
                <c:pt idx="40">
                  <c:v>3.3151372910064367</c:v>
                </c:pt>
                <c:pt idx="41">
                  <c:v>3.3151372910064367</c:v>
                </c:pt>
                <c:pt idx="42">
                  <c:v>3.3151372910064367</c:v>
                </c:pt>
                <c:pt idx="43">
                  <c:v>3.3151372910064367</c:v>
                </c:pt>
                <c:pt idx="44">
                  <c:v>3.3151372910064367</c:v>
                </c:pt>
                <c:pt idx="45">
                  <c:v>3.3151372910064367</c:v>
                </c:pt>
                <c:pt idx="46">
                  <c:v>3.3151372910064367</c:v>
                </c:pt>
                <c:pt idx="47">
                  <c:v>3.3151372910064367</c:v>
                </c:pt>
                <c:pt idx="48">
                  <c:v>3.3151372910064367</c:v>
                </c:pt>
                <c:pt idx="49">
                  <c:v>3.3151372910064367</c:v>
                </c:pt>
                <c:pt idx="50">
                  <c:v>3.3151372910064367</c:v>
                </c:pt>
                <c:pt idx="51">
                  <c:v>3.3151372910064367</c:v>
                </c:pt>
                <c:pt idx="52">
                  <c:v>3.3151372910064367</c:v>
                </c:pt>
                <c:pt idx="53">
                  <c:v>3.3151372910064367</c:v>
                </c:pt>
                <c:pt idx="54">
                  <c:v>3.3151372910064367</c:v>
                </c:pt>
                <c:pt idx="55">
                  <c:v>3.3151372910064367</c:v>
                </c:pt>
                <c:pt idx="56">
                  <c:v>3.3151372910064367</c:v>
                </c:pt>
                <c:pt idx="57">
                  <c:v>3.3151372910064367</c:v>
                </c:pt>
                <c:pt idx="58">
                  <c:v>3.3151372910064367</c:v>
                </c:pt>
                <c:pt idx="59">
                  <c:v>3.3151372910064367</c:v>
                </c:pt>
                <c:pt idx="60">
                  <c:v>3.3151372910064367</c:v>
                </c:pt>
                <c:pt idx="61">
                  <c:v>3.3151372910064367</c:v>
                </c:pt>
                <c:pt idx="62">
                  <c:v>3.3151372910064367</c:v>
                </c:pt>
                <c:pt idx="63">
                  <c:v>3.3151372910064367</c:v>
                </c:pt>
                <c:pt idx="64">
                  <c:v>3.3151372910064367</c:v>
                </c:pt>
                <c:pt idx="65">
                  <c:v>3.3151372910064367</c:v>
                </c:pt>
                <c:pt idx="66">
                  <c:v>3.3151372910064367</c:v>
                </c:pt>
                <c:pt idx="67">
                  <c:v>3.3151372910064367</c:v>
                </c:pt>
                <c:pt idx="68">
                  <c:v>3.3151372910064367</c:v>
                </c:pt>
                <c:pt idx="69">
                  <c:v>3.3151372910064367</c:v>
                </c:pt>
                <c:pt idx="70">
                  <c:v>3.3151372910064367</c:v>
                </c:pt>
                <c:pt idx="71">
                  <c:v>3.3151372910064367</c:v>
                </c:pt>
                <c:pt idx="72">
                  <c:v>3.3151372910064367</c:v>
                </c:pt>
                <c:pt idx="73">
                  <c:v>3.3151372910064367</c:v>
                </c:pt>
                <c:pt idx="74">
                  <c:v>3.3151372910064367</c:v>
                </c:pt>
                <c:pt idx="75">
                  <c:v>3.3151372910064367</c:v>
                </c:pt>
                <c:pt idx="76">
                  <c:v>3.3151372910064367</c:v>
                </c:pt>
                <c:pt idx="77">
                  <c:v>3.3151372910064367</c:v>
                </c:pt>
                <c:pt idx="78">
                  <c:v>3.3151372910064367</c:v>
                </c:pt>
                <c:pt idx="79">
                  <c:v>3.3151372910064367</c:v>
                </c:pt>
                <c:pt idx="80">
                  <c:v>3.3151372910064367</c:v>
                </c:pt>
                <c:pt idx="81">
                  <c:v>3.3151372910064367</c:v>
                </c:pt>
                <c:pt idx="82">
                  <c:v>3.3151372910064367</c:v>
                </c:pt>
                <c:pt idx="83">
                  <c:v>3.3151372910064367</c:v>
                </c:pt>
                <c:pt idx="84">
                  <c:v>3.3151372910064367</c:v>
                </c:pt>
                <c:pt idx="85">
                  <c:v>3.3151372910064367</c:v>
                </c:pt>
                <c:pt idx="86">
                  <c:v>3.3151372910064367</c:v>
                </c:pt>
                <c:pt idx="87">
                  <c:v>3.3151372910064367</c:v>
                </c:pt>
                <c:pt idx="88">
                  <c:v>3.3151372910064367</c:v>
                </c:pt>
                <c:pt idx="89">
                  <c:v>3.3151372910064367</c:v>
                </c:pt>
                <c:pt idx="90">
                  <c:v>3.3151372910064367</c:v>
                </c:pt>
                <c:pt idx="91">
                  <c:v>3.3151372910064367</c:v>
                </c:pt>
                <c:pt idx="92">
                  <c:v>3.3151372910064367</c:v>
                </c:pt>
                <c:pt idx="93">
                  <c:v>3.3151372910064367</c:v>
                </c:pt>
                <c:pt idx="94">
                  <c:v>3.3151372910064367</c:v>
                </c:pt>
                <c:pt idx="95">
                  <c:v>3.3151372910064367</c:v>
                </c:pt>
                <c:pt idx="96">
                  <c:v>3.3151372910064367</c:v>
                </c:pt>
                <c:pt idx="97">
                  <c:v>3.3151372910064367</c:v>
                </c:pt>
                <c:pt idx="98">
                  <c:v>3.3151372910064367</c:v>
                </c:pt>
                <c:pt idx="99">
                  <c:v>3.3151372910064367</c:v>
                </c:pt>
                <c:pt idx="100">
                  <c:v>3.3151372910064367</c:v>
                </c:pt>
                <c:pt idx="101">
                  <c:v>3.3151372910064367</c:v>
                </c:pt>
                <c:pt idx="102">
                  <c:v>3.3151372910064367</c:v>
                </c:pt>
                <c:pt idx="103">
                  <c:v>3.3151372910064367</c:v>
                </c:pt>
                <c:pt idx="104">
                  <c:v>3.3151372910064367</c:v>
                </c:pt>
                <c:pt idx="105">
                  <c:v>3.3151372910064367</c:v>
                </c:pt>
                <c:pt idx="106">
                  <c:v>3.3151372910064367</c:v>
                </c:pt>
                <c:pt idx="107">
                  <c:v>3.3151372910064367</c:v>
                </c:pt>
                <c:pt idx="108">
                  <c:v>3.3151372910064367</c:v>
                </c:pt>
                <c:pt idx="109">
                  <c:v>3.3151372910064367</c:v>
                </c:pt>
                <c:pt idx="110">
                  <c:v>3.3151372910064367</c:v>
                </c:pt>
                <c:pt idx="111">
                  <c:v>3.3151372910064367</c:v>
                </c:pt>
                <c:pt idx="112">
                  <c:v>3.3151372910064367</c:v>
                </c:pt>
                <c:pt idx="113">
                  <c:v>3.3151372910064367</c:v>
                </c:pt>
                <c:pt idx="114">
                  <c:v>3.3151372910064367</c:v>
                </c:pt>
                <c:pt idx="115">
                  <c:v>3.3151372910064367</c:v>
                </c:pt>
                <c:pt idx="116">
                  <c:v>3.3151372910064367</c:v>
                </c:pt>
                <c:pt idx="117">
                  <c:v>3.3151372910064367</c:v>
                </c:pt>
                <c:pt idx="118">
                  <c:v>3.3151372910064367</c:v>
                </c:pt>
                <c:pt idx="119">
                  <c:v>3.3151372910064367</c:v>
                </c:pt>
                <c:pt idx="120">
                  <c:v>3.3151372910064367</c:v>
                </c:pt>
                <c:pt idx="121">
                  <c:v>3.3151372910064367</c:v>
                </c:pt>
                <c:pt idx="122">
                  <c:v>3.3151372910064367</c:v>
                </c:pt>
                <c:pt idx="123">
                  <c:v>3.3151372910064367</c:v>
                </c:pt>
                <c:pt idx="124">
                  <c:v>3.3151372910064367</c:v>
                </c:pt>
                <c:pt idx="125">
                  <c:v>3.3151372910064367</c:v>
                </c:pt>
                <c:pt idx="126">
                  <c:v>3.3151372910064367</c:v>
                </c:pt>
                <c:pt idx="127">
                  <c:v>3.3151372910064367</c:v>
                </c:pt>
                <c:pt idx="128">
                  <c:v>3.3151372910064367</c:v>
                </c:pt>
                <c:pt idx="129">
                  <c:v>3.3151372910064367</c:v>
                </c:pt>
                <c:pt idx="130">
                  <c:v>3.3151372910064367</c:v>
                </c:pt>
                <c:pt idx="131">
                  <c:v>3.3151372910064367</c:v>
                </c:pt>
                <c:pt idx="132">
                  <c:v>3.3151372910064367</c:v>
                </c:pt>
                <c:pt idx="133">
                  <c:v>3.3151372910064367</c:v>
                </c:pt>
                <c:pt idx="134">
                  <c:v>3.3151372910064367</c:v>
                </c:pt>
                <c:pt idx="135">
                  <c:v>3.3151372910064367</c:v>
                </c:pt>
                <c:pt idx="136">
                  <c:v>3.3151372910064367</c:v>
                </c:pt>
                <c:pt idx="137">
                  <c:v>3.3151372910064367</c:v>
                </c:pt>
                <c:pt idx="138">
                  <c:v>3.3151372910064367</c:v>
                </c:pt>
                <c:pt idx="139">
                  <c:v>3.3151372910064367</c:v>
                </c:pt>
                <c:pt idx="140">
                  <c:v>3.3151372910064367</c:v>
                </c:pt>
                <c:pt idx="141">
                  <c:v>3.3151372910064367</c:v>
                </c:pt>
                <c:pt idx="142">
                  <c:v>3.3151372910064367</c:v>
                </c:pt>
                <c:pt idx="143">
                  <c:v>3.3151372910064367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9-4735-4190-9E57-919C1BF79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544080"/>
        <c:axId val="231544472"/>
      </c:lineChart>
      <c:catAx>
        <c:axId val="231544080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Lab ID</a:t>
                </a:r>
              </a:p>
            </c:rich>
          </c:tx>
          <c:layout>
            <c:manualLayout>
              <c:xMode val="edge"/>
              <c:yMode val="edge"/>
              <c:x val="0.4783574317445195"/>
              <c:y val="0.89070148135933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544472"/>
        <c:crossesAt val="-20"/>
        <c:auto val="1"/>
        <c:lblAlgn val="ctr"/>
        <c:lblOffset val="100"/>
        <c:tickLblSkip val="9"/>
        <c:tickMarkSkip val="9"/>
        <c:noMultiLvlLbl val="0"/>
      </c:catAx>
      <c:valAx>
        <c:axId val="231544472"/>
        <c:scaling>
          <c:orientation val="minMax"/>
          <c:max val="15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Fine Material Mass Percent Error</a:t>
                </a:r>
              </a:p>
            </c:rich>
          </c:tx>
          <c:layout>
            <c:manualLayout>
              <c:xMode val="edge"/>
              <c:yMode val="edge"/>
              <c:x val="1.4428456674232447E-2"/>
              <c:y val="0.3066884473210482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544080"/>
        <c:crosses val="autoZero"/>
        <c:crossBetween val="between"/>
        <c:majorUnit val="5"/>
        <c:min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676156583629894"/>
          <c:y val="0.95418848167539272"/>
          <c:w val="0.80249110320284711"/>
          <c:h val="3.79581151832460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USGS Sediment Laboratory Quality Assurance Project - Study 1, 2023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Sand Material Mass Percent Error (between reported and expected)</a:t>
            </a:r>
          </a:p>
        </c:rich>
      </c:tx>
      <c:layout>
        <c:manualLayout>
          <c:xMode val="edge"/>
          <c:yMode val="edge"/>
          <c:x val="0.1964484032467472"/>
          <c:y val="1.631316046227205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293547653598463E-2"/>
          <c:y val="0.17400152075154382"/>
          <c:w val="0.86718203417934825"/>
          <c:h val="0.5807504078303426"/>
        </c:manualLayout>
      </c:layout>
      <c:lineChart>
        <c:grouping val="standard"/>
        <c:varyColors val="0"/>
        <c:ser>
          <c:idx val="0"/>
          <c:order val="0"/>
          <c:tx>
            <c:v>Results</c:v>
          </c:tx>
          <c:spPr>
            <a:ln w="28575">
              <a:noFill/>
            </a:ln>
          </c:spPr>
          <c:marker>
            <c:symbol val="diamond"/>
            <c:size val="4"/>
            <c:spPr>
              <a:noFill/>
              <a:ln w="12700">
                <a:solidFill>
                  <a:srgbClr val="0070C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03-4A01-B224-AFA20763FD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03-4A01-B224-AFA20763FD5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403-4A01-B224-AFA20763FD5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403-4A01-B224-AFA20763FD5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403-4A01-B224-AFA20763FD5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6403-4A01-B224-AFA20763FD5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403-4A01-B224-AFA20763FD5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403-4A01-B224-AFA20763FD5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403-4A01-B224-AFA20763FD5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6403-4A01-B224-AFA20763FD5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6403-4A01-B224-AFA20763FD5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6403-4A01-B224-AFA20763FD5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6403-4A01-B224-AFA20763FD5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403-4A01-B224-AFA20763FD5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6403-4A01-B224-AFA20763FD5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403-4A01-B224-AFA20763FD5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6403-4A01-B224-AFA20763FD5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6403-4A01-B224-AFA20763FD5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6403-4A01-B224-AFA20763FD5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6403-4A01-B224-AFA20763FD5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6403-4A01-B224-AFA20763FD5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6403-4A01-B224-AFA20763FD5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6403-4A01-B224-AFA20763FD5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6403-4A01-B224-AFA20763FD53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6403-4A01-B224-AFA20763FD5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6403-4A01-B224-AFA20763FD5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6403-4A01-B224-AFA20763FD5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6403-4A01-B224-AFA20763FD5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6403-4A01-B224-AFA20763FD53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6403-4A01-B224-AFA20763FD5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6403-4A01-B224-AFA20763FD5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6403-4A01-B224-AFA20763FD53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6403-4A01-B224-AFA20763FD53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6403-4A01-B224-AFA20763FD53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6403-4A01-B224-AFA20763FD53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6403-4A01-B224-AFA20763FD53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6403-4A01-B224-AFA20763FD53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6403-4A01-B224-AFA20763FD53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6403-4A01-B224-AFA20763FD53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6403-4A01-B224-AFA20763FD53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6403-4A01-B224-AFA20763FD53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6403-4A01-B224-AFA20763FD53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6403-4A01-B224-AFA20763FD53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6403-4A01-B224-AFA20763FD53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6403-4A01-B224-AFA20763FD53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6403-4A01-B224-AFA20763FD53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6403-4A01-B224-AFA20763FD53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6403-4A01-B224-AFA20763FD53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6403-4A01-B224-AFA20763FD53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6403-4A01-B224-AFA20763FD53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6403-4A01-B224-AFA20763FD53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6403-4A01-B224-AFA20763FD53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4-6403-4A01-B224-AFA20763FD53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35-6403-4A01-B224-AFA20763FD53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36-6403-4A01-B224-AFA20763FD53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37-6403-4A01-B224-AFA20763FD53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38-6403-4A01-B224-AFA20763FD53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39-6403-4A01-B224-AFA20763FD53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3A-6403-4A01-B224-AFA20763FD53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3B-6403-4A01-B224-AFA20763FD53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3C-6403-4A01-B224-AFA20763FD53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3D-6403-4A01-B224-AFA20763FD53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3E-6403-4A01-B224-AFA20763FD53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3F-6403-4A01-B224-AFA20763FD53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0-6403-4A01-B224-AFA20763FD53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1-6403-4A01-B224-AFA20763FD53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2-6403-4A01-B224-AFA20763FD53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3-6403-4A01-B224-AFA20763FD53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4-6403-4A01-B224-AFA20763FD53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45-6403-4A01-B224-AFA20763FD53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46-6403-4A01-B224-AFA20763FD53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47-6403-4A01-B224-AFA20763FD53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48-6403-4A01-B224-AFA20763FD53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49-6403-4A01-B224-AFA20763FD53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4A-6403-4A01-B224-AFA20763FD53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4B-6403-4A01-B224-AFA20763FD53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4C-6403-4A01-B224-AFA20763FD53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4D-6403-4A01-B224-AFA20763FD53}"/>
              </c:ext>
            </c:extLst>
          </c:dPt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Results!$R$4:$R$147</c:f>
              <c:numCache>
                <c:formatCode>0.00</c:formatCode>
                <c:ptCount val="144"/>
                <c:pt idx="0">
                  <c:v>11.009174311926602</c:v>
                </c:pt>
                <c:pt idx="1">
                  <c:v>-51.655629139072843</c:v>
                </c:pt>
                <c:pt idx="2">
                  <c:v>1.9704433497536997</c:v>
                </c:pt>
                <c:pt idx="3">
                  <c:v>-2.7104136947218245</c:v>
                </c:pt>
                <c:pt idx="4">
                  <c:v>9.9900099900102762E-2</c:v>
                </c:pt>
                <c:pt idx="5">
                  <c:v>-0.38167938931297746</c:v>
                </c:pt>
                <c:pt idx="6">
                  <c:v>-0.34921426789722049</c:v>
                </c:pt>
                <c:pt idx="7">
                  <c:v>0.541062801932372</c:v>
                </c:pt>
                <c:pt idx="8">
                  <c:v>0.12827822120866761</c:v>
                </c:pt>
                <c:pt idx="10">
                  <c:v>1.9867549668874167</c:v>
                </c:pt>
                <c:pt idx="11">
                  <c:v>-6.5116279069767371</c:v>
                </c:pt>
                <c:pt idx="12">
                  <c:v>-3.4090909090909083</c:v>
                </c:pt>
                <c:pt idx="13">
                  <c:v>-6.1704211557296773</c:v>
                </c:pt>
                <c:pt idx="14">
                  <c:v>-4.0273556231003038</c:v>
                </c:pt>
                <c:pt idx="15">
                  <c:v>-0.29962546816480257</c:v>
                </c:pt>
                <c:pt idx="16">
                  <c:v>-0.677560781187727</c:v>
                </c:pt>
                <c:pt idx="17">
                  <c:v>-0.45396510143282465</c:v>
                </c:pt>
                <c:pt idx="18">
                  <c:v>22.641509433962259</c:v>
                </c:pt>
                <c:pt idx="19">
                  <c:v>-1.9736842105263153</c:v>
                </c:pt>
                <c:pt idx="20">
                  <c:v>1.8518518518518405</c:v>
                </c:pt>
                <c:pt idx="21">
                  <c:v>3.4236804564907271</c:v>
                </c:pt>
                <c:pt idx="22">
                  <c:v>3.383084577114428</c:v>
                </c:pt>
                <c:pt idx="23">
                  <c:v>0.61208875286916231</c:v>
                </c:pt>
                <c:pt idx="24">
                  <c:v>1.0204081632653044</c:v>
                </c:pt>
                <c:pt idx="25">
                  <c:v>1.0989010989011112</c:v>
                </c:pt>
                <c:pt idx="26">
                  <c:v>0.27027027027027212</c:v>
                </c:pt>
                <c:pt idx="27">
                  <c:v>-12.149532710280365</c:v>
                </c:pt>
                <c:pt idx="28">
                  <c:v>-1.315789473684214</c:v>
                </c:pt>
                <c:pt idx="29">
                  <c:v>-9.7560975609756184</c:v>
                </c:pt>
                <c:pt idx="30">
                  <c:v>-2.2662889518413465</c:v>
                </c:pt>
                <c:pt idx="31">
                  <c:v>-8.8911088911088836</c:v>
                </c:pt>
                <c:pt idx="32">
                  <c:v>-3.5330261136712906</c:v>
                </c:pt>
                <c:pt idx="33">
                  <c:v>2.1478521478521468</c:v>
                </c:pt>
                <c:pt idx="34">
                  <c:v>0.57953637090328014</c:v>
                </c:pt>
                <c:pt idx="35">
                  <c:v>-0.67075781361496178</c:v>
                </c:pt>
                <c:pt idx="36">
                  <c:v>1.6949152542372927</c:v>
                </c:pt>
                <c:pt idx="37">
                  <c:v>7.7419354838709653</c:v>
                </c:pt>
                <c:pt idx="38">
                  <c:v>-0.95693779904305643</c:v>
                </c:pt>
                <c:pt idx="39">
                  <c:v>0.14184397163120976</c:v>
                </c:pt>
                <c:pt idx="40">
                  <c:v>3.8348082595870214</c:v>
                </c:pt>
                <c:pt idx="41">
                  <c:v>0.38402457757296499</c:v>
                </c:pt>
                <c:pt idx="42">
                  <c:v>0.44676098287416827</c:v>
                </c:pt>
                <c:pt idx="43">
                  <c:v>1.6729735112527313</c:v>
                </c:pt>
                <c:pt idx="44">
                  <c:v>0.45351473922902219</c:v>
                </c:pt>
                <c:pt idx="48">
                  <c:v>-5.2039381153305131</c:v>
                </c:pt>
                <c:pt idx="49">
                  <c:v>-5.2999999999999989</c:v>
                </c:pt>
                <c:pt idx="50">
                  <c:v>-4.1856925418569082</c:v>
                </c:pt>
                <c:pt idx="51">
                  <c:v>-0.623596906959342</c:v>
                </c:pt>
                <c:pt idx="52">
                  <c:v>-9.9641291351147063E-2</c:v>
                </c:pt>
                <c:pt idx="53">
                  <c:v>0.68366329582680907</c:v>
                </c:pt>
                <c:pt idx="54">
                  <c:v>3.0303030303030294</c:v>
                </c:pt>
                <c:pt idx="55">
                  <c:v>-16.12903225806452</c:v>
                </c:pt>
                <c:pt idx="56">
                  <c:v>-15.789473684210515</c:v>
                </c:pt>
                <c:pt idx="57">
                  <c:v>12.765957446808523</c:v>
                </c:pt>
                <c:pt idx="58">
                  <c:v>-5.6547619047619015</c:v>
                </c:pt>
                <c:pt idx="59">
                  <c:v>-1.2307692307692446</c:v>
                </c:pt>
                <c:pt idx="60">
                  <c:v>0.37481259370314879</c:v>
                </c:pt>
                <c:pt idx="61">
                  <c:v>0.23871096081161305</c:v>
                </c:pt>
                <c:pt idx="62">
                  <c:v>1.0566899900042785</c:v>
                </c:pt>
                <c:pt idx="63">
                  <c:v>9.9999999999999911</c:v>
                </c:pt>
                <c:pt idx="64">
                  <c:v>-1.3245033112582816</c:v>
                </c:pt>
                <c:pt idx="65">
                  <c:v>-5.2132701421800958</c:v>
                </c:pt>
                <c:pt idx="66">
                  <c:v>0</c:v>
                </c:pt>
                <c:pt idx="67">
                  <c:v>0.2970297029702918</c:v>
                </c:pt>
                <c:pt idx="68">
                  <c:v>1.0614101592115333</c:v>
                </c:pt>
                <c:pt idx="69">
                  <c:v>-0.64789434338399976</c:v>
                </c:pt>
                <c:pt idx="70">
                  <c:v>-0.67783094098884955</c:v>
                </c:pt>
                <c:pt idx="71">
                  <c:v>-0.38200339558574364</c:v>
                </c:pt>
                <c:pt idx="81">
                  <c:v>9.0909090909082817</c:v>
                </c:pt>
                <c:pt idx="82">
                  <c:v>-13.815789473684937</c:v>
                </c:pt>
                <c:pt idx="83">
                  <c:v>-8.3333333333336395</c:v>
                </c:pt>
                <c:pt idx="84">
                  <c:v>-1.8465909090906858</c:v>
                </c:pt>
                <c:pt idx="85">
                  <c:v>-2.2660098522168002</c:v>
                </c:pt>
                <c:pt idx="86">
                  <c:v>-4.2181725859618411E-14</c:v>
                </c:pt>
                <c:pt idx="87">
                  <c:v>1.8444666001994201</c:v>
                </c:pt>
                <c:pt idx="88">
                  <c:v>0.35949670461352362</c:v>
                </c:pt>
                <c:pt idx="89">
                  <c:v>0.76846449409423401</c:v>
                </c:pt>
                <c:pt idx="90">
                  <c:v>-2.8037383177570088</c:v>
                </c:pt>
                <c:pt idx="91">
                  <c:v>5.7692307692307789</c:v>
                </c:pt>
                <c:pt idx="92">
                  <c:v>2.9850746268656709</c:v>
                </c:pt>
                <c:pt idx="93">
                  <c:v>-1.1157601115760043</c:v>
                </c:pt>
                <c:pt idx="94">
                  <c:v>1.6748768472906337</c:v>
                </c:pt>
                <c:pt idx="95">
                  <c:v>3.1417624521072738</c:v>
                </c:pt>
                <c:pt idx="96">
                  <c:v>0.34791252485089774</c:v>
                </c:pt>
                <c:pt idx="97">
                  <c:v>0.35742652899124555</c:v>
                </c:pt>
                <c:pt idx="98">
                  <c:v>0.54138766206012623</c:v>
                </c:pt>
                <c:pt idx="126">
                  <c:v>3.6697247706421958</c:v>
                </c:pt>
                <c:pt idx="127">
                  <c:v>4.5454545454545396</c:v>
                </c:pt>
                <c:pt idx="128">
                  <c:v>11.000000000000004</c:v>
                </c:pt>
                <c:pt idx="129">
                  <c:v>14.965034965034969</c:v>
                </c:pt>
                <c:pt idx="130">
                  <c:v>4.9164208456243896</c:v>
                </c:pt>
                <c:pt idx="131">
                  <c:v>0.22883295194507605</c:v>
                </c:pt>
                <c:pt idx="132">
                  <c:v>1.6940707523667238</c:v>
                </c:pt>
                <c:pt idx="133">
                  <c:v>-13.343923749007155</c:v>
                </c:pt>
                <c:pt idx="134">
                  <c:v>3.3523537803138486</c:v>
                </c:pt>
                <c:pt idx="135">
                  <c:v>-8.4033613445378208</c:v>
                </c:pt>
                <c:pt idx="136">
                  <c:v>-10.240963855421688</c:v>
                </c:pt>
                <c:pt idx="137">
                  <c:v>-9.3023255813953423</c:v>
                </c:pt>
                <c:pt idx="138">
                  <c:v>-5.3596614950634658</c:v>
                </c:pt>
                <c:pt idx="139">
                  <c:v>-2.2660098522167589</c:v>
                </c:pt>
                <c:pt idx="140">
                  <c:v>-3.3742331288343461</c:v>
                </c:pt>
                <c:pt idx="141">
                  <c:v>-0.82294264339152745</c:v>
                </c:pt>
                <c:pt idx="142">
                  <c:v>-6.953576409643353</c:v>
                </c:pt>
                <c:pt idx="143">
                  <c:v>-0.96249115357395998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6403-4A01-B224-AFA20763FD53}"/>
            </c:ext>
          </c:extLst>
        </c:ser>
        <c:ser>
          <c:idx val="1"/>
          <c:order val="1"/>
          <c:tx>
            <c:v>Median (0.05%)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Results!$AA$4:$AA$147</c:f>
              <c:numCache>
                <c:formatCode>0.00</c:formatCode>
                <c:ptCount val="144"/>
                <c:pt idx="0">
                  <c:v>4.9950049950051381E-2</c:v>
                </c:pt>
                <c:pt idx="1">
                  <c:v>4.9950049950051381E-2</c:v>
                </c:pt>
                <c:pt idx="2">
                  <c:v>4.9950049950051381E-2</c:v>
                </c:pt>
                <c:pt idx="3">
                  <c:v>4.9950049950051381E-2</c:v>
                </c:pt>
                <c:pt idx="4">
                  <c:v>4.9950049950051381E-2</c:v>
                </c:pt>
                <c:pt idx="5">
                  <c:v>4.9950049950051381E-2</c:v>
                </c:pt>
                <c:pt idx="6">
                  <c:v>4.9950049950051381E-2</c:v>
                </c:pt>
                <c:pt idx="7">
                  <c:v>4.9950049950051381E-2</c:v>
                </c:pt>
                <c:pt idx="8">
                  <c:v>4.9950049950051381E-2</c:v>
                </c:pt>
                <c:pt idx="9">
                  <c:v>4.9950049950051381E-2</c:v>
                </c:pt>
                <c:pt idx="10">
                  <c:v>4.9950049950051381E-2</c:v>
                </c:pt>
                <c:pt idx="11">
                  <c:v>4.9950049950051381E-2</c:v>
                </c:pt>
                <c:pt idx="12">
                  <c:v>4.9950049950051381E-2</c:v>
                </c:pt>
                <c:pt idx="13">
                  <c:v>4.9950049950051381E-2</c:v>
                </c:pt>
                <c:pt idx="14">
                  <c:v>4.9950049950051381E-2</c:v>
                </c:pt>
                <c:pt idx="15">
                  <c:v>4.9950049950051381E-2</c:v>
                </c:pt>
                <c:pt idx="16">
                  <c:v>4.9950049950051381E-2</c:v>
                </c:pt>
                <c:pt idx="17">
                  <c:v>4.9950049950051381E-2</c:v>
                </c:pt>
                <c:pt idx="18">
                  <c:v>4.9950049950051381E-2</c:v>
                </c:pt>
                <c:pt idx="19">
                  <c:v>4.9950049950051381E-2</c:v>
                </c:pt>
                <c:pt idx="20">
                  <c:v>4.9950049950051381E-2</c:v>
                </c:pt>
                <c:pt idx="21">
                  <c:v>4.9950049950051381E-2</c:v>
                </c:pt>
                <c:pt idx="22">
                  <c:v>4.9950049950051381E-2</c:v>
                </c:pt>
                <c:pt idx="23">
                  <c:v>4.9950049950051381E-2</c:v>
                </c:pt>
                <c:pt idx="24">
                  <c:v>4.9950049950051381E-2</c:v>
                </c:pt>
                <c:pt idx="25">
                  <c:v>4.9950049950051381E-2</c:v>
                </c:pt>
                <c:pt idx="26">
                  <c:v>4.9950049950051381E-2</c:v>
                </c:pt>
                <c:pt idx="27">
                  <c:v>4.9950049950051381E-2</c:v>
                </c:pt>
                <c:pt idx="28">
                  <c:v>4.9950049950051381E-2</c:v>
                </c:pt>
                <c:pt idx="29">
                  <c:v>4.9950049950051381E-2</c:v>
                </c:pt>
                <c:pt idx="30">
                  <c:v>4.9950049950051381E-2</c:v>
                </c:pt>
                <c:pt idx="31">
                  <c:v>4.9950049950051381E-2</c:v>
                </c:pt>
                <c:pt idx="32">
                  <c:v>4.9950049950051381E-2</c:v>
                </c:pt>
                <c:pt idx="33">
                  <c:v>4.9950049950051381E-2</c:v>
                </c:pt>
                <c:pt idx="34">
                  <c:v>4.9950049950051381E-2</c:v>
                </c:pt>
                <c:pt idx="35">
                  <c:v>4.9950049950051381E-2</c:v>
                </c:pt>
                <c:pt idx="36">
                  <c:v>4.9950049950051381E-2</c:v>
                </c:pt>
                <c:pt idx="37">
                  <c:v>4.9950049950051381E-2</c:v>
                </c:pt>
                <c:pt idx="38">
                  <c:v>4.9950049950051381E-2</c:v>
                </c:pt>
                <c:pt idx="39">
                  <c:v>4.9950049950051381E-2</c:v>
                </c:pt>
                <c:pt idx="40">
                  <c:v>4.9950049950051381E-2</c:v>
                </c:pt>
                <c:pt idx="41">
                  <c:v>4.9950049950051381E-2</c:v>
                </c:pt>
                <c:pt idx="42">
                  <c:v>4.9950049950051381E-2</c:v>
                </c:pt>
                <c:pt idx="43">
                  <c:v>4.9950049950051381E-2</c:v>
                </c:pt>
                <c:pt idx="44">
                  <c:v>4.9950049950051381E-2</c:v>
                </c:pt>
                <c:pt idx="45">
                  <c:v>4.9950049950051381E-2</c:v>
                </c:pt>
                <c:pt idx="46">
                  <c:v>4.9950049950051381E-2</c:v>
                </c:pt>
                <c:pt idx="47">
                  <c:v>4.9950049950051381E-2</c:v>
                </c:pt>
                <c:pt idx="48">
                  <c:v>4.9950049950051381E-2</c:v>
                </c:pt>
                <c:pt idx="49">
                  <c:v>4.9950049950051381E-2</c:v>
                </c:pt>
                <c:pt idx="50">
                  <c:v>4.9950049950051381E-2</c:v>
                </c:pt>
                <c:pt idx="51">
                  <c:v>4.9950049950051381E-2</c:v>
                </c:pt>
                <c:pt idx="52">
                  <c:v>4.9950049950051381E-2</c:v>
                </c:pt>
                <c:pt idx="53">
                  <c:v>4.9950049950051381E-2</c:v>
                </c:pt>
                <c:pt idx="54">
                  <c:v>4.9950049950051381E-2</c:v>
                </c:pt>
                <c:pt idx="55">
                  <c:v>4.9950049950051381E-2</c:v>
                </c:pt>
                <c:pt idx="56">
                  <c:v>4.9950049950051381E-2</c:v>
                </c:pt>
                <c:pt idx="57">
                  <c:v>4.9950049950051381E-2</c:v>
                </c:pt>
                <c:pt idx="58">
                  <c:v>4.9950049950051381E-2</c:v>
                </c:pt>
                <c:pt idx="59">
                  <c:v>4.9950049950051381E-2</c:v>
                </c:pt>
                <c:pt idx="60">
                  <c:v>4.9950049950051381E-2</c:v>
                </c:pt>
                <c:pt idx="61">
                  <c:v>4.9950049950051381E-2</c:v>
                </c:pt>
                <c:pt idx="62">
                  <c:v>4.9950049950051381E-2</c:v>
                </c:pt>
                <c:pt idx="63">
                  <c:v>4.9950049950051381E-2</c:v>
                </c:pt>
                <c:pt idx="64">
                  <c:v>4.9950049950051381E-2</c:v>
                </c:pt>
                <c:pt idx="65">
                  <c:v>4.9950049950051381E-2</c:v>
                </c:pt>
                <c:pt idx="66">
                  <c:v>4.9950049950051381E-2</c:v>
                </c:pt>
                <c:pt idx="67">
                  <c:v>4.9950049950051381E-2</c:v>
                </c:pt>
                <c:pt idx="68">
                  <c:v>4.9950049950051381E-2</c:v>
                </c:pt>
                <c:pt idx="69">
                  <c:v>4.9950049950051381E-2</c:v>
                </c:pt>
                <c:pt idx="70">
                  <c:v>4.9950049950051381E-2</c:v>
                </c:pt>
                <c:pt idx="71">
                  <c:v>4.9950049950051381E-2</c:v>
                </c:pt>
                <c:pt idx="72">
                  <c:v>4.9950049950051381E-2</c:v>
                </c:pt>
                <c:pt idx="73">
                  <c:v>4.9950049950051381E-2</c:v>
                </c:pt>
                <c:pt idx="74">
                  <c:v>4.9950049950051381E-2</c:v>
                </c:pt>
                <c:pt idx="75">
                  <c:v>4.9950049950051381E-2</c:v>
                </c:pt>
                <c:pt idx="76">
                  <c:v>4.9950049950051381E-2</c:v>
                </c:pt>
                <c:pt idx="77">
                  <c:v>4.9950049950051381E-2</c:v>
                </c:pt>
                <c:pt idx="78">
                  <c:v>4.9950049950051381E-2</c:v>
                </c:pt>
                <c:pt idx="79">
                  <c:v>4.9950049950051381E-2</c:v>
                </c:pt>
                <c:pt idx="80">
                  <c:v>4.9950049950051381E-2</c:v>
                </c:pt>
                <c:pt idx="81">
                  <c:v>4.9950049950051381E-2</c:v>
                </c:pt>
                <c:pt idx="82">
                  <c:v>4.9950049950051381E-2</c:v>
                </c:pt>
                <c:pt idx="83">
                  <c:v>4.9950049950051381E-2</c:v>
                </c:pt>
                <c:pt idx="84">
                  <c:v>4.9950049950051381E-2</c:v>
                </c:pt>
                <c:pt idx="85">
                  <c:v>4.9950049950051381E-2</c:v>
                </c:pt>
                <c:pt idx="86">
                  <c:v>4.9950049950051381E-2</c:v>
                </c:pt>
                <c:pt idx="87">
                  <c:v>4.9950049950051381E-2</c:v>
                </c:pt>
                <c:pt idx="88">
                  <c:v>4.9950049950051381E-2</c:v>
                </c:pt>
                <c:pt idx="89">
                  <c:v>4.9950049950051381E-2</c:v>
                </c:pt>
                <c:pt idx="90">
                  <c:v>4.9950049950051381E-2</c:v>
                </c:pt>
                <c:pt idx="91">
                  <c:v>4.9950049950051381E-2</c:v>
                </c:pt>
                <c:pt idx="92">
                  <c:v>4.9950049950051381E-2</c:v>
                </c:pt>
                <c:pt idx="93">
                  <c:v>4.9950049950051381E-2</c:v>
                </c:pt>
                <c:pt idx="94">
                  <c:v>4.9950049950051381E-2</c:v>
                </c:pt>
                <c:pt idx="95">
                  <c:v>4.9950049950051381E-2</c:v>
                </c:pt>
                <c:pt idx="96">
                  <c:v>4.9950049950051381E-2</c:v>
                </c:pt>
                <c:pt idx="97">
                  <c:v>4.9950049950051381E-2</c:v>
                </c:pt>
                <c:pt idx="98">
                  <c:v>4.9950049950051381E-2</c:v>
                </c:pt>
                <c:pt idx="99">
                  <c:v>4.9950049950051381E-2</c:v>
                </c:pt>
                <c:pt idx="100">
                  <c:v>4.9950049950051381E-2</c:v>
                </c:pt>
                <c:pt idx="101">
                  <c:v>4.9950049950051381E-2</c:v>
                </c:pt>
                <c:pt idx="102">
                  <c:v>4.9950049950051381E-2</c:v>
                </c:pt>
                <c:pt idx="103">
                  <c:v>4.9950049950051381E-2</c:v>
                </c:pt>
                <c:pt idx="104">
                  <c:v>4.9950049950051381E-2</c:v>
                </c:pt>
                <c:pt idx="105">
                  <c:v>4.9950049950051381E-2</c:v>
                </c:pt>
                <c:pt idx="106">
                  <c:v>4.9950049950051381E-2</c:v>
                </c:pt>
                <c:pt idx="107">
                  <c:v>4.9950049950051381E-2</c:v>
                </c:pt>
                <c:pt idx="108">
                  <c:v>4.9950049950051381E-2</c:v>
                </c:pt>
                <c:pt idx="109">
                  <c:v>4.9950049950051381E-2</c:v>
                </c:pt>
                <c:pt idx="110">
                  <c:v>4.9950049950051381E-2</c:v>
                </c:pt>
                <c:pt idx="111">
                  <c:v>4.9950049950051381E-2</c:v>
                </c:pt>
                <c:pt idx="112">
                  <c:v>4.9950049950051381E-2</c:v>
                </c:pt>
                <c:pt idx="113">
                  <c:v>4.9950049950051381E-2</c:v>
                </c:pt>
                <c:pt idx="114">
                  <c:v>4.9950049950051381E-2</c:v>
                </c:pt>
                <c:pt idx="115">
                  <c:v>4.9950049950051381E-2</c:v>
                </c:pt>
                <c:pt idx="116">
                  <c:v>4.9950049950051381E-2</c:v>
                </c:pt>
                <c:pt idx="117">
                  <c:v>4.9950049950051381E-2</c:v>
                </c:pt>
                <c:pt idx="118">
                  <c:v>4.9950049950051381E-2</c:v>
                </c:pt>
                <c:pt idx="119">
                  <c:v>4.9950049950051381E-2</c:v>
                </c:pt>
                <c:pt idx="120">
                  <c:v>4.9950049950051381E-2</c:v>
                </c:pt>
                <c:pt idx="121">
                  <c:v>4.9950049950051381E-2</c:v>
                </c:pt>
                <c:pt idx="122">
                  <c:v>4.9950049950051381E-2</c:v>
                </c:pt>
                <c:pt idx="123">
                  <c:v>4.9950049950051381E-2</c:v>
                </c:pt>
                <c:pt idx="124">
                  <c:v>4.9950049950051381E-2</c:v>
                </c:pt>
                <c:pt idx="125">
                  <c:v>4.9950049950051381E-2</c:v>
                </c:pt>
                <c:pt idx="126">
                  <c:v>4.9950049950051381E-2</c:v>
                </c:pt>
                <c:pt idx="127">
                  <c:v>4.9950049950051381E-2</c:v>
                </c:pt>
                <c:pt idx="128">
                  <c:v>4.9950049950051381E-2</c:v>
                </c:pt>
                <c:pt idx="129">
                  <c:v>4.9950049950051381E-2</c:v>
                </c:pt>
                <c:pt idx="130">
                  <c:v>4.9950049950051381E-2</c:v>
                </c:pt>
                <c:pt idx="131">
                  <c:v>4.9950049950051381E-2</c:v>
                </c:pt>
                <c:pt idx="132">
                  <c:v>4.9950049950051381E-2</c:v>
                </c:pt>
                <c:pt idx="133">
                  <c:v>4.9950049950051381E-2</c:v>
                </c:pt>
                <c:pt idx="134">
                  <c:v>4.9950049950051381E-2</c:v>
                </c:pt>
                <c:pt idx="135">
                  <c:v>4.9950049950051381E-2</c:v>
                </c:pt>
                <c:pt idx="136">
                  <c:v>4.9950049950051381E-2</c:v>
                </c:pt>
                <c:pt idx="137">
                  <c:v>4.9950049950051381E-2</c:v>
                </c:pt>
                <c:pt idx="138">
                  <c:v>4.9950049950051381E-2</c:v>
                </c:pt>
                <c:pt idx="139">
                  <c:v>4.9950049950051381E-2</c:v>
                </c:pt>
                <c:pt idx="140">
                  <c:v>4.9950049950051381E-2</c:v>
                </c:pt>
                <c:pt idx="141">
                  <c:v>4.9950049950051381E-2</c:v>
                </c:pt>
                <c:pt idx="142">
                  <c:v>4.9950049950051381E-2</c:v>
                </c:pt>
                <c:pt idx="143">
                  <c:v>4.9950049950051381E-2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6403-4A01-B224-AFA20763FD53}"/>
            </c:ext>
          </c:extLst>
        </c:ser>
        <c:ser>
          <c:idx val="2"/>
          <c:order val="2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Results!$AB$4:$AB$147</c:f>
              <c:numCache>
                <c:formatCode>0.00</c:formatCode>
                <c:ptCount val="144"/>
                <c:pt idx="0">
                  <c:v>-4.9500499500499489</c:v>
                </c:pt>
                <c:pt idx="1">
                  <c:v>-4.9500499500499489</c:v>
                </c:pt>
                <c:pt idx="2">
                  <c:v>-4.9500499500499489</c:v>
                </c:pt>
                <c:pt idx="3">
                  <c:v>-4.9500499500499489</c:v>
                </c:pt>
                <c:pt idx="4">
                  <c:v>-4.9500499500499489</c:v>
                </c:pt>
                <c:pt idx="5">
                  <c:v>-4.9500499500499489</c:v>
                </c:pt>
                <c:pt idx="6">
                  <c:v>-4.9500499500499489</c:v>
                </c:pt>
                <c:pt idx="7">
                  <c:v>-4.9500499500499489</c:v>
                </c:pt>
                <c:pt idx="8">
                  <c:v>-4.9500499500499489</c:v>
                </c:pt>
                <c:pt idx="9">
                  <c:v>-4.9500499500499489</c:v>
                </c:pt>
                <c:pt idx="10">
                  <c:v>-4.9500499500499489</c:v>
                </c:pt>
                <c:pt idx="11">
                  <c:v>-4.9500499500499489</c:v>
                </c:pt>
                <c:pt idx="12">
                  <c:v>-4.9500499500499489</c:v>
                </c:pt>
                <c:pt idx="13">
                  <c:v>-4.9500499500499489</c:v>
                </c:pt>
                <c:pt idx="14">
                  <c:v>-4.9500499500499489</c:v>
                </c:pt>
                <c:pt idx="15">
                  <c:v>-4.9500499500499489</c:v>
                </c:pt>
                <c:pt idx="16">
                  <c:v>-4.9500499500499489</c:v>
                </c:pt>
                <c:pt idx="17">
                  <c:v>-4.9500499500499489</c:v>
                </c:pt>
                <c:pt idx="18">
                  <c:v>-4.9500499500499489</c:v>
                </c:pt>
                <c:pt idx="19">
                  <c:v>-4.9500499500499489</c:v>
                </c:pt>
                <c:pt idx="20">
                  <c:v>-4.9500499500499489</c:v>
                </c:pt>
                <c:pt idx="21">
                  <c:v>-4.9500499500499489</c:v>
                </c:pt>
                <c:pt idx="22">
                  <c:v>-4.9500499500499489</c:v>
                </c:pt>
                <c:pt idx="23">
                  <c:v>-4.9500499500499489</c:v>
                </c:pt>
                <c:pt idx="24">
                  <c:v>-4.9500499500499489</c:v>
                </c:pt>
                <c:pt idx="25">
                  <c:v>-4.9500499500499489</c:v>
                </c:pt>
                <c:pt idx="26">
                  <c:v>-4.9500499500499489</c:v>
                </c:pt>
                <c:pt idx="27">
                  <c:v>-4.9500499500499489</c:v>
                </c:pt>
                <c:pt idx="28">
                  <c:v>-4.9500499500499489</c:v>
                </c:pt>
                <c:pt idx="29">
                  <c:v>-4.9500499500499489</c:v>
                </c:pt>
                <c:pt idx="30">
                  <c:v>-4.9500499500499489</c:v>
                </c:pt>
                <c:pt idx="31">
                  <c:v>-4.9500499500499489</c:v>
                </c:pt>
                <c:pt idx="32">
                  <c:v>-4.9500499500499489</c:v>
                </c:pt>
                <c:pt idx="33">
                  <c:v>-4.9500499500499489</c:v>
                </c:pt>
                <c:pt idx="34">
                  <c:v>-4.9500499500499489</c:v>
                </c:pt>
                <c:pt idx="35">
                  <c:v>-4.9500499500499489</c:v>
                </c:pt>
                <c:pt idx="36">
                  <c:v>-4.9500499500499489</c:v>
                </c:pt>
                <c:pt idx="37">
                  <c:v>-4.9500499500499489</c:v>
                </c:pt>
                <c:pt idx="38">
                  <c:v>-4.9500499500499489</c:v>
                </c:pt>
                <c:pt idx="39">
                  <c:v>-4.9500499500499489</c:v>
                </c:pt>
                <c:pt idx="40">
                  <c:v>-4.9500499500499489</c:v>
                </c:pt>
                <c:pt idx="41">
                  <c:v>-4.9500499500499489</c:v>
                </c:pt>
                <c:pt idx="42">
                  <c:v>-4.9500499500499489</c:v>
                </c:pt>
                <c:pt idx="43">
                  <c:v>-4.9500499500499489</c:v>
                </c:pt>
                <c:pt idx="44">
                  <c:v>-4.9500499500499489</c:v>
                </c:pt>
                <c:pt idx="45">
                  <c:v>-4.9500499500499489</c:v>
                </c:pt>
                <c:pt idx="46">
                  <c:v>-4.9500499500499489</c:v>
                </c:pt>
                <c:pt idx="47">
                  <c:v>-4.9500499500499489</c:v>
                </c:pt>
                <c:pt idx="48">
                  <c:v>-4.9500499500499489</c:v>
                </c:pt>
                <c:pt idx="49">
                  <c:v>-4.9500499500499489</c:v>
                </c:pt>
                <c:pt idx="50">
                  <c:v>-4.9500499500499489</c:v>
                </c:pt>
                <c:pt idx="51">
                  <c:v>-4.9500499500499489</c:v>
                </c:pt>
                <c:pt idx="52">
                  <c:v>-4.9500499500499489</c:v>
                </c:pt>
                <c:pt idx="53">
                  <c:v>-4.9500499500499489</c:v>
                </c:pt>
                <c:pt idx="54">
                  <c:v>-4.9500499500499489</c:v>
                </c:pt>
                <c:pt idx="55">
                  <c:v>-4.9500499500499489</c:v>
                </c:pt>
                <c:pt idx="56">
                  <c:v>-4.9500499500499489</c:v>
                </c:pt>
                <c:pt idx="57">
                  <c:v>-4.9500499500499489</c:v>
                </c:pt>
                <c:pt idx="58">
                  <c:v>-4.9500499500499489</c:v>
                </c:pt>
                <c:pt idx="59">
                  <c:v>-4.9500499500499489</c:v>
                </c:pt>
                <c:pt idx="60">
                  <c:v>-4.9500499500499489</c:v>
                </c:pt>
                <c:pt idx="61">
                  <c:v>-4.9500499500499489</c:v>
                </c:pt>
                <c:pt idx="62">
                  <c:v>-4.9500499500499489</c:v>
                </c:pt>
                <c:pt idx="63">
                  <c:v>-4.9500499500499489</c:v>
                </c:pt>
                <c:pt idx="64">
                  <c:v>-4.9500499500499489</c:v>
                </c:pt>
                <c:pt idx="65">
                  <c:v>-4.9500499500499489</c:v>
                </c:pt>
                <c:pt idx="66">
                  <c:v>-4.9500499500499489</c:v>
                </c:pt>
                <c:pt idx="67">
                  <c:v>-4.9500499500499489</c:v>
                </c:pt>
                <c:pt idx="68">
                  <c:v>-4.9500499500499489</c:v>
                </c:pt>
                <c:pt idx="69">
                  <c:v>-4.9500499500499489</c:v>
                </c:pt>
                <c:pt idx="70">
                  <c:v>-4.9500499500499489</c:v>
                </c:pt>
                <c:pt idx="71">
                  <c:v>-4.9500499500499489</c:v>
                </c:pt>
                <c:pt idx="72">
                  <c:v>-4.9500499500499489</c:v>
                </c:pt>
                <c:pt idx="73">
                  <c:v>-4.9500499500499489</c:v>
                </c:pt>
                <c:pt idx="74">
                  <c:v>-4.9500499500499489</c:v>
                </c:pt>
                <c:pt idx="75">
                  <c:v>-4.9500499500499489</c:v>
                </c:pt>
                <c:pt idx="76">
                  <c:v>-4.9500499500499489</c:v>
                </c:pt>
                <c:pt idx="77">
                  <c:v>-4.9500499500499489</c:v>
                </c:pt>
                <c:pt idx="78">
                  <c:v>-4.9500499500499489</c:v>
                </c:pt>
                <c:pt idx="79">
                  <c:v>-4.9500499500499489</c:v>
                </c:pt>
                <c:pt idx="80">
                  <c:v>-4.9500499500499489</c:v>
                </c:pt>
                <c:pt idx="81">
                  <c:v>-4.9500499500499489</c:v>
                </c:pt>
                <c:pt idx="82">
                  <c:v>-4.9500499500499489</c:v>
                </c:pt>
                <c:pt idx="83">
                  <c:v>-4.9500499500499489</c:v>
                </c:pt>
                <c:pt idx="84">
                  <c:v>-4.9500499500499489</c:v>
                </c:pt>
                <c:pt idx="85">
                  <c:v>-4.9500499500499489</c:v>
                </c:pt>
                <c:pt idx="86">
                  <c:v>-4.9500499500499489</c:v>
                </c:pt>
                <c:pt idx="87">
                  <c:v>-4.9500499500499489</c:v>
                </c:pt>
                <c:pt idx="88">
                  <c:v>-4.9500499500499489</c:v>
                </c:pt>
                <c:pt idx="89">
                  <c:v>-4.9500499500499489</c:v>
                </c:pt>
                <c:pt idx="90">
                  <c:v>-4.9500499500499489</c:v>
                </c:pt>
                <c:pt idx="91">
                  <c:v>-4.9500499500499489</c:v>
                </c:pt>
                <c:pt idx="92">
                  <c:v>-4.9500499500499489</c:v>
                </c:pt>
                <c:pt idx="93">
                  <c:v>-4.9500499500499489</c:v>
                </c:pt>
                <c:pt idx="94">
                  <c:v>-4.9500499500499489</c:v>
                </c:pt>
                <c:pt idx="95">
                  <c:v>-4.9500499500499489</c:v>
                </c:pt>
                <c:pt idx="96">
                  <c:v>-4.9500499500499489</c:v>
                </c:pt>
                <c:pt idx="97">
                  <c:v>-4.9500499500499489</c:v>
                </c:pt>
                <c:pt idx="98">
                  <c:v>-4.9500499500499489</c:v>
                </c:pt>
                <c:pt idx="99">
                  <c:v>-4.9500499500499489</c:v>
                </c:pt>
                <c:pt idx="100">
                  <c:v>-4.9500499500499489</c:v>
                </c:pt>
                <c:pt idx="101">
                  <c:v>-4.9500499500499489</c:v>
                </c:pt>
                <c:pt idx="102">
                  <c:v>-4.9500499500499489</c:v>
                </c:pt>
                <c:pt idx="103">
                  <c:v>-4.9500499500499489</c:v>
                </c:pt>
                <c:pt idx="104">
                  <c:v>-4.9500499500499489</c:v>
                </c:pt>
                <c:pt idx="105">
                  <c:v>-4.9500499500499489</c:v>
                </c:pt>
                <c:pt idx="106">
                  <c:v>-4.9500499500499489</c:v>
                </c:pt>
                <c:pt idx="107">
                  <c:v>-4.9500499500499489</c:v>
                </c:pt>
                <c:pt idx="108">
                  <c:v>-4.9500499500499489</c:v>
                </c:pt>
                <c:pt idx="109">
                  <c:v>-4.9500499500499489</c:v>
                </c:pt>
                <c:pt idx="110">
                  <c:v>-4.9500499500499489</c:v>
                </c:pt>
                <c:pt idx="111">
                  <c:v>-4.9500499500499489</c:v>
                </c:pt>
                <c:pt idx="112">
                  <c:v>-4.9500499500499489</c:v>
                </c:pt>
                <c:pt idx="113">
                  <c:v>-4.9500499500499489</c:v>
                </c:pt>
                <c:pt idx="114">
                  <c:v>-4.9500499500499489</c:v>
                </c:pt>
                <c:pt idx="115">
                  <c:v>-4.9500499500499489</c:v>
                </c:pt>
                <c:pt idx="116">
                  <c:v>-4.9500499500499489</c:v>
                </c:pt>
                <c:pt idx="117">
                  <c:v>-4.9500499500499489</c:v>
                </c:pt>
                <c:pt idx="118">
                  <c:v>-4.9500499500499489</c:v>
                </c:pt>
                <c:pt idx="119">
                  <c:v>-4.9500499500499489</c:v>
                </c:pt>
                <c:pt idx="120">
                  <c:v>-4.9500499500499489</c:v>
                </c:pt>
                <c:pt idx="121">
                  <c:v>-4.9500499500499489</c:v>
                </c:pt>
                <c:pt idx="122">
                  <c:v>-4.9500499500499489</c:v>
                </c:pt>
                <c:pt idx="123">
                  <c:v>-4.9500499500499489</c:v>
                </c:pt>
                <c:pt idx="124">
                  <c:v>-4.9500499500499489</c:v>
                </c:pt>
                <c:pt idx="125">
                  <c:v>-4.9500499500499489</c:v>
                </c:pt>
                <c:pt idx="126">
                  <c:v>-4.9500499500499489</c:v>
                </c:pt>
                <c:pt idx="127">
                  <c:v>-4.9500499500499489</c:v>
                </c:pt>
                <c:pt idx="128">
                  <c:v>-4.9500499500499489</c:v>
                </c:pt>
                <c:pt idx="129">
                  <c:v>-4.9500499500499489</c:v>
                </c:pt>
                <c:pt idx="130">
                  <c:v>-4.9500499500499489</c:v>
                </c:pt>
                <c:pt idx="131">
                  <c:v>-4.9500499500499489</c:v>
                </c:pt>
                <c:pt idx="132">
                  <c:v>-4.9500499500499489</c:v>
                </c:pt>
                <c:pt idx="133">
                  <c:v>-4.9500499500499489</c:v>
                </c:pt>
                <c:pt idx="134">
                  <c:v>-4.9500499500499489</c:v>
                </c:pt>
                <c:pt idx="135">
                  <c:v>-4.9500499500499489</c:v>
                </c:pt>
                <c:pt idx="136">
                  <c:v>-4.9500499500499489</c:v>
                </c:pt>
                <c:pt idx="137">
                  <c:v>-4.9500499500499489</c:v>
                </c:pt>
                <c:pt idx="138">
                  <c:v>-4.9500499500499489</c:v>
                </c:pt>
                <c:pt idx="139">
                  <c:v>-4.9500499500499489</c:v>
                </c:pt>
                <c:pt idx="140">
                  <c:v>-4.9500499500499489</c:v>
                </c:pt>
                <c:pt idx="141">
                  <c:v>-4.9500499500499489</c:v>
                </c:pt>
                <c:pt idx="142">
                  <c:v>-4.9500499500499489</c:v>
                </c:pt>
                <c:pt idx="143">
                  <c:v>-4.9500499500499489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6403-4A01-B224-AFA20763FD53}"/>
            </c:ext>
          </c:extLst>
        </c:ser>
        <c:ser>
          <c:idx val="3"/>
          <c:order val="3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Results!$AC$4:$AC$147</c:f>
              <c:numCache>
                <c:formatCode>0.00</c:formatCode>
                <c:ptCount val="144"/>
                <c:pt idx="0">
                  <c:v>5.0499500499500511</c:v>
                </c:pt>
                <c:pt idx="1">
                  <c:v>5.0499500499500511</c:v>
                </c:pt>
                <c:pt idx="2">
                  <c:v>5.0499500499500511</c:v>
                </c:pt>
                <c:pt idx="3">
                  <c:v>5.0499500499500511</c:v>
                </c:pt>
                <c:pt idx="4">
                  <c:v>5.0499500499500511</c:v>
                </c:pt>
                <c:pt idx="5">
                  <c:v>5.0499500499500511</c:v>
                </c:pt>
                <c:pt idx="6">
                  <c:v>5.0499500499500511</c:v>
                </c:pt>
                <c:pt idx="7">
                  <c:v>5.0499500499500511</c:v>
                </c:pt>
                <c:pt idx="8">
                  <c:v>5.0499500499500511</c:v>
                </c:pt>
                <c:pt idx="9">
                  <c:v>5.0499500499500511</c:v>
                </c:pt>
                <c:pt idx="10">
                  <c:v>5.0499500499500511</c:v>
                </c:pt>
                <c:pt idx="11">
                  <c:v>5.0499500499500511</c:v>
                </c:pt>
                <c:pt idx="12">
                  <c:v>5.0499500499500511</c:v>
                </c:pt>
                <c:pt idx="13">
                  <c:v>5.0499500499500511</c:v>
                </c:pt>
                <c:pt idx="14">
                  <c:v>5.0499500499500511</c:v>
                </c:pt>
                <c:pt idx="15">
                  <c:v>5.0499500499500511</c:v>
                </c:pt>
                <c:pt idx="16">
                  <c:v>5.0499500499500511</c:v>
                </c:pt>
                <c:pt idx="17">
                  <c:v>5.0499500499500511</c:v>
                </c:pt>
                <c:pt idx="18">
                  <c:v>5.0499500499500511</c:v>
                </c:pt>
                <c:pt idx="19">
                  <c:v>5.0499500499500511</c:v>
                </c:pt>
                <c:pt idx="20">
                  <c:v>5.0499500499500511</c:v>
                </c:pt>
                <c:pt idx="21">
                  <c:v>5.0499500499500511</c:v>
                </c:pt>
                <c:pt idx="22">
                  <c:v>5.0499500499500511</c:v>
                </c:pt>
                <c:pt idx="23">
                  <c:v>5.0499500499500511</c:v>
                </c:pt>
                <c:pt idx="24">
                  <c:v>5.0499500499500511</c:v>
                </c:pt>
                <c:pt idx="25">
                  <c:v>5.0499500499500511</c:v>
                </c:pt>
                <c:pt idx="26">
                  <c:v>5.0499500499500511</c:v>
                </c:pt>
                <c:pt idx="27">
                  <c:v>5.0499500499500511</c:v>
                </c:pt>
                <c:pt idx="28">
                  <c:v>5.0499500499500511</c:v>
                </c:pt>
                <c:pt idx="29">
                  <c:v>5.0499500499500511</c:v>
                </c:pt>
                <c:pt idx="30">
                  <c:v>5.0499500499500511</c:v>
                </c:pt>
                <c:pt idx="31">
                  <c:v>5.0499500499500511</c:v>
                </c:pt>
                <c:pt idx="32">
                  <c:v>5.0499500499500511</c:v>
                </c:pt>
                <c:pt idx="33">
                  <c:v>5.0499500499500511</c:v>
                </c:pt>
                <c:pt idx="34">
                  <c:v>5.0499500499500511</c:v>
                </c:pt>
                <c:pt idx="35">
                  <c:v>5.0499500499500511</c:v>
                </c:pt>
                <c:pt idx="36">
                  <c:v>5.0499500499500511</c:v>
                </c:pt>
                <c:pt idx="37">
                  <c:v>5.0499500499500511</c:v>
                </c:pt>
                <c:pt idx="38">
                  <c:v>5.0499500499500511</c:v>
                </c:pt>
                <c:pt idx="39">
                  <c:v>5.0499500499500511</c:v>
                </c:pt>
                <c:pt idx="40">
                  <c:v>5.0499500499500511</c:v>
                </c:pt>
                <c:pt idx="41">
                  <c:v>5.0499500499500511</c:v>
                </c:pt>
                <c:pt idx="42">
                  <c:v>5.0499500499500511</c:v>
                </c:pt>
                <c:pt idx="43">
                  <c:v>5.0499500499500511</c:v>
                </c:pt>
                <c:pt idx="44">
                  <c:v>5.0499500499500511</c:v>
                </c:pt>
                <c:pt idx="45">
                  <c:v>5.0499500499500511</c:v>
                </c:pt>
                <c:pt idx="46">
                  <c:v>5.0499500499500511</c:v>
                </c:pt>
                <c:pt idx="47">
                  <c:v>5.0499500499500511</c:v>
                </c:pt>
                <c:pt idx="48">
                  <c:v>5.0499500499500511</c:v>
                </c:pt>
                <c:pt idx="49">
                  <c:v>5.0499500499500511</c:v>
                </c:pt>
                <c:pt idx="50">
                  <c:v>5.0499500499500511</c:v>
                </c:pt>
                <c:pt idx="51">
                  <c:v>5.0499500499500511</c:v>
                </c:pt>
                <c:pt idx="52">
                  <c:v>5.0499500499500511</c:v>
                </c:pt>
                <c:pt idx="53">
                  <c:v>5.0499500499500511</c:v>
                </c:pt>
                <c:pt idx="54">
                  <c:v>5.0499500499500511</c:v>
                </c:pt>
                <c:pt idx="55">
                  <c:v>5.0499500499500511</c:v>
                </c:pt>
                <c:pt idx="56">
                  <c:v>5.0499500499500511</c:v>
                </c:pt>
                <c:pt idx="57">
                  <c:v>5.0499500499500511</c:v>
                </c:pt>
                <c:pt idx="58">
                  <c:v>5.0499500499500511</c:v>
                </c:pt>
                <c:pt idx="59">
                  <c:v>5.0499500499500511</c:v>
                </c:pt>
                <c:pt idx="60">
                  <c:v>5.0499500499500511</c:v>
                </c:pt>
                <c:pt idx="61">
                  <c:v>5.0499500499500511</c:v>
                </c:pt>
                <c:pt idx="62">
                  <c:v>5.0499500499500511</c:v>
                </c:pt>
                <c:pt idx="63">
                  <c:v>5.0499500499500511</c:v>
                </c:pt>
                <c:pt idx="64">
                  <c:v>5.0499500499500511</c:v>
                </c:pt>
                <c:pt idx="65">
                  <c:v>5.0499500499500511</c:v>
                </c:pt>
                <c:pt idx="66">
                  <c:v>5.0499500499500511</c:v>
                </c:pt>
                <c:pt idx="67">
                  <c:v>5.0499500499500511</c:v>
                </c:pt>
                <c:pt idx="68">
                  <c:v>5.0499500499500511</c:v>
                </c:pt>
                <c:pt idx="69">
                  <c:v>5.0499500499500511</c:v>
                </c:pt>
                <c:pt idx="70">
                  <c:v>5.0499500499500511</c:v>
                </c:pt>
                <c:pt idx="71">
                  <c:v>5.0499500499500511</c:v>
                </c:pt>
                <c:pt idx="72">
                  <c:v>5.0499500499500511</c:v>
                </c:pt>
                <c:pt idx="73">
                  <c:v>5.0499500499500511</c:v>
                </c:pt>
                <c:pt idx="74">
                  <c:v>5.0499500499500511</c:v>
                </c:pt>
                <c:pt idx="75">
                  <c:v>5.0499500499500511</c:v>
                </c:pt>
                <c:pt idx="76">
                  <c:v>5.0499500499500511</c:v>
                </c:pt>
                <c:pt idx="77">
                  <c:v>5.0499500499500511</c:v>
                </c:pt>
                <c:pt idx="78">
                  <c:v>5.0499500499500511</c:v>
                </c:pt>
                <c:pt idx="79">
                  <c:v>5.0499500499500511</c:v>
                </c:pt>
                <c:pt idx="80">
                  <c:v>5.0499500499500511</c:v>
                </c:pt>
                <c:pt idx="81">
                  <c:v>5.0499500499500511</c:v>
                </c:pt>
                <c:pt idx="82">
                  <c:v>5.0499500499500511</c:v>
                </c:pt>
                <c:pt idx="83">
                  <c:v>5.0499500499500511</c:v>
                </c:pt>
                <c:pt idx="84">
                  <c:v>5.0499500499500511</c:v>
                </c:pt>
                <c:pt idx="85">
                  <c:v>5.0499500499500511</c:v>
                </c:pt>
                <c:pt idx="86">
                  <c:v>5.0499500499500511</c:v>
                </c:pt>
                <c:pt idx="87">
                  <c:v>5.0499500499500511</c:v>
                </c:pt>
                <c:pt idx="88">
                  <c:v>5.0499500499500511</c:v>
                </c:pt>
                <c:pt idx="89">
                  <c:v>5.0499500499500511</c:v>
                </c:pt>
                <c:pt idx="90">
                  <c:v>5.0499500499500511</c:v>
                </c:pt>
                <c:pt idx="91">
                  <c:v>5.0499500499500511</c:v>
                </c:pt>
                <c:pt idx="92">
                  <c:v>5.0499500499500511</c:v>
                </c:pt>
                <c:pt idx="93">
                  <c:v>5.0499500499500511</c:v>
                </c:pt>
                <c:pt idx="94">
                  <c:v>5.0499500499500511</c:v>
                </c:pt>
                <c:pt idx="95">
                  <c:v>5.0499500499500511</c:v>
                </c:pt>
                <c:pt idx="96">
                  <c:v>5.0499500499500511</c:v>
                </c:pt>
                <c:pt idx="97">
                  <c:v>5.0499500499500511</c:v>
                </c:pt>
                <c:pt idx="98">
                  <c:v>5.0499500499500511</c:v>
                </c:pt>
                <c:pt idx="99">
                  <c:v>5.0499500499500511</c:v>
                </c:pt>
                <c:pt idx="100">
                  <c:v>5.0499500499500511</c:v>
                </c:pt>
                <c:pt idx="101">
                  <c:v>5.0499500499500511</c:v>
                </c:pt>
                <c:pt idx="102">
                  <c:v>5.0499500499500511</c:v>
                </c:pt>
                <c:pt idx="103">
                  <c:v>5.0499500499500511</c:v>
                </c:pt>
                <c:pt idx="104">
                  <c:v>5.0499500499500511</c:v>
                </c:pt>
                <c:pt idx="105">
                  <c:v>5.0499500499500511</c:v>
                </c:pt>
                <c:pt idx="106">
                  <c:v>5.0499500499500511</c:v>
                </c:pt>
                <c:pt idx="107">
                  <c:v>5.0499500499500511</c:v>
                </c:pt>
                <c:pt idx="108">
                  <c:v>5.0499500499500511</c:v>
                </c:pt>
                <c:pt idx="109">
                  <c:v>5.0499500499500511</c:v>
                </c:pt>
                <c:pt idx="110">
                  <c:v>5.0499500499500511</c:v>
                </c:pt>
                <c:pt idx="111">
                  <c:v>5.0499500499500511</c:v>
                </c:pt>
                <c:pt idx="112">
                  <c:v>5.0499500499500511</c:v>
                </c:pt>
                <c:pt idx="113">
                  <c:v>5.0499500499500511</c:v>
                </c:pt>
                <c:pt idx="114">
                  <c:v>5.0499500499500511</c:v>
                </c:pt>
                <c:pt idx="115">
                  <c:v>5.0499500499500511</c:v>
                </c:pt>
                <c:pt idx="116">
                  <c:v>5.0499500499500511</c:v>
                </c:pt>
                <c:pt idx="117">
                  <c:v>5.0499500499500511</c:v>
                </c:pt>
                <c:pt idx="118">
                  <c:v>5.0499500499500511</c:v>
                </c:pt>
                <c:pt idx="119">
                  <c:v>5.0499500499500511</c:v>
                </c:pt>
                <c:pt idx="120">
                  <c:v>5.0499500499500511</c:v>
                </c:pt>
                <c:pt idx="121">
                  <c:v>5.0499500499500511</c:v>
                </c:pt>
                <c:pt idx="122">
                  <c:v>5.0499500499500511</c:v>
                </c:pt>
                <c:pt idx="123">
                  <c:v>5.0499500499500511</c:v>
                </c:pt>
                <c:pt idx="124">
                  <c:v>5.0499500499500511</c:v>
                </c:pt>
                <c:pt idx="125">
                  <c:v>5.0499500499500511</c:v>
                </c:pt>
                <c:pt idx="126">
                  <c:v>5.0499500499500511</c:v>
                </c:pt>
                <c:pt idx="127">
                  <c:v>5.0499500499500511</c:v>
                </c:pt>
                <c:pt idx="128">
                  <c:v>5.0499500499500511</c:v>
                </c:pt>
                <c:pt idx="129">
                  <c:v>5.0499500499500511</c:v>
                </c:pt>
                <c:pt idx="130">
                  <c:v>5.0499500499500511</c:v>
                </c:pt>
                <c:pt idx="131">
                  <c:v>5.0499500499500511</c:v>
                </c:pt>
                <c:pt idx="132">
                  <c:v>5.0499500499500511</c:v>
                </c:pt>
                <c:pt idx="133">
                  <c:v>5.0499500499500511</c:v>
                </c:pt>
                <c:pt idx="134">
                  <c:v>5.0499500499500511</c:v>
                </c:pt>
                <c:pt idx="135">
                  <c:v>5.0499500499500511</c:v>
                </c:pt>
                <c:pt idx="136">
                  <c:v>5.0499500499500511</c:v>
                </c:pt>
                <c:pt idx="137">
                  <c:v>5.0499500499500511</c:v>
                </c:pt>
                <c:pt idx="138">
                  <c:v>5.0499500499500511</c:v>
                </c:pt>
                <c:pt idx="139">
                  <c:v>5.0499500499500511</c:v>
                </c:pt>
                <c:pt idx="140">
                  <c:v>5.0499500499500511</c:v>
                </c:pt>
                <c:pt idx="141">
                  <c:v>5.0499500499500511</c:v>
                </c:pt>
                <c:pt idx="142">
                  <c:v>5.0499500499500511</c:v>
                </c:pt>
                <c:pt idx="143">
                  <c:v>5.0499500499500511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6403-4A01-B224-AFA20763FD53}"/>
            </c:ext>
          </c:extLst>
        </c:ser>
        <c:ser>
          <c:idx val="4"/>
          <c:order val="4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Results!$AD$4:$AD$147</c:f>
              <c:numCache>
                <c:formatCode>0.00</c:formatCode>
                <c:ptCount val="144"/>
                <c:pt idx="0">
                  <c:v>-9.7649206113700604</c:v>
                </c:pt>
                <c:pt idx="1">
                  <c:v>-9.7649206113700604</c:v>
                </c:pt>
                <c:pt idx="2">
                  <c:v>-9.7649206113700604</c:v>
                </c:pt>
                <c:pt idx="3">
                  <c:v>-9.7649206113700604</c:v>
                </c:pt>
                <c:pt idx="4">
                  <c:v>-9.7649206113700604</c:v>
                </c:pt>
                <c:pt idx="5">
                  <c:v>-9.7649206113700604</c:v>
                </c:pt>
                <c:pt idx="6">
                  <c:v>-9.7649206113700604</c:v>
                </c:pt>
                <c:pt idx="7">
                  <c:v>-9.7649206113700604</c:v>
                </c:pt>
                <c:pt idx="8">
                  <c:v>-9.7649206113700604</c:v>
                </c:pt>
                <c:pt idx="9">
                  <c:v>-9.7649206113700604</c:v>
                </c:pt>
                <c:pt idx="10">
                  <c:v>-9.7649206113700604</c:v>
                </c:pt>
                <c:pt idx="11">
                  <c:v>-9.7649206113700604</c:v>
                </c:pt>
                <c:pt idx="12">
                  <c:v>-9.7649206113700604</c:v>
                </c:pt>
                <c:pt idx="13">
                  <c:v>-9.7649206113700604</c:v>
                </c:pt>
                <c:pt idx="14">
                  <c:v>-9.7649206113700604</c:v>
                </c:pt>
                <c:pt idx="15">
                  <c:v>-9.7649206113700604</c:v>
                </c:pt>
                <c:pt idx="16">
                  <c:v>-9.7649206113700604</c:v>
                </c:pt>
                <c:pt idx="17">
                  <c:v>-9.7649206113700604</c:v>
                </c:pt>
                <c:pt idx="18">
                  <c:v>-9.7649206113700604</c:v>
                </c:pt>
                <c:pt idx="19">
                  <c:v>-9.7649206113700604</c:v>
                </c:pt>
                <c:pt idx="20">
                  <c:v>-9.7649206113700604</c:v>
                </c:pt>
                <c:pt idx="21">
                  <c:v>-9.7649206113700604</c:v>
                </c:pt>
                <c:pt idx="22">
                  <c:v>-9.7649206113700604</c:v>
                </c:pt>
                <c:pt idx="23">
                  <c:v>-9.7649206113700604</c:v>
                </c:pt>
                <c:pt idx="24">
                  <c:v>-9.7649206113700604</c:v>
                </c:pt>
                <c:pt idx="25">
                  <c:v>-9.7649206113700604</c:v>
                </c:pt>
                <c:pt idx="26">
                  <c:v>-9.7649206113700604</c:v>
                </c:pt>
                <c:pt idx="27">
                  <c:v>-9.7649206113700604</c:v>
                </c:pt>
                <c:pt idx="28">
                  <c:v>-9.7649206113700604</c:v>
                </c:pt>
                <c:pt idx="29">
                  <c:v>-9.7649206113700604</c:v>
                </c:pt>
                <c:pt idx="30">
                  <c:v>-9.7649206113700604</c:v>
                </c:pt>
                <c:pt idx="31">
                  <c:v>-9.7649206113700604</c:v>
                </c:pt>
                <c:pt idx="32">
                  <c:v>-9.7649206113700604</c:v>
                </c:pt>
                <c:pt idx="33">
                  <c:v>-9.7649206113700604</c:v>
                </c:pt>
                <c:pt idx="34">
                  <c:v>-9.7649206113700604</c:v>
                </c:pt>
                <c:pt idx="35">
                  <c:v>-9.7649206113700604</c:v>
                </c:pt>
                <c:pt idx="36">
                  <c:v>-9.7649206113700604</c:v>
                </c:pt>
                <c:pt idx="37">
                  <c:v>-9.7649206113700604</c:v>
                </c:pt>
                <c:pt idx="38">
                  <c:v>-9.7649206113700604</c:v>
                </c:pt>
                <c:pt idx="39">
                  <c:v>-9.7649206113700604</c:v>
                </c:pt>
                <c:pt idx="40">
                  <c:v>-9.7649206113700604</c:v>
                </c:pt>
                <c:pt idx="41">
                  <c:v>-9.7649206113700604</c:v>
                </c:pt>
                <c:pt idx="42">
                  <c:v>-9.7649206113700604</c:v>
                </c:pt>
                <c:pt idx="43">
                  <c:v>-9.7649206113700604</c:v>
                </c:pt>
                <c:pt idx="44">
                  <c:v>-9.7649206113700604</c:v>
                </c:pt>
                <c:pt idx="45">
                  <c:v>-9.7649206113700604</c:v>
                </c:pt>
                <c:pt idx="46">
                  <c:v>-9.7649206113700604</c:v>
                </c:pt>
                <c:pt idx="47">
                  <c:v>-9.7649206113700604</c:v>
                </c:pt>
                <c:pt idx="48">
                  <c:v>-9.7649206113700604</c:v>
                </c:pt>
                <c:pt idx="49">
                  <c:v>-9.7649206113700604</c:v>
                </c:pt>
                <c:pt idx="50">
                  <c:v>-9.7649206113700604</c:v>
                </c:pt>
                <c:pt idx="51">
                  <c:v>-9.7649206113700604</c:v>
                </c:pt>
                <c:pt idx="52">
                  <c:v>-9.7649206113700604</c:v>
                </c:pt>
                <c:pt idx="53">
                  <c:v>-9.7649206113700604</c:v>
                </c:pt>
                <c:pt idx="54">
                  <c:v>-9.7649206113700604</c:v>
                </c:pt>
                <c:pt idx="55">
                  <c:v>-9.7649206113700604</c:v>
                </c:pt>
                <c:pt idx="56">
                  <c:v>-9.7649206113700604</c:v>
                </c:pt>
                <c:pt idx="57">
                  <c:v>-9.7649206113700604</c:v>
                </c:pt>
                <c:pt idx="58">
                  <c:v>-9.7649206113700604</c:v>
                </c:pt>
                <c:pt idx="59">
                  <c:v>-9.7649206113700604</c:v>
                </c:pt>
                <c:pt idx="60">
                  <c:v>-9.7649206113700604</c:v>
                </c:pt>
                <c:pt idx="61">
                  <c:v>-9.7649206113700604</c:v>
                </c:pt>
                <c:pt idx="62">
                  <c:v>-9.7649206113700604</c:v>
                </c:pt>
                <c:pt idx="63">
                  <c:v>-9.7649206113700604</c:v>
                </c:pt>
                <c:pt idx="64">
                  <c:v>-9.7649206113700604</c:v>
                </c:pt>
                <c:pt idx="65">
                  <c:v>-9.7649206113700604</c:v>
                </c:pt>
                <c:pt idx="66">
                  <c:v>-9.7649206113700604</c:v>
                </c:pt>
                <c:pt idx="67">
                  <c:v>-9.7649206113700604</c:v>
                </c:pt>
                <c:pt idx="68">
                  <c:v>-9.7649206113700604</c:v>
                </c:pt>
                <c:pt idx="69">
                  <c:v>-9.7649206113700604</c:v>
                </c:pt>
                <c:pt idx="70">
                  <c:v>-9.7649206113700604</c:v>
                </c:pt>
                <c:pt idx="71">
                  <c:v>-9.7649206113700604</c:v>
                </c:pt>
                <c:pt idx="72">
                  <c:v>-9.7649206113700604</c:v>
                </c:pt>
                <c:pt idx="73">
                  <c:v>-9.7649206113700604</c:v>
                </c:pt>
                <c:pt idx="74">
                  <c:v>-9.7649206113700604</c:v>
                </c:pt>
                <c:pt idx="75">
                  <c:v>-9.7649206113700604</c:v>
                </c:pt>
                <c:pt idx="76">
                  <c:v>-9.7649206113700604</c:v>
                </c:pt>
                <c:pt idx="77">
                  <c:v>-9.7649206113700604</c:v>
                </c:pt>
                <c:pt idx="78">
                  <c:v>-9.7649206113700604</c:v>
                </c:pt>
                <c:pt idx="79">
                  <c:v>-9.7649206113700604</c:v>
                </c:pt>
                <c:pt idx="80">
                  <c:v>-9.7649206113700604</c:v>
                </c:pt>
                <c:pt idx="81">
                  <c:v>-9.7649206113700604</c:v>
                </c:pt>
                <c:pt idx="82">
                  <c:v>-9.7649206113700604</c:v>
                </c:pt>
                <c:pt idx="83">
                  <c:v>-9.7649206113700604</c:v>
                </c:pt>
                <c:pt idx="84">
                  <c:v>-9.7649206113700604</c:v>
                </c:pt>
                <c:pt idx="85">
                  <c:v>-9.7649206113700604</c:v>
                </c:pt>
                <c:pt idx="86">
                  <c:v>-9.7649206113700604</c:v>
                </c:pt>
                <c:pt idx="87">
                  <c:v>-9.7649206113700604</c:v>
                </c:pt>
                <c:pt idx="88">
                  <c:v>-9.7649206113700604</c:v>
                </c:pt>
                <c:pt idx="89">
                  <c:v>-9.7649206113700604</c:v>
                </c:pt>
                <c:pt idx="90">
                  <c:v>-9.7649206113700604</c:v>
                </c:pt>
                <c:pt idx="91">
                  <c:v>-9.7649206113700604</c:v>
                </c:pt>
                <c:pt idx="92">
                  <c:v>-9.7649206113700604</c:v>
                </c:pt>
                <c:pt idx="93">
                  <c:v>-9.7649206113700604</c:v>
                </c:pt>
                <c:pt idx="94">
                  <c:v>-9.7649206113700604</c:v>
                </c:pt>
                <c:pt idx="95">
                  <c:v>-9.7649206113700604</c:v>
                </c:pt>
                <c:pt idx="96">
                  <c:v>-9.7649206113700604</c:v>
                </c:pt>
                <c:pt idx="97">
                  <c:v>-9.7649206113700604</c:v>
                </c:pt>
                <c:pt idx="98">
                  <c:v>-9.7649206113700604</c:v>
                </c:pt>
                <c:pt idx="99">
                  <c:v>-9.7649206113700604</c:v>
                </c:pt>
                <c:pt idx="100">
                  <c:v>-9.7649206113700604</c:v>
                </c:pt>
                <c:pt idx="101">
                  <c:v>-9.7649206113700604</c:v>
                </c:pt>
                <c:pt idx="102">
                  <c:v>-9.7649206113700604</c:v>
                </c:pt>
                <c:pt idx="103">
                  <c:v>-9.7649206113700604</c:v>
                </c:pt>
                <c:pt idx="104">
                  <c:v>-9.7649206113700604</c:v>
                </c:pt>
                <c:pt idx="105">
                  <c:v>-9.7649206113700604</c:v>
                </c:pt>
                <c:pt idx="106">
                  <c:v>-9.7649206113700604</c:v>
                </c:pt>
                <c:pt idx="107">
                  <c:v>-9.7649206113700604</c:v>
                </c:pt>
                <c:pt idx="108">
                  <c:v>-9.7649206113700604</c:v>
                </c:pt>
                <c:pt idx="109">
                  <c:v>-9.7649206113700604</c:v>
                </c:pt>
                <c:pt idx="110">
                  <c:v>-9.7649206113700604</c:v>
                </c:pt>
                <c:pt idx="111">
                  <c:v>-9.7649206113700604</c:v>
                </c:pt>
                <c:pt idx="112">
                  <c:v>-9.7649206113700604</c:v>
                </c:pt>
                <c:pt idx="113">
                  <c:v>-9.7649206113700604</c:v>
                </c:pt>
                <c:pt idx="114">
                  <c:v>-9.7649206113700604</c:v>
                </c:pt>
                <c:pt idx="115">
                  <c:v>-9.7649206113700604</c:v>
                </c:pt>
                <c:pt idx="116">
                  <c:v>-9.7649206113700604</c:v>
                </c:pt>
                <c:pt idx="117">
                  <c:v>-9.7649206113700604</c:v>
                </c:pt>
                <c:pt idx="118">
                  <c:v>-9.7649206113700604</c:v>
                </c:pt>
                <c:pt idx="119">
                  <c:v>-9.7649206113700604</c:v>
                </c:pt>
                <c:pt idx="120">
                  <c:v>-9.7649206113700604</c:v>
                </c:pt>
                <c:pt idx="121">
                  <c:v>-9.7649206113700604</c:v>
                </c:pt>
                <c:pt idx="122">
                  <c:v>-9.7649206113700604</c:v>
                </c:pt>
                <c:pt idx="123">
                  <c:v>-9.7649206113700604</c:v>
                </c:pt>
                <c:pt idx="124">
                  <c:v>-9.7649206113700604</c:v>
                </c:pt>
                <c:pt idx="125">
                  <c:v>-9.7649206113700604</c:v>
                </c:pt>
                <c:pt idx="126">
                  <c:v>-9.7649206113700604</c:v>
                </c:pt>
                <c:pt idx="127">
                  <c:v>-9.7649206113700604</c:v>
                </c:pt>
                <c:pt idx="128">
                  <c:v>-9.7649206113700604</c:v>
                </c:pt>
                <c:pt idx="129">
                  <c:v>-9.7649206113700604</c:v>
                </c:pt>
                <c:pt idx="130">
                  <c:v>-9.7649206113700604</c:v>
                </c:pt>
                <c:pt idx="131">
                  <c:v>-9.7649206113700604</c:v>
                </c:pt>
                <c:pt idx="132">
                  <c:v>-9.7649206113700604</c:v>
                </c:pt>
                <c:pt idx="133">
                  <c:v>-9.7649206113700604</c:v>
                </c:pt>
                <c:pt idx="134">
                  <c:v>-9.7649206113700604</c:v>
                </c:pt>
                <c:pt idx="135">
                  <c:v>-9.7649206113700604</c:v>
                </c:pt>
                <c:pt idx="136">
                  <c:v>-9.7649206113700604</c:v>
                </c:pt>
                <c:pt idx="137">
                  <c:v>-9.7649206113700604</c:v>
                </c:pt>
                <c:pt idx="138">
                  <c:v>-9.7649206113700604</c:v>
                </c:pt>
                <c:pt idx="139">
                  <c:v>-9.7649206113700604</c:v>
                </c:pt>
                <c:pt idx="140">
                  <c:v>-9.7649206113700604</c:v>
                </c:pt>
                <c:pt idx="141">
                  <c:v>-9.7649206113700604</c:v>
                </c:pt>
                <c:pt idx="142">
                  <c:v>-9.7649206113700604</c:v>
                </c:pt>
                <c:pt idx="143">
                  <c:v>-9.7649206113700604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6403-4A01-B224-AFA20763FD53}"/>
            </c:ext>
          </c:extLst>
        </c:ser>
        <c:ser>
          <c:idx val="5"/>
          <c:order val="5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Results!$AE$4:$AE$147</c:f>
              <c:numCache>
                <c:formatCode>0.00</c:formatCode>
                <c:ptCount val="144"/>
                <c:pt idx="0">
                  <c:v>9.8648207112701645</c:v>
                </c:pt>
                <c:pt idx="1">
                  <c:v>9.8648207112701645</c:v>
                </c:pt>
                <c:pt idx="2">
                  <c:v>9.8648207112701645</c:v>
                </c:pt>
                <c:pt idx="3">
                  <c:v>9.8648207112701645</c:v>
                </c:pt>
                <c:pt idx="4">
                  <c:v>9.8648207112701645</c:v>
                </c:pt>
                <c:pt idx="5">
                  <c:v>9.8648207112701645</c:v>
                </c:pt>
                <c:pt idx="6">
                  <c:v>9.8648207112701645</c:v>
                </c:pt>
                <c:pt idx="7">
                  <c:v>9.8648207112701645</c:v>
                </c:pt>
                <c:pt idx="8">
                  <c:v>9.8648207112701645</c:v>
                </c:pt>
                <c:pt idx="9">
                  <c:v>9.8648207112701645</c:v>
                </c:pt>
                <c:pt idx="10">
                  <c:v>9.8648207112701645</c:v>
                </c:pt>
                <c:pt idx="11">
                  <c:v>9.8648207112701645</c:v>
                </c:pt>
                <c:pt idx="12">
                  <c:v>9.8648207112701645</c:v>
                </c:pt>
                <c:pt idx="13">
                  <c:v>9.8648207112701645</c:v>
                </c:pt>
                <c:pt idx="14">
                  <c:v>9.8648207112701645</c:v>
                </c:pt>
                <c:pt idx="15">
                  <c:v>9.8648207112701645</c:v>
                </c:pt>
                <c:pt idx="16">
                  <c:v>9.8648207112701645</c:v>
                </c:pt>
                <c:pt idx="17">
                  <c:v>9.8648207112701645</c:v>
                </c:pt>
                <c:pt idx="18">
                  <c:v>9.8648207112701645</c:v>
                </c:pt>
                <c:pt idx="19">
                  <c:v>9.8648207112701645</c:v>
                </c:pt>
                <c:pt idx="20">
                  <c:v>9.8648207112701645</c:v>
                </c:pt>
                <c:pt idx="21">
                  <c:v>9.8648207112701645</c:v>
                </c:pt>
                <c:pt idx="22">
                  <c:v>9.8648207112701645</c:v>
                </c:pt>
                <c:pt idx="23">
                  <c:v>9.8648207112701645</c:v>
                </c:pt>
                <c:pt idx="24">
                  <c:v>9.8648207112701645</c:v>
                </c:pt>
                <c:pt idx="25">
                  <c:v>9.8648207112701645</c:v>
                </c:pt>
                <c:pt idx="26">
                  <c:v>9.8648207112701645</c:v>
                </c:pt>
                <c:pt idx="27">
                  <c:v>9.8648207112701645</c:v>
                </c:pt>
                <c:pt idx="28">
                  <c:v>9.8648207112701645</c:v>
                </c:pt>
                <c:pt idx="29">
                  <c:v>9.8648207112701645</c:v>
                </c:pt>
                <c:pt idx="30">
                  <c:v>9.8648207112701645</c:v>
                </c:pt>
                <c:pt idx="31">
                  <c:v>9.8648207112701645</c:v>
                </c:pt>
                <c:pt idx="32">
                  <c:v>9.8648207112701645</c:v>
                </c:pt>
                <c:pt idx="33">
                  <c:v>9.8648207112701645</c:v>
                </c:pt>
                <c:pt idx="34">
                  <c:v>9.8648207112701645</c:v>
                </c:pt>
                <c:pt idx="35">
                  <c:v>9.8648207112701645</c:v>
                </c:pt>
                <c:pt idx="36">
                  <c:v>9.8648207112701645</c:v>
                </c:pt>
                <c:pt idx="37">
                  <c:v>9.8648207112701645</c:v>
                </c:pt>
                <c:pt idx="38">
                  <c:v>9.8648207112701645</c:v>
                </c:pt>
                <c:pt idx="39">
                  <c:v>9.8648207112701645</c:v>
                </c:pt>
                <c:pt idx="40">
                  <c:v>9.8648207112701645</c:v>
                </c:pt>
                <c:pt idx="41">
                  <c:v>9.8648207112701645</c:v>
                </c:pt>
                <c:pt idx="42">
                  <c:v>9.8648207112701645</c:v>
                </c:pt>
                <c:pt idx="43">
                  <c:v>9.8648207112701645</c:v>
                </c:pt>
                <c:pt idx="44">
                  <c:v>9.8648207112701645</c:v>
                </c:pt>
                <c:pt idx="45">
                  <c:v>9.8648207112701645</c:v>
                </c:pt>
                <c:pt idx="46">
                  <c:v>9.8648207112701645</c:v>
                </c:pt>
                <c:pt idx="47">
                  <c:v>9.8648207112701645</c:v>
                </c:pt>
                <c:pt idx="48">
                  <c:v>9.8648207112701645</c:v>
                </c:pt>
                <c:pt idx="49">
                  <c:v>9.8648207112701645</c:v>
                </c:pt>
                <c:pt idx="50">
                  <c:v>9.8648207112701645</c:v>
                </c:pt>
                <c:pt idx="51">
                  <c:v>9.8648207112701645</c:v>
                </c:pt>
                <c:pt idx="52">
                  <c:v>9.8648207112701645</c:v>
                </c:pt>
                <c:pt idx="53">
                  <c:v>9.8648207112701645</c:v>
                </c:pt>
                <c:pt idx="54">
                  <c:v>9.8648207112701645</c:v>
                </c:pt>
                <c:pt idx="55">
                  <c:v>9.8648207112701645</c:v>
                </c:pt>
                <c:pt idx="56">
                  <c:v>9.8648207112701645</c:v>
                </c:pt>
                <c:pt idx="57">
                  <c:v>9.8648207112701645</c:v>
                </c:pt>
                <c:pt idx="58">
                  <c:v>9.8648207112701645</c:v>
                </c:pt>
                <c:pt idx="59">
                  <c:v>9.8648207112701645</c:v>
                </c:pt>
                <c:pt idx="60">
                  <c:v>9.8648207112701645</c:v>
                </c:pt>
                <c:pt idx="61">
                  <c:v>9.8648207112701645</c:v>
                </c:pt>
                <c:pt idx="62">
                  <c:v>9.8648207112701645</c:v>
                </c:pt>
                <c:pt idx="63">
                  <c:v>9.8648207112701645</c:v>
                </c:pt>
                <c:pt idx="64">
                  <c:v>9.8648207112701645</c:v>
                </c:pt>
                <c:pt idx="65">
                  <c:v>9.8648207112701645</c:v>
                </c:pt>
                <c:pt idx="66">
                  <c:v>9.8648207112701645</c:v>
                </c:pt>
                <c:pt idx="67">
                  <c:v>9.8648207112701645</c:v>
                </c:pt>
                <c:pt idx="68">
                  <c:v>9.8648207112701645</c:v>
                </c:pt>
                <c:pt idx="69">
                  <c:v>9.8648207112701645</c:v>
                </c:pt>
                <c:pt idx="70">
                  <c:v>9.8648207112701645</c:v>
                </c:pt>
                <c:pt idx="71">
                  <c:v>9.8648207112701645</c:v>
                </c:pt>
                <c:pt idx="72">
                  <c:v>9.8648207112701645</c:v>
                </c:pt>
                <c:pt idx="73">
                  <c:v>9.8648207112701645</c:v>
                </c:pt>
                <c:pt idx="74">
                  <c:v>9.8648207112701645</c:v>
                </c:pt>
                <c:pt idx="75">
                  <c:v>9.8648207112701645</c:v>
                </c:pt>
                <c:pt idx="76">
                  <c:v>9.8648207112701645</c:v>
                </c:pt>
                <c:pt idx="77">
                  <c:v>9.8648207112701645</c:v>
                </c:pt>
                <c:pt idx="78">
                  <c:v>9.8648207112701645</c:v>
                </c:pt>
                <c:pt idx="79">
                  <c:v>9.8648207112701645</c:v>
                </c:pt>
                <c:pt idx="80">
                  <c:v>9.8648207112701645</c:v>
                </c:pt>
                <c:pt idx="81">
                  <c:v>9.8648207112701645</c:v>
                </c:pt>
                <c:pt idx="82">
                  <c:v>9.8648207112701645</c:v>
                </c:pt>
                <c:pt idx="83">
                  <c:v>9.8648207112701645</c:v>
                </c:pt>
                <c:pt idx="84">
                  <c:v>9.8648207112701645</c:v>
                </c:pt>
                <c:pt idx="85">
                  <c:v>9.8648207112701645</c:v>
                </c:pt>
                <c:pt idx="86">
                  <c:v>9.8648207112701645</c:v>
                </c:pt>
                <c:pt idx="87">
                  <c:v>9.8648207112701645</c:v>
                </c:pt>
                <c:pt idx="88">
                  <c:v>9.8648207112701645</c:v>
                </c:pt>
                <c:pt idx="89">
                  <c:v>9.8648207112701645</c:v>
                </c:pt>
                <c:pt idx="90">
                  <c:v>9.8648207112701645</c:v>
                </c:pt>
                <c:pt idx="91">
                  <c:v>9.8648207112701645</c:v>
                </c:pt>
                <c:pt idx="92">
                  <c:v>9.8648207112701645</c:v>
                </c:pt>
                <c:pt idx="93">
                  <c:v>9.8648207112701645</c:v>
                </c:pt>
                <c:pt idx="94">
                  <c:v>9.8648207112701645</c:v>
                </c:pt>
                <c:pt idx="95">
                  <c:v>9.8648207112701645</c:v>
                </c:pt>
                <c:pt idx="96">
                  <c:v>9.8648207112701645</c:v>
                </c:pt>
                <c:pt idx="97">
                  <c:v>9.8648207112701645</c:v>
                </c:pt>
                <c:pt idx="98">
                  <c:v>9.8648207112701645</c:v>
                </c:pt>
                <c:pt idx="99">
                  <c:v>9.8648207112701645</c:v>
                </c:pt>
                <c:pt idx="100">
                  <c:v>9.8648207112701645</c:v>
                </c:pt>
                <c:pt idx="101">
                  <c:v>9.8648207112701645</c:v>
                </c:pt>
                <c:pt idx="102">
                  <c:v>9.8648207112701645</c:v>
                </c:pt>
                <c:pt idx="103">
                  <c:v>9.8648207112701645</c:v>
                </c:pt>
                <c:pt idx="104">
                  <c:v>9.8648207112701645</c:v>
                </c:pt>
                <c:pt idx="105">
                  <c:v>9.8648207112701645</c:v>
                </c:pt>
                <c:pt idx="106">
                  <c:v>9.8648207112701645</c:v>
                </c:pt>
                <c:pt idx="107">
                  <c:v>9.8648207112701645</c:v>
                </c:pt>
                <c:pt idx="108">
                  <c:v>9.8648207112701645</c:v>
                </c:pt>
                <c:pt idx="109">
                  <c:v>9.8648207112701645</c:v>
                </c:pt>
                <c:pt idx="110">
                  <c:v>9.8648207112701645</c:v>
                </c:pt>
                <c:pt idx="111">
                  <c:v>9.8648207112701645</c:v>
                </c:pt>
                <c:pt idx="112">
                  <c:v>9.8648207112701645</c:v>
                </c:pt>
                <c:pt idx="113">
                  <c:v>9.8648207112701645</c:v>
                </c:pt>
                <c:pt idx="114">
                  <c:v>9.8648207112701645</c:v>
                </c:pt>
                <c:pt idx="115">
                  <c:v>9.8648207112701645</c:v>
                </c:pt>
                <c:pt idx="116">
                  <c:v>9.8648207112701645</c:v>
                </c:pt>
                <c:pt idx="117">
                  <c:v>9.8648207112701645</c:v>
                </c:pt>
                <c:pt idx="118">
                  <c:v>9.8648207112701645</c:v>
                </c:pt>
                <c:pt idx="119">
                  <c:v>9.8648207112701645</c:v>
                </c:pt>
                <c:pt idx="120">
                  <c:v>9.8648207112701645</c:v>
                </c:pt>
                <c:pt idx="121">
                  <c:v>9.8648207112701645</c:v>
                </c:pt>
                <c:pt idx="122">
                  <c:v>9.8648207112701645</c:v>
                </c:pt>
                <c:pt idx="123">
                  <c:v>9.8648207112701645</c:v>
                </c:pt>
                <c:pt idx="124">
                  <c:v>9.8648207112701645</c:v>
                </c:pt>
                <c:pt idx="125">
                  <c:v>9.8648207112701645</c:v>
                </c:pt>
                <c:pt idx="126">
                  <c:v>9.8648207112701645</c:v>
                </c:pt>
                <c:pt idx="127">
                  <c:v>9.8648207112701645</c:v>
                </c:pt>
                <c:pt idx="128">
                  <c:v>9.8648207112701645</c:v>
                </c:pt>
                <c:pt idx="129">
                  <c:v>9.8648207112701645</c:v>
                </c:pt>
                <c:pt idx="130">
                  <c:v>9.8648207112701645</c:v>
                </c:pt>
                <c:pt idx="131">
                  <c:v>9.8648207112701645</c:v>
                </c:pt>
                <c:pt idx="132">
                  <c:v>9.8648207112701645</c:v>
                </c:pt>
                <c:pt idx="133">
                  <c:v>9.8648207112701645</c:v>
                </c:pt>
                <c:pt idx="134">
                  <c:v>9.8648207112701645</c:v>
                </c:pt>
                <c:pt idx="135">
                  <c:v>9.8648207112701645</c:v>
                </c:pt>
                <c:pt idx="136">
                  <c:v>9.8648207112701645</c:v>
                </c:pt>
                <c:pt idx="137">
                  <c:v>9.8648207112701645</c:v>
                </c:pt>
                <c:pt idx="138">
                  <c:v>9.8648207112701645</c:v>
                </c:pt>
                <c:pt idx="139">
                  <c:v>9.8648207112701645</c:v>
                </c:pt>
                <c:pt idx="140">
                  <c:v>9.8648207112701645</c:v>
                </c:pt>
                <c:pt idx="141">
                  <c:v>9.8648207112701645</c:v>
                </c:pt>
                <c:pt idx="142">
                  <c:v>9.8648207112701645</c:v>
                </c:pt>
                <c:pt idx="143">
                  <c:v>9.8648207112701645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6403-4A01-B224-AFA20763F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545256"/>
        <c:axId val="231545648"/>
      </c:lineChart>
      <c:catAx>
        <c:axId val="231545256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Lab ID</a:t>
                </a:r>
              </a:p>
            </c:rich>
          </c:tx>
          <c:layout>
            <c:manualLayout>
              <c:xMode val="edge"/>
              <c:yMode val="edge"/>
              <c:x val="0.4783574317445195"/>
              <c:y val="0.89070148135933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2700000" vert="horz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545648"/>
        <c:crossesAt val="-40"/>
        <c:auto val="1"/>
        <c:lblAlgn val="ctr"/>
        <c:lblOffset val="100"/>
        <c:tickLblSkip val="9"/>
        <c:tickMarkSkip val="9"/>
        <c:noMultiLvlLbl val="0"/>
      </c:catAx>
      <c:valAx>
        <c:axId val="231545648"/>
        <c:scaling>
          <c:orientation val="minMax"/>
          <c:max val="25"/>
          <c:min val="-25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Sand Material Mass Percent Error  </a:t>
                </a:r>
              </a:p>
            </c:rich>
          </c:tx>
          <c:layout>
            <c:manualLayout>
              <c:xMode val="edge"/>
              <c:yMode val="edge"/>
              <c:x val="1.3318575391599183E-2"/>
              <c:y val="0.26753669043987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545256"/>
        <c:crosses val="autoZero"/>
        <c:crossBetween val="between"/>
        <c:majorUnit val="5"/>
        <c:min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765124555160142"/>
          <c:y val="0.95418848167539272"/>
          <c:w val="0.80249110320284711"/>
          <c:h val="3.79581151832460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USGS Sediment Laboratory Quality Assurance Project - Study 1, 2023
Sediment Mass Percent Error</a:t>
            </a:r>
            <a:r>
              <a:rPr lang="en-US" baseline="0"/>
              <a:t> (between reported and expected)</a:t>
            </a:r>
            <a:endParaRPr lang="en-US"/>
          </a:p>
        </c:rich>
      </c:tx>
      <c:layout>
        <c:manualLayout>
          <c:xMode val="edge"/>
          <c:yMode val="edge"/>
          <c:x val="0.20421745546931191"/>
          <c:y val="1.95757925547264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142083011986685E-2"/>
          <c:y val="0.18052883608977557"/>
          <c:w val="0.87014428412874589"/>
          <c:h val="0.5807504078303426"/>
        </c:manualLayout>
      </c:layout>
      <c:lineChart>
        <c:grouping val="standard"/>
        <c:varyColors val="0"/>
        <c:ser>
          <c:idx val="0"/>
          <c:order val="0"/>
          <c:tx>
            <c:v>Results</c:v>
          </c:tx>
          <c:spPr>
            <a:ln w="28575">
              <a:noFill/>
            </a:ln>
          </c:spPr>
          <c:marker>
            <c:symbol val="diamond"/>
            <c:size val="4"/>
            <c:spPr>
              <a:noFill/>
              <a:ln w="12700">
                <a:solidFill>
                  <a:srgbClr val="0070C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47-42AA-B5F0-0965DE019D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47-42AA-B5F0-0965DE019D0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947-42AA-B5F0-0965DE019D0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947-42AA-B5F0-0965DE019D0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947-42AA-B5F0-0965DE019D0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947-42AA-B5F0-0965DE019D0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947-42AA-B5F0-0965DE019D0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947-42AA-B5F0-0965DE019D0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947-42AA-B5F0-0965DE019D0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947-42AA-B5F0-0965DE019D05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1947-42AA-B5F0-0965DE019D05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1947-42AA-B5F0-0965DE019D0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947-42AA-B5F0-0965DE019D0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947-42AA-B5F0-0965DE019D0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947-42AA-B5F0-0965DE019D0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947-42AA-B5F0-0965DE019D0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947-42AA-B5F0-0965DE019D0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947-42AA-B5F0-0965DE019D0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947-42AA-B5F0-0965DE019D0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947-42AA-B5F0-0965DE019D0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947-42AA-B5F0-0965DE019D05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947-42AA-B5F0-0965DE019D0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947-42AA-B5F0-0965DE019D0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947-42AA-B5F0-0965DE019D05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1947-42AA-B5F0-0965DE019D0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1947-42AA-B5F0-0965DE019D05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1947-42AA-B5F0-0965DE019D05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1947-42AA-B5F0-0965DE019D05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1947-42AA-B5F0-0965DE019D05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1947-42AA-B5F0-0965DE019D05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1947-42AA-B5F0-0965DE019D05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1947-42AA-B5F0-0965DE019D05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1947-42AA-B5F0-0965DE019D05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1947-42AA-B5F0-0965DE019D05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1947-42AA-B5F0-0965DE019D05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1947-42AA-B5F0-0965DE019D05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1947-42AA-B5F0-0965DE019D05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1947-42AA-B5F0-0965DE019D05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1947-42AA-B5F0-0965DE019D05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1947-42AA-B5F0-0965DE019D05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1947-42AA-B5F0-0965DE019D05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1947-42AA-B5F0-0965DE019D05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1947-42AA-B5F0-0965DE019D05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1947-42AA-B5F0-0965DE019D05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1947-42AA-B5F0-0965DE019D05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1947-42AA-B5F0-0965DE019D05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1947-42AA-B5F0-0965DE019D05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1947-42AA-B5F0-0965DE019D05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1947-42AA-B5F0-0965DE019D05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1947-42AA-B5F0-0965DE019D05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1947-42AA-B5F0-0965DE019D05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1947-42AA-B5F0-0965DE019D05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4-1947-42AA-B5F0-0965DE019D05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35-1947-42AA-B5F0-0965DE019D05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36-1947-42AA-B5F0-0965DE019D05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37-1947-42AA-B5F0-0965DE019D05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38-1947-42AA-B5F0-0965DE019D05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39-1947-42AA-B5F0-0965DE019D05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3A-1947-42AA-B5F0-0965DE019D05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3B-1947-42AA-B5F0-0965DE019D05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3C-1947-42AA-B5F0-0965DE019D05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3D-1947-42AA-B5F0-0965DE019D05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3E-1947-42AA-B5F0-0965DE019D05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3F-1947-42AA-B5F0-0965DE019D05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0-1947-42AA-B5F0-0965DE019D05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1-1947-42AA-B5F0-0965DE019D05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2-1947-42AA-B5F0-0965DE019D05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3-1947-42AA-B5F0-0965DE019D05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4-1947-42AA-B5F0-0965DE019D05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45-1947-42AA-B5F0-0965DE019D05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46-1947-42AA-B5F0-0965DE019D05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47-1947-42AA-B5F0-0965DE019D05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48-1947-42AA-B5F0-0965DE019D05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49-1947-42AA-B5F0-0965DE019D05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4A-1947-42AA-B5F0-0965DE019D05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4B-1947-42AA-B5F0-0965DE019D05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4C-1947-42AA-B5F0-0965DE019D05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4D-1947-42AA-B5F0-0965DE019D05}"/>
              </c:ext>
            </c:extLst>
          </c:dPt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Results!$S$4:$S$147</c:f>
              <c:numCache>
                <c:formatCode>0.00</c:formatCode>
                <c:ptCount val="144"/>
                <c:pt idx="0">
                  <c:v>-0.83798882681564713</c:v>
                </c:pt>
                <c:pt idx="1">
                  <c:v>-20.360360360360357</c:v>
                </c:pt>
                <c:pt idx="2">
                  <c:v>-3.8844621513944229</c:v>
                </c:pt>
                <c:pt idx="3">
                  <c:v>-2.7027027027027084</c:v>
                </c:pt>
                <c:pt idx="4">
                  <c:v>-1.1016144349477526</c:v>
                </c:pt>
                <c:pt idx="5">
                  <c:v>-1.8203170874926713</c:v>
                </c:pt>
                <c:pt idx="6">
                  <c:v>-4.7110202564579042</c:v>
                </c:pt>
                <c:pt idx="7">
                  <c:v>-3.2766990291262199</c:v>
                </c:pt>
                <c:pt idx="8">
                  <c:v>-7.8069427706416645</c:v>
                </c:pt>
                <c:pt idx="9">
                  <c:v>-1.1331444759206732</c:v>
                </c:pt>
                <c:pt idx="10">
                  <c:v>-5.7866184448462956</c:v>
                </c:pt>
                <c:pt idx="11">
                  <c:v>-7.0175438596491206</c:v>
                </c:pt>
                <c:pt idx="12">
                  <c:v>-3.7334865020103423</c:v>
                </c:pt>
                <c:pt idx="13">
                  <c:v>-3.0245746691871482</c:v>
                </c:pt>
                <c:pt idx="14">
                  <c:v>-2.9010989010988912</c:v>
                </c:pt>
                <c:pt idx="15">
                  <c:v>1.7659633794962266</c:v>
                </c:pt>
                <c:pt idx="16">
                  <c:v>0.57447983796724378</c:v>
                </c:pt>
                <c:pt idx="17">
                  <c:v>0.46400986755161477</c:v>
                </c:pt>
                <c:pt idx="18">
                  <c:v>3.0726256983240328</c:v>
                </c:pt>
                <c:pt idx="19">
                  <c:v>-3.6842105263157858</c:v>
                </c:pt>
                <c:pt idx="20">
                  <c:v>-1.9455252918287955</c:v>
                </c:pt>
                <c:pt idx="21">
                  <c:v>-1.0344827586206873</c:v>
                </c:pt>
                <c:pt idx="22">
                  <c:v>-0.49467275494671537</c:v>
                </c:pt>
                <c:pt idx="23">
                  <c:v>-0.8063333822020321</c:v>
                </c:pt>
                <c:pt idx="24">
                  <c:v>0.20435650921926335</c:v>
                </c:pt>
                <c:pt idx="25">
                  <c:v>-1.5117912323501204</c:v>
                </c:pt>
                <c:pt idx="26">
                  <c:v>-1.4158980083426362</c:v>
                </c:pt>
                <c:pt idx="27">
                  <c:v>-11.898016997167137</c:v>
                </c:pt>
                <c:pt idx="28">
                  <c:v>-6.4631956912028707</c:v>
                </c:pt>
                <c:pt idx="29">
                  <c:v>-8.8235294117647136</c:v>
                </c:pt>
                <c:pt idx="30">
                  <c:v>-2.4425287356321701</c:v>
                </c:pt>
                <c:pt idx="31">
                  <c:v>-3.4049838310823506</c:v>
                </c:pt>
                <c:pt idx="32">
                  <c:v>-2.2166764533176746</c:v>
                </c:pt>
                <c:pt idx="33">
                  <c:v>-2.4688488004463318</c:v>
                </c:pt>
                <c:pt idx="34">
                  <c:v>-3.088202621639641</c:v>
                </c:pt>
                <c:pt idx="35">
                  <c:v>-4.0118739713143743</c:v>
                </c:pt>
                <c:pt idx="36">
                  <c:v>2.7397260273972628</c:v>
                </c:pt>
                <c:pt idx="37">
                  <c:v>2.8520499108734478</c:v>
                </c:pt>
                <c:pt idx="38">
                  <c:v>-3.1558185404339336</c:v>
                </c:pt>
                <c:pt idx="39">
                  <c:v>-1.9484240687679164</c:v>
                </c:pt>
                <c:pt idx="40">
                  <c:v>-0.64320847521754798</c:v>
                </c:pt>
                <c:pt idx="41">
                  <c:v>-1.2049963262307106</c:v>
                </c:pt>
                <c:pt idx="42">
                  <c:v>-1.6485557722671063</c:v>
                </c:pt>
                <c:pt idx="43">
                  <c:v>-0.93260797157767406</c:v>
                </c:pt>
                <c:pt idx="44">
                  <c:v>-1.1157437312819383</c:v>
                </c:pt>
                <c:pt idx="45">
                  <c:v>-6.0171919770773572</c:v>
                </c:pt>
                <c:pt idx="46">
                  <c:v>-3.6713286713286672</c:v>
                </c:pt>
                <c:pt idx="47">
                  <c:v>-3.1589338598223042</c:v>
                </c:pt>
                <c:pt idx="48">
                  <c:v>-3.0094582975064519</c:v>
                </c:pt>
                <c:pt idx="49">
                  <c:v>-2.5680045653414618</c:v>
                </c:pt>
                <c:pt idx="50">
                  <c:v>-3.1396713615023435</c:v>
                </c:pt>
                <c:pt idx="51">
                  <c:v>-0.89260808926079327</c:v>
                </c:pt>
                <c:pt idx="52">
                  <c:v>-0.43627759086035545</c:v>
                </c:pt>
                <c:pt idx="53">
                  <c:v>4.6999383133091203E-2</c:v>
                </c:pt>
                <c:pt idx="54">
                  <c:v>0</c:v>
                </c:pt>
                <c:pt idx="55">
                  <c:v>-7.0143884892086223</c:v>
                </c:pt>
                <c:pt idx="56">
                  <c:v>-5.7729941291585156</c:v>
                </c:pt>
                <c:pt idx="57">
                  <c:v>-2.9048029910842676</c:v>
                </c:pt>
                <c:pt idx="58">
                  <c:v>-2.8446804475630598</c:v>
                </c:pt>
                <c:pt idx="59">
                  <c:v>-1.9547325102880628</c:v>
                </c:pt>
                <c:pt idx="60">
                  <c:v>-0.52511733816626538</c:v>
                </c:pt>
                <c:pt idx="61">
                  <c:v>-0.38475767665555838</c:v>
                </c:pt>
                <c:pt idx="62">
                  <c:v>-0.44955044955044571</c:v>
                </c:pt>
                <c:pt idx="63">
                  <c:v>0.85959885386819956</c:v>
                </c:pt>
                <c:pt idx="64">
                  <c:v>-1.7953321364452439</c:v>
                </c:pt>
                <c:pt idx="65">
                  <c:v>-3.9370078740157384</c:v>
                </c:pt>
                <c:pt idx="66">
                  <c:v>-2.2468714448236682</c:v>
                </c:pt>
                <c:pt idx="67">
                  <c:v>-2.6025835866261273</c:v>
                </c:pt>
                <c:pt idx="68">
                  <c:v>-1.9645213311831222</c:v>
                </c:pt>
                <c:pt idx="69">
                  <c:v>-2.3687877380399511</c:v>
                </c:pt>
                <c:pt idx="70">
                  <c:v>-0.87349174624326387</c:v>
                </c:pt>
                <c:pt idx="71">
                  <c:v>-0.93329028849821294</c:v>
                </c:pt>
                <c:pt idx="72">
                  <c:v>-8.8888888888890651</c:v>
                </c:pt>
                <c:pt idx="73">
                  <c:v>-5.9674502712476594</c:v>
                </c:pt>
                <c:pt idx="74">
                  <c:v>-4.9261083743839942</c:v>
                </c:pt>
                <c:pt idx="75">
                  <c:v>-1.7734553775743975</c:v>
                </c:pt>
                <c:pt idx="76">
                  <c:v>-2.2416413373860666</c:v>
                </c:pt>
                <c:pt idx="77">
                  <c:v>-1.466060694912787</c:v>
                </c:pt>
                <c:pt idx="78">
                  <c:v>-1.1235433399879493</c:v>
                </c:pt>
                <c:pt idx="79">
                  <c:v>-0.32843752306443758</c:v>
                </c:pt>
                <c:pt idx="80">
                  <c:v>0.2113358184860295</c:v>
                </c:pt>
                <c:pt idx="81">
                  <c:v>1.7142857142865564</c:v>
                </c:pt>
                <c:pt idx="82">
                  <c:v>-5.0450450450451019</c:v>
                </c:pt>
                <c:pt idx="83">
                  <c:v>-4.0714995034756489</c:v>
                </c:pt>
                <c:pt idx="84">
                  <c:v>-1.7655571635310161</c:v>
                </c:pt>
                <c:pt idx="85">
                  <c:v>-1.5737580583996706</c:v>
                </c:pt>
                <c:pt idx="86">
                  <c:v>-1.9069972128502131</c:v>
                </c:pt>
                <c:pt idx="87">
                  <c:v>0.23697783560241906</c:v>
                </c:pt>
                <c:pt idx="88">
                  <c:v>-0.68308533028100304</c:v>
                </c:pt>
                <c:pt idx="89">
                  <c:v>-0.22334548019278389</c:v>
                </c:pt>
                <c:pt idx="90">
                  <c:v>0.55710306406684895</c:v>
                </c:pt>
                <c:pt idx="91">
                  <c:v>-0.35523978685612573</c:v>
                </c:pt>
                <c:pt idx="92">
                  <c:v>-2.5948103792415358</c:v>
                </c:pt>
                <c:pt idx="93">
                  <c:v>-3.4195402298850479</c:v>
                </c:pt>
                <c:pt idx="94">
                  <c:v>-2.0884754129485703</c:v>
                </c:pt>
                <c:pt idx="95">
                  <c:v>-1.5700660308143699</c:v>
                </c:pt>
                <c:pt idx="96">
                  <c:v>-1.1748316693754399</c:v>
                </c:pt>
                <c:pt idx="97">
                  <c:v>-1.4103747461694751</c:v>
                </c:pt>
                <c:pt idx="98">
                  <c:v>-0.6934445978902849</c:v>
                </c:pt>
                <c:pt idx="99">
                  <c:v>-4.3352601156069408</c:v>
                </c:pt>
                <c:pt idx="100">
                  <c:v>-3.1634446397187981</c:v>
                </c:pt>
                <c:pt idx="101">
                  <c:v>-8.5828343313373345</c:v>
                </c:pt>
                <c:pt idx="102">
                  <c:v>-4.6384327283203692</c:v>
                </c:pt>
                <c:pt idx="103">
                  <c:v>-3.972138554216869</c:v>
                </c:pt>
                <c:pt idx="104">
                  <c:v>-1.9332161687170619</c:v>
                </c:pt>
                <c:pt idx="105">
                  <c:v>-1.6349280074314965</c:v>
                </c:pt>
                <c:pt idx="106">
                  <c:v>-1.3102861161490786</c:v>
                </c:pt>
                <c:pt idx="107">
                  <c:v>-1.1016127610822271</c:v>
                </c:pt>
                <c:pt idx="108">
                  <c:v>-9.8870056497175227</c:v>
                </c:pt>
                <c:pt idx="109">
                  <c:v>-2.2927689594356306</c:v>
                </c:pt>
                <c:pt idx="110">
                  <c:v>0.59701492537312373</c:v>
                </c:pt>
                <c:pt idx="111">
                  <c:v>-1.4265335235378203</c:v>
                </c:pt>
                <c:pt idx="112">
                  <c:v>-2.0690964312832025</c:v>
                </c:pt>
                <c:pt idx="113">
                  <c:v>-0.42447306791569284</c:v>
                </c:pt>
                <c:pt idx="114">
                  <c:v>-0.26451343449812231</c:v>
                </c:pt>
                <c:pt idx="115">
                  <c:v>-8.8819806816910402E-2</c:v>
                </c:pt>
                <c:pt idx="116">
                  <c:v>-0.27919005495634702</c:v>
                </c:pt>
                <c:pt idx="117">
                  <c:v>-7.2022160664817587</c:v>
                </c:pt>
                <c:pt idx="118">
                  <c:v>-7.8014184397170157</c:v>
                </c:pt>
                <c:pt idx="119">
                  <c:v>-3.5856573705161514</c:v>
                </c:pt>
                <c:pt idx="120">
                  <c:v>-1.5221137277426049</c:v>
                </c:pt>
                <c:pt idx="121">
                  <c:v>-2.2260273972603453</c:v>
                </c:pt>
                <c:pt idx="122">
                  <c:v>-1.06818846941789</c:v>
                </c:pt>
                <c:pt idx="123">
                  <c:v>-0.82199414851639818</c:v>
                </c:pt>
                <c:pt idx="124">
                  <c:v>-1.0983727810652553</c:v>
                </c:pt>
                <c:pt idx="125">
                  <c:v>-0.70354410342108809</c:v>
                </c:pt>
                <c:pt idx="126">
                  <c:v>-14.845938375350128</c:v>
                </c:pt>
                <c:pt idx="127">
                  <c:v>-10.193321616871714</c:v>
                </c:pt>
                <c:pt idx="128">
                  <c:v>-1.8981018981019109</c:v>
                </c:pt>
                <c:pt idx="129">
                  <c:v>-1.3548573075814303</c:v>
                </c:pt>
                <c:pt idx="130">
                  <c:v>-3.6349867474441488</c:v>
                </c:pt>
                <c:pt idx="131">
                  <c:v>-2.3177350740794962</c:v>
                </c:pt>
                <c:pt idx="132">
                  <c:v>-0.9291521486643447</c:v>
                </c:pt>
                <c:pt idx="133">
                  <c:v>-1.88190926905017</c:v>
                </c:pt>
                <c:pt idx="134">
                  <c:v>-0.32909235154115413</c:v>
                </c:pt>
                <c:pt idx="135">
                  <c:v>-15.135135135135153</c:v>
                </c:pt>
                <c:pt idx="136">
                  <c:v>-13.250883392226148</c:v>
                </c:pt>
                <c:pt idx="137">
                  <c:v>-11.381322957198444</c:v>
                </c:pt>
                <c:pt idx="138">
                  <c:v>-5.8230037474776726</c:v>
                </c:pt>
                <c:pt idx="139">
                  <c:v>-4.2298937784521975</c:v>
                </c:pt>
                <c:pt idx="140">
                  <c:v>-2.5697503671071895</c:v>
                </c:pt>
                <c:pt idx="141">
                  <c:v>5.9457450761798638</c:v>
                </c:pt>
                <c:pt idx="142">
                  <c:v>7.557838716830509</c:v>
                </c:pt>
                <c:pt idx="143">
                  <c:v>19.372249926664701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1947-42AA-B5F0-0965DE019D05}"/>
            </c:ext>
          </c:extLst>
        </c:ser>
        <c:ser>
          <c:idx val="1"/>
          <c:order val="1"/>
          <c:tx>
            <c:v>Median (-1.92%)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Results!$AF$4:$AF$147</c:f>
              <c:numCache>
                <c:formatCode>0.00</c:formatCode>
                <c:ptCount val="144"/>
                <c:pt idx="0">
                  <c:v>-1.9201066907836375</c:v>
                </c:pt>
                <c:pt idx="1">
                  <c:v>-1.9201066907836375</c:v>
                </c:pt>
                <c:pt idx="2">
                  <c:v>-1.9201066907836375</c:v>
                </c:pt>
                <c:pt idx="3">
                  <c:v>-1.9201066907836375</c:v>
                </c:pt>
                <c:pt idx="4">
                  <c:v>-1.9201066907836375</c:v>
                </c:pt>
                <c:pt idx="5">
                  <c:v>-1.9201066907836375</c:v>
                </c:pt>
                <c:pt idx="6">
                  <c:v>-1.9201066907836375</c:v>
                </c:pt>
                <c:pt idx="7">
                  <c:v>-1.9201066907836375</c:v>
                </c:pt>
                <c:pt idx="8">
                  <c:v>-1.9201066907836375</c:v>
                </c:pt>
                <c:pt idx="9">
                  <c:v>-1.9201066907836375</c:v>
                </c:pt>
                <c:pt idx="10">
                  <c:v>-1.9201066907836375</c:v>
                </c:pt>
                <c:pt idx="11">
                  <c:v>-1.9201066907836375</c:v>
                </c:pt>
                <c:pt idx="12">
                  <c:v>-1.9201066907836375</c:v>
                </c:pt>
                <c:pt idx="13">
                  <c:v>-1.9201066907836375</c:v>
                </c:pt>
                <c:pt idx="14">
                  <c:v>-1.9201066907836375</c:v>
                </c:pt>
                <c:pt idx="15">
                  <c:v>-1.9201066907836375</c:v>
                </c:pt>
                <c:pt idx="16">
                  <c:v>-1.9201066907836375</c:v>
                </c:pt>
                <c:pt idx="17">
                  <c:v>-1.9201066907836375</c:v>
                </c:pt>
                <c:pt idx="18">
                  <c:v>-1.9201066907836375</c:v>
                </c:pt>
                <c:pt idx="19">
                  <c:v>-1.9201066907836375</c:v>
                </c:pt>
                <c:pt idx="20">
                  <c:v>-1.9201066907836375</c:v>
                </c:pt>
                <c:pt idx="21">
                  <c:v>-1.9201066907836375</c:v>
                </c:pt>
                <c:pt idx="22">
                  <c:v>-1.9201066907836375</c:v>
                </c:pt>
                <c:pt idx="23">
                  <c:v>-1.9201066907836375</c:v>
                </c:pt>
                <c:pt idx="24">
                  <c:v>-1.9201066907836375</c:v>
                </c:pt>
                <c:pt idx="25">
                  <c:v>-1.9201066907836375</c:v>
                </c:pt>
                <c:pt idx="26">
                  <c:v>-1.9201066907836375</c:v>
                </c:pt>
                <c:pt idx="27">
                  <c:v>-1.9201066907836375</c:v>
                </c:pt>
                <c:pt idx="28">
                  <c:v>-1.9201066907836375</c:v>
                </c:pt>
                <c:pt idx="29">
                  <c:v>-1.9201066907836375</c:v>
                </c:pt>
                <c:pt idx="30">
                  <c:v>-1.9201066907836375</c:v>
                </c:pt>
                <c:pt idx="31">
                  <c:v>-1.9201066907836375</c:v>
                </c:pt>
                <c:pt idx="32">
                  <c:v>-1.9201066907836375</c:v>
                </c:pt>
                <c:pt idx="33">
                  <c:v>-1.9201066907836375</c:v>
                </c:pt>
                <c:pt idx="34">
                  <c:v>-1.9201066907836375</c:v>
                </c:pt>
                <c:pt idx="35">
                  <c:v>-1.9201066907836375</c:v>
                </c:pt>
                <c:pt idx="36">
                  <c:v>-1.9201066907836375</c:v>
                </c:pt>
                <c:pt idx="37">
                  <c:v>-1.9201066907836375</c:v>
                </c:pt>
                <c:pt idx="38">
                  <c:v>-1.9201066907836375</c:v>
                </c:pt>
                <c:pt idx="39">
                  <c:v>-1.9201066907836375</c:v>
                </c:pt>
                <c:pt idx="40">
                  <c:v>-1.9201066907836375</c:v>
                </c:pt>
                <c:pt idx="41">
                  <c:v>-1.9201066907836375</c:v>
                </c:pt>
                <c:pt idx="42">
                  <c:v>-1.9201066907836375</c:v>
                </c:pt>
                <c:pt idx="43">
                  <c:v>-1.9201066907836375</c:v>
                </c:pt>
                <c:pt idx="44">
                  <c:v>-1.9201066907836375</c:v>
                </c:pt>
                <c:pt idx="45">
                  <c:v>-1.9201066907836375</c:v>
                </c:pt>
                <c:pt idx="46">
                  <c:v>-1.9201066907836375</c:v>
                </c:pt>
                <c:pt idx="47">
                  <c:v>-1.9201066907836375</c:v>
                </c:pt>
                <c:pt idx="48">
                  <c:v>-1.9201066907836375</c:v>
                </c:pt>
                <c:pt idx="49">
                  <c:v>-1.9201066907836375</c:v>
                </c:pt>
                <c:pt idx="50">
                  <c:v>-1.9201066907836375</c:v>
                </c:pt>
                <c:pt idx="51">
                  <c:v>-1.9201066907836375</c:v>
                </c:pt>
                <c:pt idx="52">
                  <c:v>-1.9201066907836375</c:v>
                </c:pt>
                <c:pt idx="53">
                  <c:v>-1.9201066907836375</c:v>
                </c:pt>
                <c:pt idx="54">
                  <c:v>-1.9201066907836375</c:v>
                </c:pt>
                <c:pt idx="55">
                  <c:v>-1.9201066907836375</c:v>
                </c:pt>
                <c:pt idx="56">
                  <c:v>-1.9201066907836375</c:v>
                </c:pt>
                <c:pt idx="57">
                  <c:v>-1.9201066907836375</c:v>
                </c:pt>
                <c:pt idx="58">
                  <c:v>-1.9201066907836375</c:v>
                </c:pt>
                <c:pt idx="59">
                  <c:v>-1.9201066907836375</c:v>
                </c:pt>
                <c:pt idx="60">
                  <c:v>-1.9201066907836375</c:v>
                </c:pt>
                <c:pt idx="61">
                  <c:v>-1.9201066907836375</c:v>
                </c:pt>
                <c:pt idx="62">
                  <c:v>-1.9201066907836375</c:v>
                </c:pt>
                <c:pt idx="63">
                  <c:v>-1.9201066907836375</c:v>
                </c:pt>
                <c:pt idx="64">
                  <c:v>-1.9201066907836375</c:v>
                </c:pt>
                <c:pt idx="65">
                  <c:v>-1.9201066907836375</c:v>
                </c:pt>
                <c:pt idx="66">
                  <c:v>-1.9201066907836375</c:v>
                </c:pt>
                <c:pt idx="67">
                  <c:v>-1.9201066907836375</c:v>
                </c:pt>
                <c:pt idx="68">
                  <c:v>-1.9201066907836375</c:v>
                </c:pt>
                <c:pt idx="69">
                  <c:v>-1.9201066907836375</c:v>
                </c:pt>
                <c:pt idx="70">
                  <c:v>-1.9201066907836375</c:v>
                </c:pt>
                <c:pt idx="71">
                  <c:v>-1.9201066907836375</c:v>
                </c:pt>
                <c:pt idx="72">
                  <c:v>-1.9201066907836375</c:v>
                </c:pt>
                <c:pt idx="73">
                  <c:v>-1.9201066907836375</c:v>
                </c:pt>
                <c:pt idx="74">
                  <c:v>-1.9201066907836375</c:v>
                </c:pt>
                <c:pt idx="75">
                  <c:v>-1.9201066907836375</c:v>
                </c:pt>
                <c:pt idx="76">
                  <c:v>-1.9201066907836375</c:v>
                </c:pt>
                <c:pt idx="77">
                  <c:v>-1.9201066907836375</c:v>
                </c:pt>
                <c:pt idx="78">
                  <c:v>-1.9201066907836375</c:v>
                </c:pt>
                <c:pt idx="79">
                  <c:v>-1.9201066907836375</c:v>
                </c:pt>
                <c:pt idx="80">
                  <c:v>-1.9201066907836375</c:v>
                </c:pt>
                <c:pt idx="81">
                  <c:v>-1.9201066907836375</c:v>
                </c:pt>
                <c:pt idx="82">
                  <c:v>-1.9201066907836375</c:v>
                </c:pt>
                <c:pt idx="83">
                  <c:v>-1.9201066907836375</c:v>
                </c:pt>
                <c:pt idx="84">
                  <c:v>-1.9201066907836375</c:v>
                </c:pt>
                <c:pt idx="85">
                  <c:v>-1.9201066907836375</c:v>
                </c:pt>
                <c:pt idx="86">
                  <c:v>-1.9201066907836375</c:v>
                </c:pt>
                <c:pt idx="87">
                  <c:v>-1.9201066907836375</c:v>
                </c:pt>
                <c:pt idx="88">
                  <c:v>-1.9201066907836375</c:v>
                </c:pt>
                <c:pt idx="89">
                  <c:v>-1.9201066907836375</c:v>
                </c:pt>
                <c:pt idx="90">
                  <c:v>-1.9201066907836375</c:v>
                </c:pt>
                <c:pt idx="91">
                  <c:v>-1.9201066907836375</c:v>
                </c:pt>
                <c:pt idx="92">
                  <c:v>-1.9201066907836375</c:v>
                </c:pt>
                <c:pt idx="93">
                  <c:v>-1.9201066907836375</c:v>
                </c:pt>
                <c:pt idx="94">
                  <c:v>-1.9201066907836375</c:v>
                </c:pt>
                <c:pt idx="95">
                  <c:v>-1.9201066907836375</c:v>
                </c:pt>
                <c:pt idx="96">
                  <c:v>-1.9201066907836375</c:v>
                </c:pt>
                <c:pt idx="97">
                  <c:v>-1.9201066907836375</c:v>
                </c:pt>
                <c:pt idx="98">
                  <c:v>-1.9201066907836375</c:v>
                </c:pt>
                <c:pt idx="99">
                  <c:v>-1.9201066907836375</c:v>
                </c:pt>
                <c:pt idx="100">
                  <c:v>-1.9201066907836375</c:v>
                </c:pt>
                <c:pt idx="101">
                  <c:v>-1.9201066907836375</c:v>
                </c:pt>
                <c:pt idx="102">
                  <c:v>-1.9201066907836375</c:v>
                </c:pt>
                <c:pt idx="103">
                  <c:v>-1.9201066907836375</c:v>
                </c:pt>
                <c:pt idx="104">
                  <c:v>-1.9201066907836375</c:v>
                </c:pt>
                <c:pt idx="105">
                  <c:v>-1.9201066907836375</c:v>
                </c:pt>
                <c:pt idx="106">
                  <c:v>-1.9201066907836375</c:v>
                </c:pt>
                <c:pt idx="107">
                  <c:v>-1.9201066907836375</c:v>
                </c:pt>
                <c:pt idx="108">
                  <c:v>-1.9201066907836375</c:v>
                </c:pt>
                <c:pt idx="109">
                  <c:v>-1.9201066907836375</c:v>
                </c:pt>
                <c:pt idx="110">
                  <c:v>-1.9201066907836375</c:v>
                </c:pt>
                <c:pt idx="111">
                  <c:v>-1.9201066907836375</c:v>
                </c:pt>
                <c:pt idx="112">
                  <c:v>-1.9201066907836375</c:v>
                </c:pt>
                <c:pt idx="113">
                  <c:v>-1.9201066907836375</c:v>
                </c:pt>
                <c:pt idx="114">
                  <c:v>-1.9201066907836375</c:v>
                </c:pt>
                <c:pt idx="115">
                  <c:v>-1.9201066907836375</c:v>
                </c:pt>
                <c:pt idx="116">
                  <c:v>-1.9201066907836375</c:v>
                </c:pt>
                <c:pt idx="117">
                  <c:v>-1.9201066907836375</c:v>
                </c:pt>
                <c:pt idx="118">
                  <c:v>-1.9201066907836375</c:v>
                </c:pt>
                <c:pt idx="119">
                  <c:v>-1.9201066907836375</c:v>
                </c:pt>
                <c:pt idx="120">
                  <c:v>-1.9201066907836375</c:v>
                </c:pt>
                <c:pt idx="121">
                  <c:v>-1.9201066907836375</c:v>
                </c:pt>
                <c:pt idx="122">
                  <c:v>-1.9201066907836375</c:v>
                </c:pt>
                <c:pt idx="123">
                  <c:v>-1.9201066907836375</c:v>
                </c:pt>
                <c:pt idx="124">
                  <c:v>-1.9201066907836375</c:v>
                </c:pt>
                <c:pt idx="125">
                  <c:v>-1.9201066907836375</c:v>
                </c:pt>
                <c:pt idx="126">
                  <c:v>-1.9201066907836375</c:v>
                </c:pt>
                <c:pt idx="127">
                  <c:v>-1.9201066907836375</c:v>
                </c:pt>
                <c:pt idx="128">
                  <c:v>-1.9201066907836375</c:v>
                </c:pt>
                <c:pt idx="129">
                  <c:v>-1.9201066907836375</c:v>
                </c:pt>
                <c:pt idx="130">
                  <c:v>-1.9201066907836375</c:v>
                </c:pt>
                <c:pt idx="131">
                  <c:v>-1.9201066907836375</c:v>
                </c:pt>
                <c:pt idx="132">
                  <c:v>-1.9201066907836375</c:v>
                </c:pt>
                <c:pt idx="133">
                  <c:v>-1.9201066907836375</c:v>
                </c:pt>
                <c:pt idx="134">
                  <c:v>-1.9201066907836375</c:v>
                </c:pt>
                <c:pt idx="135">
                  <c:v>-1.9201066907836375</c:v>
                </c:pt>
                <c:pt idx="136">
                  <c:v>-1.9201066907836375</c:v>
                </c:pt>
                <c:pt idx="137">
                  <c:v>-1.9201066907836375</c:v>
                </c:pt>
                <c:pt idx="138">
                  <c:v>-1.9201066907836375</c:v>
                </c:pt>
                <c:pt idx="139">
                  <c:v>-1.9201066907836375</c:v>
                </c:pt>
                <c:pt idx="140">
                  <c:v>-1.9201066907836375</c:v>
                </c:pt>
                <c:pt idx="141">
                  <c:v>-1.9201066907836375</c:v>
                </c:pt>
                <c:pt idx="142">
                  <c:v>-1.9201066907836375</c:v>
                </c:pt>
                <c:pt idx="143">
                  <c:v>-1.9201066907836375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1947-42AA-B5F0-0965DE019D05}"/>
            </c:ext>
          </c:extLst>
        </c:ser>
        <c:ser>
          <c:idx val="2"/>
          <c:order val="2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Results!$AG$4:$AG$147</c:f>
              <c:numCache>
                <c:formatCode>0.00</c:formatCode>
                <c:ptCount val="144"/>
                <c:pt idx="0">
                  <c:v>-6.920106690783637</c:v>
                </c:pt>
                <c:pt idx="1">
                  <c:v>-6.920106690783637</c:v>
                </c:pt>
                <c:pt idx="2">
                  <c:v>-6.920106690783637</c:v>
                </c:pt>
                <c:pt idx="3">
                  <c:v>-6.920106690783637</c:v>
                </c:pt>
                <c:pt idx="4">
                  <c:v>-6.920106690783637</c:v>
                </c:pt>
                <c:pt idx="5">
                  <c:v>-6.920106690783637</c:v>
                </c:pt>
                <c:pt idx="6">
                  <c:v>-6.920106690783637</c:v>
                </c:pt>
                <c:pt idx="7">
                  <c:v>-6.920106690783637</c:v>
                </c:pt>
                <c:pt idx="8">
                  <c:v>-6.920106690783637</c:v>
                </c:pt>
                <c:pt idx="9">
                  <c:v>-6.920106690783637</c:v>
                </c:pt>
                <c:pt idx="10">
                  <c:v>-6.920106690783637</c:v>
                </c:pt>
                <c:pt idx="11">
                  <c:v>-6.920106690783637</c:v>
                </c:pt>
                <c:pt idx="12">
                  <c:v>-6.920106690783637</c:v>
                </c:pt>
                <c:pt idx="13">
                  <c:v>-6.920106690783637</c:v>
                </c:pt>
                <c:pt idx="14">
                  <c:v>-6.920106690783637</c:v>
                </c:pt>
                <c:pt idx="15">
                  <c:v>-6.920106690783637</c:v>
                </c:pt>
                <c:pt idx="16">
                  <c:v>-6.920106690783637</c:v>
                </c:pt>
                <c:pt idx="17">
                  <c:v>-6.920106690783637</c:v>
                </c:pt>
                <c:pt idx="18">
                  <c:v>-6.920106690783637</c:v>
                </c:pt>
                <c:pt idx="19">
                  <c:v>-6.920106690783637</c:v>
                </c:pt>
                <c:pt idx="20">
                  <c:v>-6.920106690783637</c:v>
                </c:pt>
                <c:pt idx="21">
                  <c:v>-6.920106690783637</c:v>
                </c:pt>
                <c:pt idx="22">
                  <c:v>-6.920106690783637</c:v>
                </c:pt>
                <c:pt idx="23">
                  <c:v>-6.920106690783637</c:v>
                </c:pt>
                <c:pt idx="24">
                  <c:v>-6.920106690783637</c:v>
                </c:pt>
                <c:pt idx="25">
                  <c:v>-6.920106690783637</c:v>
                </c:pt>
                <c:pt idx="26">
                  <c:v>-6.920106690783637</c:v>
                </c:pt>
                <c:pt idx="27">
                  <c:v>-6.920106690783637</c:v>
                </c:pt>
                <c:pt idx="28">
                  <c:v>-6.920106690783637</c:v>
                </c:pt>
                <c:pt idx="29">
                  <c:v>-6.920106690783637</c:v>
                </c:pt>
                <c:pt idx="30">
                  <c:v>-6.920106690783637</c:v>
                </c:pt>
                <c:pt idx="31">
                  <c:v>-6.920106690783637</c:v>
                </c:pt>
                <c:pt idx="32">
                  <c:v>-6.920106690783637</c:v>
                </c:pt>
                <c:pt idx="33">
                  <c:v>-6.920106690783637</c:v>
                </c:pt>
                <c:pt idx="34">
                  <c:v>-6.920106690783637</c:v>
                </c:pt>
                <c:pt idx="35">
                  <c:v>-6.920106690783637</c:v>
                </c:pt>
                <c:pt idx="36">
                  <c:v>-6.920106690783637</c:v>
                </c:pt>
                <c:pt idx="37">
                  <c:v>-6.920106690783637</c:v>
                </c:pt>
                <c:pt idx="38">
                  <c:v>-6.920106690783637</c:v>
                </c:pt>
                <c:pt idx="39">
                  <c:v>-6.920106690783637</c:v>
                </c:pt>
                <c:pt idx="40">
                  <c:v>-6.920106690783637</c:v>
                </c:pt>
                <c:pt idx="41">
                  <c:v>-6.920106690783637</c:v>
                </c:pt>
                <c:pt idx="42">
                  <c:v>-6.920106690783637</c:v>
                </c:pt>
                <c:pt idx="43">
                  <c:v>-6.920106690783637</c:v>
                </c:pt>
                <c:pt idx="44">
                  <c:v>-6.920106690783637</c:v>
                </c:pt>
                <c:pt idx="45">
                  <c:v>-6.920106690783637</c:v>
                </c:pt>
                <c:pt idx="46">
                  <c:v>-6.920106690783637</c:v>
                </c:pt>
                <c:pt idx="47">
                  <c:v>-6.920106690783637</c:v>
                </c:pt>
                <c:pt idx="48">
                  <c:v>-6.920106690783637</c:v>
                </c:pt>
                <c:pt idx="49">
                  <c:v>-6.920106690783637</c:v>
                </c:pt>
                <c:pt idx="50">
                  <c:v>-6.920106690783637</c:v>
                </c:pt>
                <c:pt idx="51">
                  <c:v>-6.920106690783637</c:v>
                </c:pt>
                <c:pt idx="52">
                  <c:v>-6.920106690783637</c:v>
                </c:pt>
                <c:pt idx="53">
                  <c:v>-6.920106690783637</c:v>
                </c:pt>
                <c:pt idx="54">
                  <c:v>-6.920106690783637</c:v>
                </c:pt>
                <c:pt idx="55">
                  <c:v>-6.920106690783637</c:v>
                </c:pt>
                <c:pt idx="56">
                  <c:v>-6.920106690783637</c:v>
                </c:pt>
                <c:pt idx="57">
                  <c:v>-6.920106690783637</c:v>
                </c:pt>
                <c:pt idx="58">
                  <c:v>-6.920106690783637</c:v>
                </c:pt>
                <c:pt idx="59">
                  <c:v>-6.920106690783637</c:v>
                </c:pt>
                <c:pt idx="60">
                  <c:v>-6.920106690783637</c:v>
                </c:pt>
                <c:pt idx="61">
                  <c:v>-6.920106690783637</c:v>
                </c:pt>
                <c:pt idx="62">
                  <c:v>-6.920106690783637</c:v>
                </c:pt>
                <c:pt idx="63">
                  <c:v>-6.920106690783637</c:v>
                </c:pt>
                <c:pt idx="64">
                  <c:v>-6.920106690783637</c:v>
                </c:pt>
                <c:pt idx="65">
                  <c:v>-6.920106690783637</c:v>
                </c:pt>
                <c:pt idx="66">
                  <c:v>-6.920106690783637</c:v>
                </c:pt>
                <c:pt idx="67">
                  <c:v>-6.920106690783637</c:v>
                </c:pt>
                <c:pt idx="68">
                  <c:v>-6.920106690783637</c:v>
                </c:pt>
                <c:pt idx="69">
                  <c:v>-6.920106690783637</c:v>
                </c:pt>
                <c:pt idx="70">
                  <c:v>-6.920106690783637</c:v>
                </c:pt>
                <c:pt idx="71">
                  <c:v>-6.920106690783637</c:v>
                </c:pt>
                <c:pt idx="72">
                  <c:v>-6.920106690783637</c:v>
                </c:pt>
                <c:pt idx="73">
                  <c:v>-6.920106690783637</c:v>
                </c:pt>
                <c:pt idx="74">
                  <c:v>-6.920106690783637</c:v>
                </c:pt>
                <c:pt idx="75">
                  <c:v>-6.920106690783637</c:v>
                </c:pt>
                <c:pt idx="76">
                  <c:v>-6.920106690783637</c:v>
                </c:pt>
                <c:pt idx="77">
                  <c:v>-6.920106690783637</c:v>
                </c:pt>
                <c:pt idx="78">
                  <c:v>-6.920106690783637</c:v>
                </c:pt>
                <c:pt idx="79">
                  <c:v>-6.920106690783637</c:v>
                </c:pt>
                <c:pt idx="80">
                  <c:v>-6.920106690783637</c:v>
                </c:pt>
                <c:pt idx="81">
                  <c:v>-6.920106690783637</c:v>
                </c:pt>
                <c:pt idx="82">
                  <c:v>-6.920106690783637</c:v>
                </c:pt>
                <c:pt idx="83">
                  <c:v>-6.920106690783637</c:v>
                </c:pt>
                <c:pt idx="84">
                  <c:v>-6.920106690783637</c:v>
                </c:pt>
                <c:pt idx="85">
                  <c:v>-6.920106690783637</c:v>
                </c:pt>
                <c:pt idx="86">
                  <c:v>-6.920106690783637</c:v>
                </c:pt>
                <c:pt idx="87">
                  <c:v>-6.920106690783637</c:v>
                </c:pt>
                <c:pt idx="88">
                  <c:v>-6.920106690783637</c:v>
                </c:pt>
                <c:pt idx="89">
                  <c:v>-6.920106690783637</c:v>
                </c:pt>
                <c:pt idx="90">
                  <c:v>-6.920106690783637</c:v>
                </c:pt>
                <c:pt idx="91">
                  <c:v>-6.920106690783637</c:v>
                </c:pt>
                <c:pt idx="92">
                  <c:v>-6.920106690783637</c:v>
                </c:pt>
                <c:pt idx="93">
                  <c:v>-6.920106690783637</c:v>
                </c:pt>
                <c:pt idx="94">
                  <c:v>-6.920106690783637</c:v>
                </c:pt>
                <c:pt idx="95">
                  <c:v>-6.920106690783637</c:v>
                </c:pt>
                <c:pt idx="96">
                  <c:v>-6.920106690783637</c:v>
                </c:pt>
                <c:pt idx="97">
                  <c:v>-6.920106690783637</c:v>
                </c:pt>
                <c:pt idx="98">
                  <c:v>-6.920106690783637</c:v>
                </c:pt>
                <c:pt idx="99">
                  <c:v>-6.920106690783637</c:v>
                </c:pt>
                <c:pt idx="100">
                  <c:v>-6.920106690783637</c:v>
                </c:pt>
                <c:pt idx="101">
                  <c:v>-6.920106690783637</c:v>
                </c:pt>
                <c:pt idx="102">
                  <c:v>-6.920106690783637</c:v>
                </c:pt>
                <c:pt idx="103">
                  <c:v>-6.920106690783637</c:v>
                </c:pt>
                <c:pt idx="104">
                  <c:v>-6.920106690783637</c:v>
                </c:pt>
                <c:pt idx="105">
                  <c:v>-6.920106690783637</c:v>
                </c:pt>
                <c:pt idx="106">
                  <c:v>-6.920106690783637</c:v>
                </c:pt>
                <c:pt idx="107">
                  <c:v>-6.920106690783637</c:v>
                </c:pt>
                <c:pt idx="108">
                  <c:v>-6.920106690783637</c:v>
                </c:pt>
                <c:pt idx="109">
                  <c:v>-6.920106690783637</c:v>
                </c:pt>
                <c:pt idx="110">
                  <c:v>-6.920106690783637</c:v>
                </c:pt>
                <c:pt idx="111">
                  <c:v>-6.920106690783637</c:v>
                </c:pt>
                <c:pt idx="112">
                  <c:v>-6.920106690783637</c:v>
                </c:pt>
                <c:pt idx="113">
                  <c:v>-6.920106690783637</c:v>
                </c:pt>
                <c:pt idx="114">
                  <c:v>-6.920106690783637</c:v>
                </c:pt>
                <c:pt idx="115">
                  <c:v>-6.920106690783637</c:v>
                </c:pt>
                <c:pt idx="116">
                  <c:v>-6.920106690783637</c:v>
                </c:pt>
                <c:pt idx="117">
                  <c:v>-6.920106690783637</c:v>
                </c:pt>
                <c:pt idx="118">
                  <c:v>-6.920106690783637</c:v>
                </c:pt>
                <c:pt idx="119">
                  <c:v>-6.920106690783637</c:v>
                </c:pt>
                <c:pt idx="120">
                  <c:v>-6.920106690783637</c:v>
                </c:pt>
                <c:pt idx="121">
                  <c:v>-6.920106690783637</c:v>
                </c:pt>
                <c:pt idx="122">
                  <c:v>-6.920106690783637</c:v>
                </c:pt>
                <c:pt idx="123">
                  <c:v>-6.920106690783637</c:v>
                </c:pt>
                <c:pt idx="124">
                  <c:v>-6.920106690783637</c:v>
                </c:pt>
                <c:pt idx="125">
                  <c:v>-6.920106690783637</c:v>
                </c:pt>
                <c:pt idx="126">
                  <c:v>-6.920106690783637</c:v>
                </c:pt>
                <c:pt idx="127">
                  <c:v>-6.920106690783637</c:v>
                </c:pt>
                <c:pt idx="128">
                  <c:v>-6.920106690783637</c:v>
                </c:pt>
                <c:pt idx="129">
                  <c:v>-6.920106690783637</c:v>
                </c:pt>
                <c:pt idx="130">
                  <c:v>-6.920106690783637</c:v>
                </c:pt>
                <c:pt idx="131">
                  <c:v>-6.920106690783637</c:v>
                </c:pt>
                <c:pt idx="132">
                  <c:v>-6.920106690783637</c:v>
                </c:pt>
                <c:pt idx="133">
                  <c:v>-6.920106690783637</c:v>
                </c:pt>
                <c:pt idx="134">
                  <c:v>-6.920106690783637</c:v>
                </c:pt>
                <c:pt idx="135">
                  <c:v>-6.920106690783637</c:v>
                </c:pt>
                <c:pt idx="136">
                  <c:v>-6.920106690783637</c:v>
                </c:pt>
                <c:pt idx="137">
                  <c:v>-6.920106690783637</c:v>
                </c:pt>
                <c:pt idx="138">
                  <c:v>-6.920106690783637</c:v>
                </c:pt>
                <c:pt idx="139">
                  <c:v>-6.920106690783637</c:v>
                </c:pt>
                <c:pt idx="140">
                  <c:v>-6.920106690783637</c:v>
                </c:pt>
                <c:pt idx="141">
                  <c:v>-6.920106690783637</c:v>
                </c:pt>
                <c:pt idx="142">
                  <c:v>-6.920106690783637</c:v>
                </c:pt>
                <c:pt idx="143">
                  <c:v>-6.920106690783637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1947-42AA-B5F0-0965DE019D05}"/>
            </c:ext>
          </c:extLst>
        </c:ser>
        <c:ser>
          <c:idx val="3"/>
          <c:order val="3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Results!$AH$4:$AH$147</c:f>
              <c:numCache>
                <c:formatCode>0.00</c:formatCode>
                <c:ptCount val="144"/>
                <c:pt idx="0">
                  <c:v>3.0798933092163625</c:v>
                </c:pt>
                <c:pt idx="1">
                  <c:v>3.0798933092163625</c:v>
                </c:pt>
                <c:pt idx="2">
                  <c:v>3.0798933092163625</c:v>
                </c:pt>
                <c:pt idx="3">
                  <c:v>3.0798933092163625</c:v>
                </c:pt>
                <c:pt idx="4">
                  <c:v>3.0798933092163625</c:v>
                </c:pt>
                <c:pt idx="5">
                  <c:v>3.0798933092163625</c:v>
                </c:pt>
                <c:pt idx="6">
                  <c:v>3.0798933092163625</c:v>
                </c:pt>
                <c:pt idx="7">
                  <c:v>3.0798933092163625</c:v>
                </c:pt>
                <c:pt idx="8">
                  <c:v>3.0798933092163625</c:v>
                </c:pt>
                <c:pt idx="9">
                  <c:v>3.0798933092163625</c:v>
                </c:pt>
                <c:pt idx="10">
                  <c:v>3.0798933092163625</c:v>
                </c:pt>
                <c:pt idx="11">
                  <c:v>3.0798933092163625</c:v>
                </c:pt>
                <c:pt idx="12">
                  <c:v>3.0798933092163625</c:v>
                </c:pt>
                <c:pt idx="13">
                  <c:v>3.0798933092163625</c:v>
                </c:pt>
                <c:pt idx="14">
                  <c:v>3.0798933092163625</c:v>
                </c:pt>
                <c:pt idx="15">
                  <c:v>3.0798933092163625</c:v>
                </c:pt>
                <c:pt idx="16">
                  <c:v>3.0798933092163625</c:v>
                </c:pt>
                <c:pt idx="17">
                  <c:v>3.0798933092163625</c:v>
                </c:pt>
                <c:pt idx="18">
                  <c:v>3.0798933092163625</c:v>
                </c:pt>
                <c:pt idx="19">
                  <c:v>3.0798933092163625</c:v>
                </c:pt>
                <c:pt idx="20">
                  <c:v>3.0798933092163625</c:v>
                </c:pt>
                <c:pt idx="21">
                  <c:v>3.0798933092163625</c:v>
                </c:pt>
                <c:pt idx="22">
                  <c:v>3.0798933092163625</c:v>
                </c:pt>
                <c:pt idx="23">
                  <c:v>3.0798933092163625</c:v>
                </c:pt>
                <c:pt idx="24">
                  <c:v>3.0798933092163625</c:v>
                </c:pt>
                <c:pt idx="25">
                  <c:v>3.0798933092163625</c:v>
                </c:pt>
                <c:pt idx="26">
                  <c:v>3.0798933092163625</c:v>
                </c:pt>
                <c:pt idx="27">
                  <c:v>3.0798933092163625</c:v>
                </c:pt>
                <c:pt idx="28">
                  <c:v>3.0798933092163625</c:v>
                </c:pt>
                <c:pt idx="29">
                  <c:v>3.0798933092163625</c:v>
                </c:pt>
                <c:pt idx="30">
                  <c:v>3.0798933092163625</c:v>
                </c:pt>
                <c:pt idx="31">
                  <c:v>3.0798933092163625</c:v>
                </c:pt>
                <c:pt idx="32">
                  <c:v>3.0798933092163625</c:v>
                </c:pt>
                <c:pt idx="33">
                  <c:v>3.0798933092163625</c:v>
                </c:pt>
                <c:pt idx="34">
                  <c:v>3.0798933092163625</c:v>
                </c:pt>
                <c:pt idx="35">
                  <c:v>3.0798933092163625</c:v>
                </c:pt>
                <c:pt idx="36">
                  <c:v>3.0798933092163625</c:v>
                </c:pt>
                <c:pt idx="37">
                  <c:v>3.0798933092163625</c:v>
                </c:pt>
                <c:pt idx="38">
                  <c:v>3.0798933092163625</c:v>
                </c:pt>
                <c:pt idx="39">
                  <c:v>3.0798933092163625</c:v>
                </c:pt>
                <c:pt idx="40">
                  <c:v>3.0798933092163625</c:v>
                </c:pt>
                <c:pt idx="41">
                  <c:v>3.0798933092163625</c:v>
                </c:pt>
                <c:pt idx="42">
                  <c:v>3.0798933092163625</c:v>
                </c:pt>
                <c:pt idx="43">
                  <c:v>3.0798933092163625</c:v>
                </c:pt>
                <c:pt idx="44">
                  <c:v>3.0798933092163625</c:v>
                </c:pt>
                <c:pt idx="45">
                  <c:v>3.0798933092163625</c:v>
                </c:pt>
                <c:pt idx="46">
                  <c:v>3.0798933092163625</c:v>
                </c:pt>
                <c:pt idx="47">
                  <c:v>3.0798933092163625</c:v>
                </c:pt>
                <c:pt idx="48">
                  <c:v>3.0798933092163625</c:v>
                </c:pt>
                <c:pt idx="49">
                  <c:v>3.0798933092163625</c:v>
                </c:pt>
                <c:pt idx="50">
                  <c:v>3.0798933092163625</c:v>
                </c:pt>
                <c:pt idx="51">
                  <c:v>3.0798933092163625</c:v>
                </c:pt>
                <c:pt idx="52">
                  <c:v>3.0798933092163625</c:v>
                </c:pt>
                <c:pt idx="53">
                  <c:v>3.0798933092163625</c:v>
                </c:pt>
                <c:pt idx="54">
                  <c:v>3.0798933092163625</c:v>
                </c:pt>
                <c:pt idx="55">
                  <c:v>3.0798933092163625</c:v>
                </c:pt>
                <c:pt idx="56">
                  <c:v>3.0798933092163625</c:v>
                </c:pt>
                <c:pt idx="57">
                  <c:v>3.0798933092163625</c:v>
                </c:pt>
                <c:pt idx="58">
                  <c:v>3.0798933092163625</c:v>
                </c:pt>
                <c:pt idx="59">
                  <c:v>3.0798933092163625</c:v>
                </c:pt>
                <c:pt idx="60">
                  <c:v>3.0798933092163625</c:v>
                </c:pt>
                <c:pt idx="61">
                  <c:v>3.0798933092163625</c:v>
                </c:pt>
                <c:pt idx="62">
                  <c:v>3.0798933092163625</c:v>
                </c:pt>
                <c:pt idx="63">
                  <c:v>3.0798933092163625</c:v>
                </c:pt>
                <c:pt idx="64">
                  <c:v>3.0798933092163625</c:v>
                </c:pt>
                <c:pt idx="65">
                  <c:v>3.0798933092163625</c:v>
                </c:pt>
                <c:pt idx="66">
                  <c:v>3.0798933092163625</c:v>
                </c:pt>
                <c:pt idx="67">
                  <c:v>3.0798933092163625</c:v>
                </c:pt>
                <c:pt idx="68">
                  <c:v>3.0798933092163625</c:v>
                </c:pt>
                <c:pt idx="69">
                  <c:v>3.0798933092163625</c:v>
                </c:pt>
                <c:pt idx="70">
                  <c:v>3.0798933092163625</c:v>
                </c:pt>
                <c:pt idx="71">
                  <c:v>3.0798933092163625</c:v>
                </c:pt>
                <c:pt idx="72">
                  <c:v>3.0798933092163625</c:v>
                </c:pt>
                <c:pt idx="73">
                  <c:v>3.0798933092163625</c:v>
                </c:pt>
                <c:pt idx="74">
                  <c:v>3.0798933092163625</c:v>
                </c:pt>
                <c:pt idx="75">
                  <c:v>3.0798933092163625</c:v>
                </c:pt>
                <c:pt idx="76">
                  <c:v>3.0798933092163625</c:v>
                </c:pt>
                <c:pt idx="77">
                  <c:v>3.0798933092163625</c:v>
                </c:pt>
                <c:pt idx="78">
                  <c:v>3.0798933092163625</c:v>
                </c:pt>
                <c:pt idx="79">
                  <c:v>3.0798933092163625</c:v>
                </c:pt>
                <c:pt idx="80">
                  <c:v>3.0798933092163625</c:v>
                </c:pt>
                <c:pt idx="81">
                  <c:v>3.0798933092163625</c:v>
                </c:pt>
                <c:pt idx="82">
                  <c:v>3.0798933092163625</c:v>
                </c:pt>
                <c:pt idx="83">
                  <c:v>3.0798933092163625</c:v>
                </c:pt>
                <c:pt idx="84">
                  <c:v>3.0798933092163625</c:v>
                </c:pt>
                <c:pt idx="85">
                  <c:v>3.0798933092163625</c:v>
                </c:pt>
                <c:pt idx="86">
                  <c:v>3.0798933092163625</c:v>
                </c:pt>
                <c:pt idx="87">
                  <c:v>3.0798933092163625</c:v>
                </c:pt>
                <c:pt idx="88">
                  <c:v>3.0798933092163625</c:v>
                </c:pt>
                <c:pt idx="89">
                  <c:v>3.0798933092163625</c:v>
                </c:pt>
                <c:pt idx="90">
                  <c:v>3.0798933092163625</c:v>
                </c:pt>
                <c:pt idx="91">
                  <c:v>3.0798933092163625</c:v>
                </c:pt>
                <c:pt idx="92">
                  <c:v>3.0798933092163625</c:v>
                </c:pt>
                <c:pt idx="93">
                  <c:v>3.0798933092163625</c:v>
                </c:pt>
                <c:pt idx="94">
                  <c:v>3.0798933092163625</c:v>
                </c:pt>
                <c:pt idx="95">
                  <c:v>3.0798933092163625</c:v>
                </c:pt>
                <c:pt idx="96">
                  <c:v>3.0798933092163625</c:v>
                </c:pt>
                <c:pt idx="97">
                  <c:v>3.0798933092163625</c:v>
                </c:pt>
                <c:pt idx="98">
                  <c:v>3.0798933092163625</c:v>
                </c:pt>
                <c:pt idx="99">
                  <c:v>3.0798933092163625</c:v>
                </c:pt>
                <c:pt idx="100">
                  <c:v>3.0798933092163625</c:v>
                </c:pt>
                <c:pt idx="101">
                  <c:v>3.0798933092163625</c:v>
                </c:pt>
                <c:pt idx="102">
                  <c:v>3.0798933092163625</c:v>
                </c:pt>
                <c:pt idx="103">
                  <c:v>3.0798933092163625</c:v>
                </c:pt>
                <c:pt idx="104">
                  <c:v>3.0798933092163625</c:v>
                </c:pt>
                <c:pt idx="105">
                  <c:v>3.0798933092163625</c:v>
                </c:pt>
                <c:pt idx="106">
                  <c:v>3.0798933092163625</c:v>
                </c:pt>
                <c:pt idx="107">
                  <c:v>3.0798933092163625</c:v>
                </c:pt>
                <c:pt idx="108">
                  <c:v>3.0798933092163625</c:v>
                </c:pt>
                <c:pt idx="109">
                  <c:v>3.0798933092163625</c:v>
                </c:pt>
                <c:pt idx="110">
                  <c:v>3.0798933092163625</c:v>
                </c:pt>
                <c:pt idx="111">
                  <c:v>3.0798933092163625</c:v>
                </c:pt>
                <c:pt idx="112">
                  <c:v>3.0798933092163625</c:v>
                </c:pt>
                <c:pt idx="113">
                  <c:v>3.0798933092163625</c:v>
                </c:pt>
                <c:pt idx="114">
                  <c:v>3.0798933092163625</c:v>
                </c:pt>
                <c:pt idx="115">
                  <c:v>3.0798933092163625</c:v>
                </c:pt>
                <c:pt idx="116">
                  <c:v>3.0798933092163625</c:v>
                </c:pt>
                <c:pt idx="117">
                  <c:v>3.0798933092163625</c:v>
                </c:pt>
                <c:pt idx="118">
                  <c:v>3.0798933092163625</c:v>
                </c:pt>
                <c:pt idx="119">
                  <c:v>3.0798933092163625</c:v>
                </c:pt>
                <c:pt idx="120">
                  <c:v>3.0798933092163625</c:v>
                </c:pt>
                <c:pt idx="121">
                  <c:v>3.0798933092163625</c:v>
                </c:pt>
                <c:pt idx="122">
                  <c:v>3.0798933092163625</c:v>
                </c:pt>
                <c:pt idx="123">
                  <c:v>3.0798933092163625</c:v>
                </c:pt>
                <c:pt idx="124">
                  <c:v>3.0798933092163625</c:v>
                </c:pt>
                <c:pt idx="125">
                  <c:v>3.0798933092163625</c:v>
                </c:pt>
                <c:pt idx="126">
                  <c:v>3.0798933092163625</c:v>
                </c:pt>
                <c:pt idx="127">
                  <c:v>3.0798933092163625</c:v>
                </c:pt>
                <c:pt idx="128">
                  <c:v>3.0798933092163625</c:v>
                </c:pt>
                <c:pt idx="129">
                  <c:v>3.0798933092163625</c:v>
                </c:pt>
                <c:pt idx="130">
                  <c:v>3.0798933092163625</c:v>
                </c:pt>
                <c:pt idx="131">
                  <c:v>3.0798933092163625</c:v>
                </c:pt>
                <c:pt idx="132">
                  <c:v>3.0798933092163625</c:v>
                </c:pt>
                <c:pt idx="133">
                  <c:v>3.0798933092163625</c:v>
                </c:pt>
                <c:pt idx="134">
                  <c:v>3.0798933092163625</c:v>
                </c:pt>
                <c:pt idx="135">
                  <c:v>3.0798933092163625</c:v>
                </c:pt>
                <c:pt idx="136">
                  <c:v>3.0798933092163625</c:v>
                </c:pt>
                <c:pt idx="137">
                  <c:v>3.0798933092163625</c:v>
                </c:pt>
                <c:pt idx="138">
                  <c:v>3.0798933092163625</c:v>
                </c:pt>
                <c:pt idx="139">
                  <c:v>3.0798933092163625</c:v>
                </c:pt>
                <c:pt idx="140">
                  <c:v>3.0798933092163625</c:v>
                </c:pt>
                <c:pt idx="141">
                  <c:v>3.0798933092163625</c:v>
                </c:pt>
                <c:pt idx="142">
                  <c:v>3.0798933092163625</c:v>
                </c:pt>
                <c:pt idx="143">
                  <c:v>3.0798933092163625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1947-42AA-B5F0-0965DE019D05}"/>
            </c:ext>
          </c:extLst>
        </c:ser>
        <c:ser>
          <c:idx val="4"/>
          <c:order val="4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Results!$AI$4:$AI$147</c:f>
              <c:numCache>
                <c:formatCode>0.00</c:formatCode>
                <c:ptCount val="144"/>
                <c:pt idx="0">
                  <c:v>-8.2047470276497716</c:v>
                </c:pt>
                <c:pt idx="1">
                  <c:v>-8.2047470276497716</c:v>
                </c:pt>
                <c:pt idx="2">
                  <c:v>-8.2047470276497716</c:v>
                </c:pt>
                <c:pt idx="3">
                  <c:v>-8.2047470276497716</c:v>
                </c:pt>
                <c:pt idx="4">
                  <c:v>-8.2047470276497716</c:v>
                </c:pt>
                <c:pt idx="5">
                  <c:v>-8.2047470276497716</c:v>
                </c:pt>
                <c:pt idx="6">
                  <c:v>-8.2047470276497716</c:v>
                </c:pt>
                <c:pt idx="7">
                  <c:v>-8.2047470276497716</c:v>
                </c:pt>
                <c:pt idx="8">
                  <c:v>-8.2047470276497716</c:v>
                </c:pt>
                <c:pt idx="9">
                  <c:v>-8.2047470276497716</c:v>
                </c:pt>
                <c:pt idx="10">
                  <c:v>-8.2047470276497716</c:v>
                </c:pt>
                <c:pt idx="11">
                  <c:v>-8.2047470276497716</c:v>
                </c:pt>
                <c:pt idx="12">
                  <c:v>-8.2047470276497716</c:v>
                </c:pt>
                <c:pt idx="13">
                  <c:v>-8.2047470276497716</c:v>
                </c:pt>
                <c:pt idx="14">
                  <c:v>-8.2047470276497716</c:v>
                </c:pt>
                <c:pt idx="15">
                  <c:v>-8.2047470276497716</c:v>
                </c:pt>
                <c:pt idx="16">
                  <c:v>-8.2047470276497716</c:v>
                </c:pt>
                <c:pt idx="17">
                  <c:v>-8.2047470276497716</c:v>
                </c:pt>
                <c:pt idx="18">
                  <c:v>-8.2047470276497716</c:v>
                </c:pt>
                <c:pt idx="19">
                  <c:v>-8.2047470276497716</c:v>
                </c:pt>
                <c:pt idx="20">
                  <c:v>-8.2047470276497716</c:v>
                </c:pt>
                <c:pt idx="21">
                  <c:v>-8.2047470276497716</c:v>
                </c:pt>
                <c:pt idx="22">
                  <c:v>-8.2047470276497716</c:v>
                </c:pt>
                <c:pt idx="23">
                  <c:v>-8.2047470276497716</c:v>
                </c:pt>
                <c:pt idx="24">
                  <c:v>-8.2047470276497716</c:v>
                </c:pt>
                <c:pt idx="25">
                  <c:v>-8.2047470276497716</c:v>
                </c:pt>
                <c:pt idx="26">
                  <c:v>-8.2047470276497716</c:v>
                </c:pt>
                <c:pt idx="27">
                  <c:v>-8.2047470276497716</c:v>
                </c:pt>
                <c:pt idx="28">
                  <c:v>-8.2047470276497716</c:v>
                </c:pt>
                <c:pt idx="29">
                  <c:v>-8.2047470276497716</c:v>
                </c:pt>
                <c:pt idx="30">
                  <c:v>-8.2047470276497716</c:v>
                </c:pt>
                <c:pt idx="31">
                  <c:v>-8.2047470276497716</c:v>
                </c:pt>
                <c:pt idx="32">
                  <c:v>-8.2047470276497716</c:v>
                </c:pt>
                <c:pt idx="33">
                  <c:v>-8.2047470276497716</c:v>
                </c:pt>
                <c:pt idx="34">
                  <c:v>-8.2047470276497716</c:v>
                </c:pt>
                <c:pt idx="35">
                  <c:v>-8.2047470276497716</c:v>
                </c:pt>
                <c:pt idx="36">
                  <c:v>-8.2047470276497716</c:v>
                </c:pt>
                <c:pt idx="37">
                  <c:v>-8.2047470276497716</c:v>
                </c:pt>
                <c:pt idx="38">
                  <c:v>-8.2047470276497716</c:v>
                </c:pt>
                <c:pt idx="39">
                  <c:v>-8.2047470276497716</c:v>
                </c:pt>
                <c:pt idx="40">
                  <c:v>-8.2047470276497716</c:v>
                </c:pt>
                <c:pt idx="41">
                  <c:v>-8.2047470276497716</c:v>
                </c:pt>
                <c:pt idx="42">
                  <c:v>-8.2047470276497716</c:v>
                </c:pt>
                <c:pt idx="43">
                  <c:v>-8.2047470276497716</c:v>
                </c:pt>
                <c:pt idx="44">
                  <c:v>-8.2047470276497716</c:v>
                </c:pt>
                <c:pt idx="45">
                  <c:v>-8.2047470276497716</c:v>
                </c:pt>
                <c:pt idx="46">
                  <c:v>-8.2047470276497716</c:v>
                </c:pt>
                <c:pt idx="47">
                  <c:v>-8.2047470276497716</c:v>
                </c:pt>
                <c:pt idx="48">
                  <c:v>-8.2047470276497716</c:v>
                </c:pt>
                <c:pt idx="49">
                  <c:v>-8.2047470276497716</c:v>
                </c:pt>
                <c:pt idx="50">
                  <c:v>-8.2047470276497716</c:v>
                </c:pt>
                <c:pt idx="51">
                  <c:v>-8.2047470276497716</c:v>
                </c:pt>
                <c:pt idx="52">
                  <c:v>-8.2047470276497716</c:v>
                </c:pt>
                <c:pt idx="53">
                  <c:v>-8.2047470276497716</c:v>
                </c:pt>
                <c:pt idx="54">
                  <c:v>-8.2047470276497716</c:v>
                </c:pt>
                <c:pt idx="55">
                  <c:v>-8.2047470276497716</c:v>
                </c:pt>
                <c:pt idx="56">
                  <c:v>-8.2047470276497716</c:v>
                </c:pt>
                <c:pt idx="57">
                  <c:v>-8.2047470276497716</c:v>
                </c:pt>
                <c:pt idx="58">
                  <c:v>-8.2047470276497716</c:v>
                </c:pt>
                <c:pt idx="59">
                  <c:v>-8.2047470276497716</c:v>
                </c:pt>
                <c:pt idx="60">
                  <c:v>-8.2047470276497716</c:v>
                </c:pt>
                <c:pt idx="61">
                  <c:v>-8.2047470276497716</c:v>
                </c:pt>
                <c:pt idx="62">
                  <c:v>-8.2047470276497716</c:v>
                </c:pt>
                <c:pt idx="63">
                  <c:v>-8.2047470276497716</c:v>
                </c:pt>
                <c:pt idx="64">
                  <c:v>-8.2047470276497716</c:v>
                </c:pt>
                <c:pt idx="65">
                  <c:v>-8.2047470276497716</c:v>
                </c:pt>
                <c:pt idx="66">
                  <c:v>-8.2047470276497716</c:v>
                </c:pt>
                <c:pt idx="67">
                  <c:v>-8.2047470276497716</c:v>
                </c:pt>
                <c:pt idx="68">
                  <c:v>-8.2047470276497716</c:v>
                </c:pt>
                <c:pt idx="69">
                  <c:v>-8.2047470276497716</c:v>
                </c:pt>
                <c:pt idx="70">
                  <c:v>-8.2047470276497716</c:v>
                </c:pt>
                <c:pt idx="71">
                  <c:v>-8.2047470276497716</c:v>
                </c:pt>
                <c:pt idx="72">
                  <c:v>-8.2047470276497716</c:v>
                </c:pt>
                <c:pt idx="73">
                  <c:v>-8.2047470276497716</c:v>
                </c:pt>
                <c:pt idx="74">
                  <c:v>-8.2047470276497716</c:v>
                </c:pt>
                <c:pt idx="75">
                  <c:v>-8.2047470276497716</c:v>
                </c:pt>
                <c:pt idx="76">
                  <c:v>-8.2047470276497716</c:v>
                </c:pt>
                <c:pt idx="77">
                  <c:v>-8.2047470276497716</c:v>
                </c:pt>
                <c:pt idx="78">
                  <c:v>-8.2047470276497716</c:v>
                </c:pt>
                <c:pt idx="79">
                  <c:v>-8.2047470276497716</c:v>
                </c:pt>
                <c:pt idx="80">
                  <c:v>-8.2047470276497716</c:v>
                </c:pt>
                <c:pt idx="81">
                  <c:v>-8.2047470276497716</c:v>
                </c:pt>
                <c:pt idx="82">
                  <c:v>-8.2047470276497716</c:v>
                </c:pt>
                <c:pt idx="83">
                  <c:v>-8.2047470276497716</c:v>
                </c:pt>
                <c:pt idx="84">
                  <c:v>-8.2047470276497716</c:v>
                </c:pt>
                <c:pt idx="85">
                  <c:v>-8.2047470276497716</c:v>
                </c:pt>
                <c:pt idx="86">
                  <c:v>-8.2047470276497716</c:v>
                </c:pt>
                <c:pt idx="87">
                  <c:v>-8.2047470276497716</c:v>
                </c:pt>
                <c:pt idx="88">
                  <c:v>-8.2047470276497716</c:v>
                </c:pt>
                <c:pt idx="89">
                  <c:v>-8.2047470276497716</c:v>
                </c:pt>
                <c:pt idx="90">
                  <c:v>-8.2047470276497716</c:v>
                </c:pt>
                <c:pt idx="91">
                  <c:v>-8.2047470276497716</c:v>
                </c:pt>
                <c:pt idx="92">
                  <c:v>-8.2047470276497716</c:v>
                </c:pt>
                <c:pt idx="93">
                  <c:v>-8.2047470276497716</c:v>
                </c:pt>
                <c:pt idx="94">
                  <c:v>-8.2047470276497716</c:v>
                </c:pt>
                <c:pt idx="95">
                  <c:v>-8.2047470276497716</c:v>
                </c:pt>
                <c:pt idx="96">
                  <c:v>-8.2047470276497716</c:v>
                </c:pt>
                <c:pt idx="97">
                  <c:v>-8.2047470276497716</c:v>
                </c:pt>
                <c:pt idx="98">
                  <c:v>-8.2047470276497716</c:v>
                </c:pt>
                <c:pt idx="99">
                  <c:v>-8.2047470276497716</c:v>
                </c:pt>
                <c:pt idx="100">
                  <c:v>-8.2047470276497716</c:v>
                </c:pt>
                <c:pt idx="101">
                  <c:v>-8.2047470276497716</c:v>
                </c:pt>
                <c:pt idx="102">
                  <c:v>-8.2047470276497716</c:v>
                </c:pt>
                <c:pt idx="103">
                  <c:v>-8.2047470276497716</c:v>
                </c:pt>
                <c:pt idx="104">
                  <c:v>-8.2047470276497716</c:v>
                </c:pt>
                <c:pt idx="105">
                  <c:v>-8.2047470276497716</c:v>
                </c:pt>
                <c:pt idx="106">
                  <c:v>-8.2047470276497716</c:v>
                </c:pt>
                <c:pt idx="107">
                  <c:v>-8.2047470276497716</c:v>
                </c:pt>
                <c:pt idx="108">
                  <c:v>-8.2047470276497716</c:v>
                </c:pt>
                <c:pt idx="109">
                  <c:v>-8.2047470276497716</c:v>
                </c:pt>
                <c:pt idx="110">
                  <c:v>-8.2047470276497716</c:v>
                </c:pt>
                <c:pt idx="111">
                  <c:v>-8.2047470276497716</c:v>
                </c:pt>
                <c:pt idx="112">
                  <c:v>-8.2047470276497716</c:v>
                </c:pt>
                <c:pt idx="113">
                  <c:v>-8.2047470276497716</c:v>
                </c:pt>
                <c:pt idx="114">
                  <c:v>-8.2047470276497716</c:v>
                </c:pt>
                <c:pt idx="115">
                  <c:v>-8.2047470276497716</c:v>
                </c:pt>
                <c:pt idx="116">
                  <c:v>-8.2047470276497716</c:v>
                </c:pt>
                <c:pt idx="117">
                  <c:v>-8.2047470276497716</c:v>
                </c:pt>
                <c:pt idx="118">
                  <c:v>-8.2047470276497716</c:v>
                </c:pt>
                <c:pt idx="119">
                  <c:v>-8.2047470276497716</c:v>
                </c:pt>
                <c:pt idx="120">
                  <c:v>-8.2047470276497716</c:v>
                </c:pt>
                <c:pt idx="121">
                  <c:v>-8.2047470276497716</c:v>
                </c:pt>
                <c:pt idx="122">
                  <c:v>-8.2047470276497716</c:v>
                </c:pt>
                <c:pt idx="123">
                  <c:v>-8.2047470276497716</c:v>
                </c:pt>
                <c:pt idx="124">
                  <c:v>-8.2047470276497716</c:v>
                </c:pt>
                <c:pt idx="125">
                  <c:v>-8.2047470276497716</c:v>
                </c:pt>
                <c:pt idx="126">
                  <c:v>-8.2047470276497716</c:v>
                </c:pt>
                <c:pt idx="127">
                  <c:v>-8.2047470276497716</c:v>
                </c:pt>
                <c:pt idx="128">
                  <c:v>-8.2047470276497716</c:v>
                </c:pt>
                <c:pt idx="129">
                  <c:v>-8.2047470276497716</c:v>
                </c:pt>
                <c:pt idx="130">
                  <c:v>-8.2047470276497716</c:v>
                </c:pt>
                <c:pt idx="131">
                  <c:v>-8.2047470276497716</c:v>
                </c:pt>
                <c:pt idx="132">
                  <c:v>-8.2047470276497716</c:v>
                </c:pt>
                <c:pt idx="133">
                  <c:v>-8.2047470276497716</c:v>
                </c:pt>
                <c:pt idx="134">
                  <c:v>-8.2047470276497716</c:v>
                </c:pt>
                <c:pt idx="135">
                  <c:v>-8.2047470276497716</c:v>
                </c:pt>
                <c:pt idx="136">
                  <c:v>-8.2047470276497716</c:v>
                </c:pt>
                <c:pt idx="137">
                  <c:v>-8.2047470276497716</c:v>
                </c:pt>
                <c:pt idx="138">
                  <c:v>-8.2047470276497716</c:v>
                </c:pt>
                <c:pt idx="139">
                  <c:v>-8.2047470276497716</c:v>
                </c:pt>
                <c:pt idx="140">
                  <c:v>-8.2047470276497716</c:v>
                </c:pt>
                <c:pt idx="141">
                  <c:v>-8.2047470276497716</c:v>
                </c:pt>
                <c:pt idx="142">
                  <c:v>-8.2047470276497716</c:v>
                </c:pt>
                <c:pt idx="143">
                  <c:v>-8.2047470276497716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1947-42AA-B5F0-0965DE019D05}"/>
            </c:ext>
          </c:extLst>
        </c:ser>
        <c:ser>
          <c:idx val="5"/>
          <c:order val="5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53-1947-42AA-B5F0-0965DE019D05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54-1947-42AA-B5F0-0965DE019D05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55-1947-42AA-B5F0-0965DE019D05}"/>
              </c:ext>
            </c:extLst>
          </c:dPt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Results!$AJ$4:$AJ$147</c:f>
              <c:numCache>
                <c:formatCode>0.00</c:formatCode>
                <c:ptCount val="144"/>
                <c:pt idx="0">
                  <c:v>4.3645336460824975</c:v>
                </c:pt>
                <c:pt idx="1">
                  <c:v>4.3645336460824975</c:v>
                </c:pt>
                <c:pt idx="2">
                  <c:v>4.3645336460824975</c:v>
                </c:pt>
                <c:pt idx="3">
                  <c:v>4.3645336460824975</c:v>
                </c:pt>
                <c:pt idx="4">
                  <c:v>4.3645336460824975</c:v>
                </c:pt>
                <c:pt idx="5">
                  <c:v>4.3645336460824975</c:v>
                </c:pt>
                <c:pt idx="6">
                  <c:v>4.3645336460824975</c:v>
                </c:pt>
                <c:pt idx="7">
                  <c:v>4.3645336460824975</c:v>
                </c:pt>
                <c:pt idx="8">
                  <c:v>4.3645336460824975</c:v>
                </c:pt>
                <c:pt idx="9">
                  <c:v>4.3645336460824975</c:v>
                </c:pt>
                <c:pt idx="10">
                  <c:v>4.3645336460824975</c:v>
                </c:pt>
                <c:pt idx="11">
                  <c:v>4.3645336460824975</c:v>
                </c:pt>
                <c:pt idx="12">
                  <c:v>4.3645336460824975</c:v>
                </c:pt>
                <c:pt idx="13">
                  <c:v>4.3645336460824975</c:v>
                </c:pt>
                <c:pt idx="14">
                  <c:v>4.3645336460824975</c:v>
                </c:pt>
                <c:pt idx="15">
                  <c:v>4.3645336460824975</c:v>
                </c:pt>
                <c:pt idx="16">
                  <c:v>4.3645336460824975</c:v>
                </c:pt>
                <c:pt idx="17">
                  <c:v>4.3645336460824975</c:v>
                </c:pt>
                <c:pt idx="18">
                  <c:v>4.3645336460824975</c:v>
                </c:pt>
                <c:pt idx="19">
                  <c:v>4.3645336460824975</c:v>
                </c:pt>
                <c:pt idx="20">
                  <c:v>4.3645336460824975</c:v>
                </c:pt>
                <c:pt idx="21">
                  <c:v>4.3645336460824975</c:v>
                </c:pt>
                <c:pt idx="22">
                  <c:v>4.3645336460824975</c:v>
                </c:pt>
                <c:pt idx="23">
                  <c:v>4.3645336460824975</c:v>
                </c:pt>
                <c:pt idx="24">
                  <c:v>4.3645336460824975</c:v>
                </c:pt>
                <c:pt idx="25">
                  <c:v>4.3645336460824975</c:v>
                </c:pt>
                <c:pt idx="26">
                  <c:v>4.3645336460824975</c:v>
                </c:pt>
                <c:pt idx="27">
                  <c:v>4.3645336460824975</c:v>
                </c:pt>
                <c:pt idx="28">
                  <c:v>4.3645336460824975</c:v>
                </c:pt>
                <c:pt idx="29">
                  <c:v>4.3645336460824975</c:v>
                </c:pt>
                <c:pt idx="30">
                  <c:v>4.3645336460824975</c:v>
                </c:pt>
                <c:pt idx="31">
                  <c:v>4.3645336460824975</c:v>
                </c:pt>
                <c:pt idx="32">
                  <c:v>4.3645336460824975</c:v>
                </c:pt>
                <c:pt idx="33">
                  <c:v>4.3645336460824975</c:v>
                </c:pt>
                <c:pt idx="34">
                  <c:v>4.3645336460824975</c:v>
                </c:pt>
                <c:pt idx="35">
                  <c:v>4.3645336460824975</c:v>
                </c:pt>
                <c:pt idx="36">
                  <c:v>4.3645336460824975</c:v>
                </c:pt>
                <c:pt idx="37">
                  <c:v>4.3645336460824975</c:v>
                </c:pt>
                <c:pt idx="38">
                  <c:v>4.3645336460824975</c:v>
                </c:pt>
                <c:pt idx="39">
                  <c:v>4.3645336460824975</c:v>
                </c:pt>
                <c:pt idx="40">
                  <c:v>4.3645336460824975</c:v>
                </c:pt>
                <c:pt idx="41">
                  <c:v>4.3645336460824975</c:v>
                </c:pt>
                <c:pt idx="42">
                  <c:v>4.3645336460824975</c:v>
                </c:pt>
                <c:pt idx="43">
                  <c:v>4.3645336460824975</c:v>
                </c:pt>
                <c:pt idx="44">
                  <c:v>4.3645336460824975</c:v>
                </c:pt>
                <c:pt idx="45">
                  <c:v>4.3645336460824975</c:v>
                </c:pt>
                <c:pt idx="46">
                  <c:v>4.3645336460824975</c:v>
                </c:pt>
                <c:pt idx="47">
                  <c:v>4.3645336460824975</c:v>
                </c:pt>
                <c:pt idx="48">
                  <c:v>4.3645336460824975</c:v>
                </c:pt>
                <c:pt idx="49">
                  <c:v>4.3645336460824975</c:v>
                </c:pt>
                <c:pt idx="50">
                  <c:v>4.3645336460824975</c:v>
                </c:pt>
                <c:pt idx="51">
                  <c:v>4.3645336460824975</c:v>
                </c:pt>
                <c:pt idx="52">
                  <c:v>4.3645336460824975</c:v>
                </c:pt>
                <c:pt idx="53">
                  <c:v>4.3645336460824975</c:v>
                </c:pt>
                <c:pt idx="54">
                  <c:v>4.3645336460824975</c:v>
                </c:pt>
                <c:pt idx="55">
                  <c:v>4.3645336460824975</c:v>
                </c:pt>
                <c:pt idx="56">
                  <c:v>4.3645336460824975</c:v>
                </c:pt>
                <c:pt idx="57">
                  <c:v>4.3645336460824975</c:v>
                </c:pt>
                <c:pt idx="58">
                  <c:v>4.3645336460824975</c:v>
                </c:pt>
                <c:pt idx="59">
                  <c:v>4.3645336460824975</c:v>
                </c:pt>
                <c:pt idx="60">
                  <c:v>4.3645336460824975</c:v>
                </c:pt>
                <c:pt idx="61">
                  <c:v>4.3645336460824975</c:v>
                </c:pt>
                <c:pt idx="62">
                  <c:v>4.3645336460824975</c:v>
                </c:pt>
                <c:pt idx="63">
                  <c:v>4.3645336460824975</c:v>
                </c:pt>
                <c:pt idx="64">
                  <c:v>4.3645336460824975</c:v>
                </c:pt>
                <c:pt idx="65">
                  <c:v>4.3645336460824975</c:v>
                </c:pt>
                <c:pt idx="66">
                  <c:v>4.3645336460824975</c:v>
                </c:pt>
                <c:pt idx="67">
                  <c:v>4.3645336460824975</c:v>
                </c:pt>
                <c:pt idx="68">
                  <c:v>4.3645336460824975</c:v>
                </c:pt>
                <c:pt idx="69">
                  <c:v>4.3645336460824975</c:v>
                </c:pt>
                <c:pt idx="70">
                  <c:v>4.3645336460824975</c:v>
                </c:pt>
                <c:pt idx="71">
                  <c:v>4.3645336460824975</c:v>
                </c:pt>
                <c:pt idx="72">
                  <c:v>4.3645336460824975</c:v>
                </c:pt>
                <c:pt idx="73">
                  <c:v>4.3645336460824975</c:v>
                </c:pt>
                <c:pt idx="74">
                  <c:v>4.3645336460824975</c:v>
                </c:pt>
                <c:pt idx="75">
                  <c:v>4.3645336460824975</c:v>
                </c:pt>
                <c:pt idx="76">
                  <c:v>4.3645336460824975</c:v>
                </c:pt>
                <c:pt idx="77">
                  <c:v>4.3645336460824975</c:v>
                </c:pt>
                <c:pt idx="78">
                  <c:v>4.3645336460824975</c:v>
                </c:pt>
                <c:pt idx="79">
                  <c:v>4.3645336460824975</c:v>
                </c:pt>
                <c:pt idx="80">
                  <c:v>4.3645336460824975</c:v>
                </c:pt>
                <c:pt idx="81">
                  <c:v>4.3645336460824975</c:v>
                </c:pt>
                <c:pt idx="82">
                  <c:v>4.3645336460824975</c:v>
                </c:pt>
                <c:pt idx="83">
                  <c:v>4.3645336460824975</c:v>
                </c:pt>
                <c:pt idx="84">
                  <c:v>4.3645336460824975</c:v>
                </c:pt>
                <c:pt idx="85">
                  <c:v>4.3645336460824975</c:v>
                </c:pt>
                <c:pt idx="86">
                  <c:v>4.3645336460824975</c:v>
                </c:pt>
                <c:pt idx="87">
                  <c:v>4.3645336460824975</c:v>
                </c:pt>
                <c:pt idx="88">
                  <c:v>4.3645336460824975</c:v>
                </c:pt>
                <c:pt idx="89">
                  <c:v>4.3645336460824975</c:v>
                </c:pt>
                <c:pt idx="90">
                  <c:v>4.3645336460824975</c:v>
                </c:pt>
                <c:pt idx="91">
                  <c:v>4.3645336460824975</c:v>
                </c:pt>
                <c:pt idx="92">
                  <c:v>4.3645336460824975</c:v>
                </c:pt>
                <c:pt idx="93">
                  <c:v>4.3645336460824975</c:v>
                </c:pt>
                <c:pt idx="94">
                  <c:v>4.3645336460824975</c:v>
                </c:pt>
                <c:pt idx="95">
                  <c:v>4.3645336460824975</c:v>
                </c:pt>
                <c:pt idx="96">
                  <c:v>4.3645336460824975</c:v>
                </c:pt>
                <c:pt idx="97">
                  <c:v>4.3645336460824975</c:v>
                </c:pt>
                <c:pt idx="98">
                  <c:v>4.3645336460824975</c:v>
                </c:pt>
                <c:pt idx="99">
                  <c:v>4.3645336460824975</c:v>
                </c:pt>
                <c:pt idx="100">
                  <c:v>4.3645336460824975</c:v>
                </c:pt>
                <c:pt idx="101">
                  <c:v>4.3645336460824975</c:v>
                </c:pt>
                <c:pt idx="102">
                  <c:v>4.3645336460824975</c:v>
                </c:pt>
                <c:pt idx="103">
                  <c:v>4.3645336460824975</c:v>
                </c:pt>
                <c:pt idx="104">
                  <c:v>4.3645336460824975</c:v>
                </c:pt>
                <c:pt idx="105">
                  <c:v>4.3645336460824975</c:v>
                </c:pt>
                <c:pt idx="106">
                  <c:v>4.3645336460824975</c:v>
                </c:pt>
                <c:pt idx="107">
                  <c:v>4.3645336460824975</c:v>
                </c:pt>
                <c:pt idx="108">
                  <c:v>4.3645336460824975</c:v>
                </c:pt>
                <c:pt idx="109">
                  <c:v>4.3645336460824975</c:v>
                </c:pt>
                <c:pt idx="110">
                  <c:v>4.3645336460824975</c:v>
                </c:pt>
                <c:pt idx="111">
                  <c:v>4.3645336460824975</c:v>
                </c:pt>
                <c:pt idx="112">
                  <c:v>4.3645336460824975</c:v>
                </c:pt>
                <c:pt idx="113">
                  <c:v>4.3645336460824975</c:v>
                </c:pt>
                <c:pt idx="114">
                  <c:v>4.3645336460824975</c:v>
                </c:pt>
                <c:pt idx="115">
                  <c:v>4.3645336460824975</c:v>
                </c:pt>
                <c:pt idx="116">
                  <c:v>4.3645336460824975</c:v>
                </c:pt>
                <c:pt idx="117">
                  <c:v>4.3645336460824975</c:v>
                </c:pt>
                <c:pt idx="118">
                  <c:v>4.3645336460824975</c:v>
                </c:pt>
                <c:pt idx="119">
                  <c:v>4.3645336460824975</c:v>
                </c:pt>
                <c:pt idx="120">
                  <c:v>4.3645336460824975</c:v>
                </c:pt>
                <c:pt idx="121">
                  <c:v>4.3645336460824975</c:v>
                </c:pt>
                <c:pt idx="122">
                  <c:v>4.3645336460824975</c:v>
                </c:pt>
                <c:pt idx="123">
                  <c:v>4.3645336460824975</c:v>
                </c:pt>
                <c:pt idx="124">
                  <c:v>4.3645336460824975</c:v>
                </c:pt>
                <c:pt idx="125">
                  <c:v>4.3645336460824975</c:v>
                </c:pt>
                <c:pt idx="126">
                  <c:v>4.3645336460824975</c:v>
                </c:pt>
                <c:pt idx="127">
                  <c:v>4.3645336460824975</c:v>
                </c:pt>
                <c:pt idx="128">
                  <c:v>4.3645336460824975</c:v>
                </c:pt>
                <c:pt idx="129">
                  <c:v>4.3645336460824975</c:v>
                </c:pt>
                <c:pt idx="130">
                  <c:v>4.3645336460824975</c:v>
                </c:pt>
                <c:pt idx="131">
                  <c:v>4.3645336460824975</c:v>
                </c:pt>
                <c:pt idx="132">
                  <c:v>4.3645336460824975</c:v>
                </c:pt>
                <c:pt idx="133">
                  <c:v>4.3645336460824975</c:v>
                </c:pt>
                <c:pt idx="134">
                  <c:v>4.3645336460824975</c:v>
                </c:pt>
                <c:pt idx="135">
                  <c:v>4.3645336460824975</c:v>
                </c:pt>
                <c:pt idx="136">
                  <c:v>4.3645336460824975</c:v>
                </c:pt>
                <c:pt idx="137">
                  <c:v>4.3645336460824975</c:v>
                </c:pt>
                <c:pt idx="138">
                  <c:v>4.3645336460824975</c:v>
                </c:pt>
                <c:pt idx="139">
                  <c:v>4.3645336460824975</c:v>
                </c:pt>
                <c:pt idx="140">
                  <c:v>4.3645336460824975</c:v>
                </c:pt>
                <c:pt idx="141">
                  <c:v>4.3645336460824975</c:v>
                </c:pt>
                <c:pt idx="142">
                  <c:v>4.3645336460824975</c:v>
                </c:pt>
                <c:pt idx="143">
                  <c:v>4.3645336460824975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1947-42AA-B5F0-0965DE019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89208"/>
        <c:axId val="232289600"/>
      </c:lineChart>
      <c:catAx>
        <c:axId val="232289208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Lab ID</a:t>
                </a:r>
              </a:p>
            </c:rich>
          </c:tx>
          <c:layout>
            <c:manualLayout>
              <c:xMode val="edge"/>
              <c:yMode val="edge"/>
              <c:x val="0.4783574317445195"/>
              <c:y val="0.89070148135933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289600"/>
        <c:crossesAt val="-30"/>
        <c:auto val="1"/>
        <c:lblAlgn val="ctr"/>
        <c:lblOffset val="100"/>
        <c:tickLblSkip val="9"/>
        <c:tickMarkSkip val="9"/>
        <c:noMultiLvlLbl val="0"/>
      </c:catAx>
      <c:valAx>
        <c:axId val="232289600"/>
        <c:scaling>
          <c:orientation val="minMax"/>
          <c:max val="35"/>
          <c:min val="-3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Sediment Mass Percent Error  </a:t>
                </a:r>
              </a:p>
            </c:rich>
          </c:tx>
          <c:layout>
            <c:manualLayout>
              <c:xMode val="edge"/>
              <c:yMode val="edge"/>
              <c:x val="1.3318575391599183E-2"/>
              <c:y val="0.290375115087053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289208"/>
        <c:crosses val="autoZero"/>
        <c:crossBetween val="between"/>
        <c:minorUnit val="5"/>
      </c:valAx>
      <c:spPr>
        <a:solidFill>
          <a:srgbClr val="FFFFFF">
            <a:alpha val="91000"/>
          </a:srgbClr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765124555160142"/>
          <c:y val="0.95418848167539272"/>
          <c:w val="0.80249110320284711"/>
          <c:h val="3.79581151832460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USGS Sediment Laboratory Quality Assurance Project - Study 1, 2023
Suspended Sediment Concentration Percent Error</a:t>
            </a:r>
            <a:r>
              <a:rPr lang="en-US" baseline="0"/>
              <a:t> (between reported and expected)</a:t>
            </a:r>
            <a:endParaRPr lang="en-US"/>
          </a:p>
        </c:rich>
      </c:tx>
      <c:layout>
        <c:manualLayout>
          <c:xMode val="edge"/>
          <c:yMode val="edge"/>
          <c:x val="0.20421745546931191"/>
          <c:y val="1.95757925547264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142064372918979E-2"/>
          <c:y val="0.18270799347471453"/>
          <c:w val="0.87014428412874589"/>
          <c:h val="0.5807504078303426"/>
        </c:manualLayout>
      </c:layout>
      <c:lineChart>
        <c:grouping val="standard"/>
        <c:varyColors val="0"/>
        <c:ser>
          <c:idx val="0"/>
          <c:order val="0"/>
          <c:tx>
            <c:v>Results</c:v>
          </c:tx>
          <c:spPr>
            <a:ln w="28575">
              <a:noFill/>
            </a:ln>
          </c:spPr>
          <c:marker>
            <c:symbol val="diamond"/>
            <c:size val="4"/>
            <c:spPr>
              <a:noFill/>
              <a:ln w="12700">
                <a:solidFill>
                  <a:srgbClr val="0070C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DB-4E3F-A64B-E66476BB28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DB-4E3F-A64B-E66476BB280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DB-4E3F-A64B-E66476BB280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DB-4E3F-A64B-E66476BB280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3DB-4E3F-A64B-E66476BB280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3DB-4E3F-A64B-E66476BB280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3DB-4E3F-A64B-E66476BB280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3DB-4E3F-A64B-E66476BB280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3DB-4E3F-A64B-E66476BB280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3DB-4E3F-A64B-E66476BB280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3DB-4E3F-A64B-E66476BB2808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B3DB-4E3F-A64B-E66476BB280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3DB-4E3F-A64B-E66476BB280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3DB-4E3F-A64B-E66476BB280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3DB-4E3F-A64B-E66476BB280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3DB-4E3F-A64B-E66476BB280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3DB-4E3F-A64B-E66476BB280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3DB-4E3F-A64B-E66476BB280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3DB-4E3F-A64B-E66476BB280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3DB-4E3F-A64B-E66476BB280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3DB-4E3F-A64B-E66476BB280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B3DB-4E3F-A64B-E66476BB2808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B3DB-4E3F-A64B-E66476BB280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B3DB-4E3F-A64B-E66476BB2808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B3DB-4E3F-A64B-E66476BB2808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B3DB-4E3F-A64B-E66476BB2808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B3DB-4E3F-A64B-E66476BB2808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B3DB-4E3F-A64B-E66476BB2808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B3DB-4E3F-A64B-E66476BB2808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B3DB-4E3F-A64B-E66476BB2808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B3DB-4E3F-A64B-E66476BB2808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B3DB-4E3F-A64B-E66476BB2808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B3DB-4E3F-A64B-E66476BB2808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B3DB-4E3F-A64B-E66476BB2808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B3DB-4E3F-A64B-E66476BB2808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B3DB-4E3F-A64B-E66476BB2808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B3DB-4E3F-A64B-E66476BB2808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B3DB-4E3F-A64B-E66476BB2808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B3DB-4E3F-A64B-E66476BB2808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B3DB-4E3F-A64B-E66476BB2808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B3DB-4E3F-A64B-E66476BB2808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B3DB-4E3F-A64B-E66476BB2808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B3DB-4E3F-A64B-E66476BB2808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B3DB-4E3F-A64B-E66476BB2808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B3DB-4E3F-A64B-E66476BB2808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B3DB-4E3F-A64B-E66476BB2808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B3DB-4E3F-A64B-E66476BB2808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B3DB-4E3F-A64B-E66476BB2808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B3DB-4E3F-A64B-E66476BB2808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B3DB-4E3F-A64B-E66476BB2808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B3DB-4E3F-A64B-E66476BB2808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B3DB-4E3F-A64B-E66476BB2808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4-B3DB-4E3F-A64B-E66476BB2808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35-B3DB-4E3F-A64B-E66476BB2808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36-B3DB-4E3F-A64B-E66476BB2808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37-B3DB-4E3F-A64B-E66476BB2808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38-B3DB-4E3F-A64B-E66476BB2808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39-B3DB-4E3F-A64B-E66476BB2808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3A-B3DB-4E3F-A64B-E66476BB2808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3B-B3DB-4E3F-A64B-E66476BB2808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3C-B3DB-4E3F-A64B-E66476BB2808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3D-B3DB-4E3F-A64B-E66476BB2808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3E-B3DB-4E3F-A64B-E66476BB2808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3F-B3DB-4E3F-A64B-E66476BB2808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0-B3DB-4E3F-A64B-E66476BB2808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1-B3DB-4E3F-A64B-E66476BB2808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2-B3DB-4E3F-A64B-E66476BB2808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3-B3DB-4E3F-A64B-E66476BB2808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4-B3DB-4E3F-A64B-E66476BB2808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45-B3DB-4E3F-A64B-E66476BB2808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46-B3DB-4E3F-A64B-E66476BB2808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47-B3DB-4E3F-A64B-E66476BB2808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48-B3DB-4E3F-A64B-E66476BB2808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49-B3DB-4E3F-A64B-E66476BB2808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4A-B3DB-4E3F-A64B-E66476BB2808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4B-B3DB-4E3F-A64B-E66476BB2808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4C-B3DB-4E3F-A64B-E66476BB2808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4D-B3DB-4E3F-A64B-E66476BB2808}"/>
              </c:ext>
            </c:extLst>
          </c:dPt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Results!$T$4:$T$147</c:f>
              <c:numCache>
                <c:formatCode>0.00</c:formatCode>
                <c:ptCount val="144"/>
                <c:pt idx="0">
                  <c:v>-0.29548380319585926</c:v>
                </c:pt>
                <c:pt idx="1">
                  <c:v>-20.413731567318536</c:v>
                </c:pt>
                <c:pt idx="2">
                  <c:v>-4.082771435892675</c:v>
                </c:pt>
                <c:pt idx="3">
                  <c:v>-2.7145901234292915</c:v>
                </c:pt>
                <c:pt idx="4">
                  <c:v>-1.0866638651442317</c:v>
                </c:pt>
                <c:pt idx="5">
                  <c:v>-1.729294072733496</c:v>
                </c:pt>
                <c:pt idx="6">
                  <c:v>-4.6851099114657089</c:v>
                </c:pt>
                <c:pt idx="7">
                  <c:v>-3.2509800867862975</c:v>
                </c:pt>
                <c:pt idx="8">
                  <c:v>-7.8265927624579916</c:v>
                </c:pt>
                <c:pt idx="9">
                  <c:v>-1.4994740483916553</c:v>
                </c:pt>
                <c:pt idx="10">
                  <c:v>-5.666778397864455</c:v>
                </c:pt>
                <c:pt idx="11">
                  <c:v>-6.904552271657292</c:v>
                </c:pt>
                <c:pt idx="12">
                  <c:v>-3.8316242505373972</c:v>
                </c:pt>
                <c:pt idx="13">
                  <c:v>-2.9846454955699002</c:v>
                </c:pt>
                <c:pt idx="14">
                  <c:v>-2.8765515629172778</c:v>
                </c:pt>
                <c:pt idx="15">
                  <c:v>1.7781392907196256</c:v>
                </c:pt>
                <c:pt idx="16">
                  <c:v>0.58350200397721153</c:v>
                </c:pt>
                <c:pt idx="17">
                  <c:v>0.47193212057117873</c:v>
                </c:pt>
                <c:pt idx="18">
                  <c:v>3.4434355541843145</c:v>
                </c:pt>
                <c:pt idx="19">
                  <c:v>-3.722395144826117</c:v>
                </c:pt>
                <c:pt idx="20">
                  <c:v>-1.9634876953792686</c:v>
                </c:pt>
                <c:pt idx="21">
                  <c:v>-0.99691732024529434</c:v>
                </c:pt>
                <c:pt idx="22">
                  <c:v>-0.46215991292518738</c:v>
                </c:pt>
                <c:pt idx="23">
                  <c:v>-0.74774370648422961</c:v>
                </c:pt>
                <c:pt idx="24">
                  <c:v>0.26370696566765589</c:v>
                </c:pt>
                <c:pt idx="25">
                  <c:v>-1.4728429576127964</c:v>
                </c:pt>
                <c:pt idx="26">
                  <c:v>-1.3518106496638516</c:v>
                </c:pt>
                <c:pt idx="27">
                  <c:v>-11.602092094710461</c:v>
                </c:pt>
                <c:pt idx="28">
                  <c:v>-6.2602470250035473</c:v>
                </c:pt>
                <c:pt idx="29">
                  <c:v>-8.6267383785592031</c:v>
                </c:pt>
                <c:pt idx="30">
                  <c:v>-2.4294508221886821</c:v>
                </c:pt>
                <c:pt idx="31">
                  <c:v>-3.3938908178879568</c:v>
                </c:pt>
                <c:pt idx="32">
                  <c:v>-2.1888036639013215</c:v>
                </c:pt>
                <c:pt idx="33">
                  <c:v>-2.4575553708043625</c:v>
                </c:pt>
                <c:pt idx="34">
                  <c:v>-3.1218476840058447</c:v>
                </c:pt>
                <c:pt idx="35">
                  <c:v>-4.0254488949613902</c:v>
                </c:pt>
                <c:pt idx="36">
                  <c:v>2.7430134018165369</c:v>
                </c:pt>
                <c:pt idx="37">
                  <c:v>2.8573574716979815</c:v>
                </c:pt>
                <c:pt idx="38">
                  <c:v>-3.1504282240894685</c:v>
                </c:pt>
                <c:pt idx="39">
                  <c:v>-1.9387544008167841</c:v>
                </c:pt>
                <c:pt idx="40">
                  <c:v>-0.63235294214923887</c:v>
                </c:pt>
                <c:pt idx="41">
                  <c:v>-1.1837417610239327</c:v>
                </c:pt>
                <c:pt idx="42">
                  <c:v>-1.6449474514615827</c:v>
                </c:pt>
                <c:pt idx="43">
                  <c:v>-0.938642964114624</c:v>
                </c:pt>
                <c:pt idx="44">
                  <c:v>-1.1059275006974301</c:v>
                </c:pt>
                <c:pt idx="45">
                  <c:v>-6.5687285526223551</c:v>
                </c:pt>
                <c:pt idx="46">
                  <c:v>-3.9730429181055111</c:v>
                </c:pt>
                <c:pt idx="47">
                  <c:v>-3.1746059707090111</c:v>
                </c:pt>
                <c:pt idx="48">
                  <c:v>-3.0214570349796035</c:v>
                </c:pt>
                <c:pt idx="49">
                  <c:v>-2.5013043895315485</c:v>
                </c:pt>
                <c:pt idx="50">
                  <c:v>-3.1195071951696356</c:v>
                </c:pt>
                <c:pt idx="51">
                  <c:v>-0.87098038999441219</c:v>
                </c:pt>
                <c:pt idx="52">
                  <c:v>-0.38879859142039175</c:v>
                </c:pt>
                <c:pt idx="53">
                  <c:v>6.5633902030997948E-2</c:v>
                </c:pt>
                <c:pt idx="54">
                  <c:v>7.2729722244287379E-2</c:v>
                </c:pt>
                <c:pt idx="55">
                  <c:v>-6.956862752124465</c:v>
                </c:pt>
                <c:pt idx="56">
                  <c:v>-5.814622895026786</c:v>
                </c:pt>
                <c:pt idx="57">
                  <c:v>-2.8149786502949437</c:v>
                </c:pt>
                <c:pt idx="58">
                  <c:v>-2.8626779472103907</c:v>
                </c:pt>
                <c:pt idx="59">
                  <c:v>-1.8989062019978673</c:v>
                </c:pt>
                <c:pt idx="60">
                  <c:v>-0.49008143904313695</c:v>
                </c:pt>
                <c:pt idx="61">
                  <c:v>-0.38197655520827406</c:v>
                </c:pt>
                <c:pt idx="62">
                  <c:v>-0.38121509328247849</c:v>
                </c:pt>
                <c:pt idx="63">
                  <c:v>1.0652818257898997</c:v>
                </c:pt>
                <c:pt idx="64">
                  <c:v>-1.4309976204946537</c:v>
                </c:pt>
                <c:pt idx="65">
                  <c:v>-3.8131433886163397</c:v>
                </c:pt>
                <c:pt idx="66">
                  <c:v>-2.2430502976458064</c:v>
                </c:pt>
                <c:pt idx="67">
                  <c:v>-2.6310519601466344</c:v>
                </c:pt>
                <c:pt idx="68">
                  <c:v>-1.990850410226352</c:v>
                </c:pt>
                <c:pt idx="69">
                  <c:v>-2.3467775072468906</c:v>
                </c:pt>
                <c:pt idx="70">
                  <c:v>-0.87729557382895273</c:v>
                </c:pt>
                <c:pt idx="71">
                  <c:v>-0.92026643651903306</c:v>
                </c:pt>
                <c:pt idx="72">
                  <c:v>-8.8689661514273119</c:v>
                </c:pt>
                <c:pt idx="73">
                  <c:v>-5.9262054465167369</c:v>
                </c:pt>
                <c:pt idx="74">
                  <c:v>-4.8863720957961867</c:v>
                </c:pt>
                <c:pt idx="75">
                  <c:v>-1.7795438198504179</c:v>
                </c:pt>
                <c:pt idx="76">
                  <c:v>-2.2761697506309275</c:v>
                </c:pt>
                <c:pt idx="77">
                  <c:v>-1.5331533844267795</c:v>
                </c:pt>
                <c:pt idx="78">
                  <c:v>-1.3947710847267294</c:v>
                </c:pt>
                <c:pt idx="79">
                  <c:v>-0.67184620282080243</c:v>
                </c:pt>
                <c:pt idx="80">
                  <c:v>-0.23251797531271814</c:v>
                </c:pt>
                <c:pt idx="81">
                  <c:v>1.3996088043736878</c:v>
                </c:pt>
                <c:pt idx="82">
                  <c:v>-5.2959084348348267</c:v>
                </c:pt>
                <c:pt idx="83">
                  <c:v>-4.3857076329285958</c:v>
                </c:pt>
                <c:pt idx="84">
                  <c:v>-2.0018232151456208</c:v>
                </c:pt>
                <c:pt idx="85">
                  <c:v>-1.7960023559190761</c:v>
                </c:pt>
                <c:pt idx="86">
                  <c:v>-2.116671259110011</c:v>
                </c:pt>
                <c:pt idx="87">
                  <c:v>0.15115585890862673</c:v>
                </c:pt>
                <c:pt idx="88">
                  <c:v>-0.72667608375274251</c:v>
                </c:pt>
                <c:pt idx="89">
                  <c:v>-0.20627512490891614</c:v>
                </c:pt>
                <c:pt idx="90">
                  <c:v>0.56785988967202106</c:v>
                </c:pt>
                <c:pt idx="91">
                  <c:v>-0.17018967318535083</c:v>
                </c:pt>
                <c:pt idx="92">
                  <c:v>-2.4690247361574813</c:v>
                </c:pt>
                <c:pt idx="93">
                  <c:v>-3.391946018305199</c:v>
                </c:pt>
                <c:pt idx="94">
                  <c:v>-1.7354105178582597</c:v>
                </c:pt>
                <c:pt idx="95">
                  <c:v>-1.7515010522748995</c:v>
                </c:pt>
                <c:pt idx="96">
                  <c:v>-1.2282484266255231</c:v>
                </c:pt>
                <c:pt idx="97">
                  <c:v>-1.492549658120512</c:v>
                </c:pt>
                <c:pt idx="98">
                  <c:v>-0.6626899846781632</c:v>
                </c:pt>
                <c:pt idx="99">
                  <c:v>-4.6600987636370288</c:v>
                </c:pt>
                <c:pt idx="100">
                  <c:v>-3.5099430127384341</c:v>
                </c:pt>
                <c:pt idx="101">
                  <c:v>-8.7038816023392052</c:v>
                </c:pt>
                <c:pt idx="102">
                  <c:v>-4.6187139921443672</c:v>
                </c:pt>
                <c:pt idx="103">
                  <c:v>-3.994334338005777</c:v>
                </c:pt>
                <c:pt idx="104">
                  <c:v>-1.981728695668789</c:v>
                </c:pt>
                <c:pt idx="105">
                  <c:v>-1.9377441982470094</c:v>
                </c:pt>
                <c:pt idx="106">
                  <c:v>-1.6791392908182199</c:v>
                </c:pt>
                <c:pt idx="107">
                  <c:v>-1.5506135802232079</c:v>
                </c:pt>
                <c:pt idx="108">
                  <c:v>-9.9354307122527725</c:v>
                </c:pt>
                <c:pt idx="109">
                  <c:v>-2.3439562769235165</c:v>
                </c:pt>
                <c:pt idx="110">
                  <c:v>0.537812932721351</c:v>
                </c:pt>
                <c:pt idx="111">
                  <c:v>-1.4971962785603132</c:v>
                </c:pt>
                <c:pt idx="112">
                  <c:v>-2.1851736721218673</c:v>
                </c:pt>
                <c:pt idx="113">
                  <c:v>-0.5638557547250802</c:v>
                </c:pt>
                <c:pt idx="114">
                  <c:v>-0.60752486624984714</c:v>
                </c:pt>
                <c:pt idx="115">
                  <c:v>-0.48568630325803569</c:v>
                </c:pt>
                <c:pt idx="116">
                  <c:v>-0.77089657734286698</c:v>
                </c:pt>
                <c:pt idx="117">
                  <c:v>-7.096277681999581</c:v>
                </c:pt>
                <c:pt idx="118">
                  <c:v>-7.8293313113075804</c:v>
                </c:pt>
                <c:pt idx="119">
                  <c:v>-3.6013287641298035</c:v>
                </c:pt>
                <c:pt idx="120">
                  <c:v>-1.5721565960304558</c:v>
                </c:pt>
                <c:pt idx="121">
                  <c:v>-2.2977368601549162</c:v>
                </c:pt>
                <c:pt idx="122">
                  <c:v>-1.1579600494499316</c:v>
                </c:pt>
                <c:pt idx="123">
                  <c:v>-1.1340367019513606</c:v>
                </c:pt>
                <c:pt idx="124">
                  <c:v>-1.4888758669224593</c:v>
                </c:pt>
                <c:pt idx="125">
                  <c:v>-1.1678230853762159</c:v>
                </c:pt>
                <c:pt idx="126">
                  <c:v>-14.907853530055304</c:v>
                </c:pt>
                <c:pt idx="127">
                  <c:v>-10.079367282621666</c:v>
                </c:pt>
                <c:pt idx="128">
                  <c:v>-1.9038076673342261</c:v>
                </c:pt>
                <c:pt idx="129">
                  <c:v>-1.3081232586006564</c:v>
                </c:pt>
                <c:pt idx="130">
                  <c:v>-3.640245660588648</c:v>
                </c:pt>
                <c:pt idx="131">
                  <c:v>-2.4788648989384927</c:v>
                </c:pt>
                <c:pt idx="132">
                  <c:v>-0.9780722754660468</c:v>
                </c:pt>
                <c:pt idx="133">
                  <c:v>-1.7280747704521191</c:v>
                </c:pt>
                <c:pt idx="134">
                  <c:v>-0.42278972895136296</c:v>
                </c:pt>
                <c:pt idx="135">
                  <c:v>-15.099524650109306</c:v>
                </c:pt>
                <c:pt idx="136">
                  <c:v>-13.229228832302969</c:v>
                </c:pt>
                <c:pt idx="137">
                  <c:v>-11.376728036132681</c:v>
                </c:pt>
                <c:pt idx="138">
                  <c:v>-5.7966809925743012</c:v>
                </c:pt>
                <c:pt idx="139">
                  <c:v>-4.1898634647506112</c:v>
                </c:pt>
                <c:pt idx="140">
                  <c:v>-2.5186016767388262</c:v>
                </c:pt>
                <c:pt idx="141">
                  <c:v>6.1295547836586586</c:v>
                </c:pt>
                <c:pt idx="142">
                  <c:v>7.7399840481767974</c:v>
                </c:pt>
                <c:pt idx="143">
                  <c:v>19.706678562474544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B3DB-4E3F-A64B-E66476BB2808}"/>
            </c:ext>
          </c:extLst>
        </c:ser>
        <c:ser>
          <c:idx val="1"/>
          <c:order val="1"/>
          <c:tx>
            <c:v>Median (-1.94%)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Results!$AK$4:$AK$147</c:f>
              <c:numCache>
                <c:formatCode>0.00</c:formatCode>
                <c:ptCount val="144"/>
                <c:pt idx="0">
                  <c:v>-1.9382492995318967</c:v>
                </c:pt>
                <c:pt idx="1">
                  <c:v>-1.9382492995318967</c:v>
                </c:pt>
                <c:pt idx="2">
                  <c:v>-1.9382492995318967</c:v>
                </c:pt>
                <c:pt idx="3">
                  <c:v>-1.9382492995318967</c:v>
                </c:pt>
                <c:pt idx="4">
                  <c:v>-1.9382492995318967</c:v>
                </c:pt>
                <c:pt idx="5">
                  <c:v>-1.9382492995318967</c:v>
                </c:pt>
                <c:pt idx="6">
                  <c:v>-1.9382492995318967</c:v>
                </c:pt>
                <c:pt idx="7">
                  <c:v>-1.9382492995318967</c:v>
                </c:pt>
                <c:pt idx="8">
                  <c:v>-1.9382492995318967</c:v>
                </c:pt>
                <c:pt idx="9">
                  <c:v>-1.9382492995318967</c:v>
                </c:pt>
                <c:pt idx="10">
                  <c:v>-1.9382492995318967</c:v>
                </c:pt>
                <c:pt idx="11">
                  <c:v>-1.9382492995318967</c:v>
                </c:pt>
                <c:pt idx="12">
                  <c:v>-1.9382492995318967</c:v>
                </c:pt>
                <c:pt idx="13">
                  <c:v>-1.9382492995318967</c:v>
                </c:pt>
                <c:pt idx="14">
                  <c:v>-1.9382492995318967</c:v>
                </c:pt>
                <c:pt idx="15">
                  <c:v>-1.9382492995318967</c:v>
                </c:pt>
                <c:pt idx="16">
                  <c:v>-1.9382492995318967</c:v>
                </c:pt>
                <c:pt idx="17">
                  <c:v>-1.9382492995318967</c:v>
                </c:pt>
                <c:pt idx="18">
                  <c:v>-1.9382492995318967</c:v>
                </c:pt>
                <c:pt idx="19">
                  <c:v>-1.9382492995318967</c:v>
                </c:pt>
                <c:pt idx="20">
                  <c:v>-1.9382492995318967</c:v>
                </c:pt>
                <c:pt idx="21">
                  <c:v>-1.9382492995318967</c:v>
                </c:pt>
                <c:pt idx="22">
                  <c:v>-1.9382492995318967</c:v>
                </c:pt>
                <c:pt idx="23">
                  <c:v>-1.9382492995318967</c:v>
                </c:pt>
                <c:pt idx="24">
                  <c:v>-1.9382492995318967</c:v>
                </c:pt>
                <c:pt idx="25">
                  <c:v>-1.9382492995318967</c:v>
                </c:pt>
                <c:pt idx="26">
                  <c:v>-1.9382492995318967</c:v>
                </c:pt>
                <c:pt idx="27">
                  <c:v>-1.9382492995318967</c:v>
                </c:pt>
                <c:pt idx="28">
                  <c:v>-1.9382492995318967</c:v>
                </c:pt>
                <c:pt idx="29">
                  <c:v>-1.9382492995318967</c:v>
                </c:pt>
                <c:pt idx="30">
                  <c:v>-1.9382492995318967</c:v>
                </c:pt>
                <c:pt idx="31">
                  <c:v>-1.9382492995318967</c:v>
                </c:pt>
                <c:pt idx="32">
                  <c:v>-1.9382492995318967</c:v>
                </c:pt>
                <c:pt idx="33">
                  <c:v>-1.9382492995318967</c:v>
                </c:pt>
                <c:pt idx="34">
                  <c:v>-1.9382492995318967</c:v>
                </c:pt>
                <c:pt idx="35">
                  <c:v>-1.9382492995318967</c:v>
                </c:pt>
                <c:pt idx="36">
                  <c:v>-1.9382492995318967</c:v>
                </c:pt>
                <c:pt idx="37">
                  <c:v>-1.9382492995318967</c:v>
                </c:pt>
                <c:pt idx="38">
                  <c:v>-1.9382492995318967</c:v>
                </c:pt>
                <c:pt idx="39">
                  <c:v>-1.9382492995318967</c:v>
                </c:pt>
                <c:pt idx="40">
                  <c:v>-1.9382492995318967</c:v>
                </c:pt>
                <c:pt idx="41">
                  <c:v>-1.9382492995318967</c:v>
                </c:pt>
                <c:pt idx="42">
                  <c:v>-1.9382492995318967</c:v>
                </c:pt>
                <c:pt idx="43">
                  <c:v>-1.9382492995318967</c:v>
                </c:pt>
                <c:pt idx="44">
                  <c:v>-1.9382492995318967</c:v>
                </c:pt>
                <c:pt idx="45">
                  <c:v>-1.9382492995318967</c:v>
                </c:pt>
                <c:pt idx="46">
                  <c:v>-1.9382492995318967</c:v>
                </c:pt>
                <c:pt idx="47">
                  <c:v>-1.9382492995318967</c:v>
                </c:pt>
                <c:pt idx="48">
                  <c:v>-1.9382492995318967</c:v>
                </c:pt>
                <c:pt idx="49">
                  <c:v>-1.9382492995318967</c:v>
                </c:pt>
                <c:pt idx="50">
                  <c:v>-1.9382492995318967</c:v>
                </c:pt>
                <c:pt idx="51">
                  <c:v>-1.9382492995318967</c:v>
                </c:pt>
                <c:pt idx="52">
                  <c:v>-1.9382492995318967</c:v>
                </c:pt>
                <c:pt idx="53">
                  <c:v>-1.9382492995318967</c:v>
                </c:pt>
                <c:pt idx="54">
                  <c:v>-1.9382492995318967</c:v>
                </c:pt>
                <c:pt idx="55">
                  <c:v>-1.9382492995318967</c:v>
                </c:pt>
                <c:pt idx="56">
                  <c:v>-1.9382492995318967</c:v>
                </c:pt>
                <c:pt idx="57">
                  <c:v>-1.9382492995318967</c:v>
                </c:pt>
                <c:pt idx="58">
                  <c:v>-1.9382492995318967</c:v>
                </c:pt>
                <c:pt idx="59">
                  <c:v>-1.9382492995318967</c:v>
                </c:pt>
                <c:pt idx="60">
                  <c:v>-1.9382492995318967</c:v>
                </c:pt>
                <c:pt idx="61">
                  <c:v>-1.9382492995318967</c:v>
                </c:pt>
                <c:pt idx="62">
                  <c:v>-1.9382492995318967</c:v>
                </c:pt>
                <c:pt idx="63">
                  <c:v>-1.9382492995318967</c:v>
                </c:pt>
                <c:pt idx="64">
                  <c:v>-1.9382492995318967</c:v>
                </c:pt>
                <c:pt idx="65">
                  <c:v>-1.9382492995318967</c:v>
                </c:pt>
                <c:pt idx="66">
                  <c:v>-1.9382492995318967</c:v>
                </c:pt>
                <c:pt idx="67">
                  <c:v>-1.9382492995318967</c:v>
                </c:pt>
                <c:pt idx="68">
                  <c:v>-1.9382492995318967</c:v>
                </c:pt>
                <c:pt idx="69">
                  <c:v>-1.9382492995318967</c:v>
                </c:pt>
                <c:pt idx="70">
                  <c:v>-1.9382492995318967</c:v>
                </c:pt>
                <c:pt idx="71">
                  <c:v>-1.9382492995318967</c:v>
                </c:pt>
                <c:pt idx="72">
                  <c:v>-1.9382492995318967</c:v>
                </c:pt>
                <c:pt idx="73">
                  <c:v>-1.9382492995318967</c:v>
                </c:pt>
                <c:pt idx="74">
                  <c:v>-1.9382492995318967</c:v>
                </c:pt>
                <c:pt idx="75">
                  <c:v>-1.9382492995318967</c:v>
                </c:pt>
                <c:pt idx="76">
                  <c:v>-1.9382492995318967</c:v>
                </c:pt>
                <c:pt idx="77">
                  <c:v>-1.9382492995318967</c:v>
                </c:pt>
                <c:pt idx="78">
                  <c:v>-1.9382492995318967</c:v>
                </c:pt>
                <c:pt idx="79">
                  <c:v>-1.9382492995318967</c:v>
                </c:pt>
                <c:pt idx="80">
                  <c:v>-1.9382492995318967</c:v>
                </c:pt>
                <c:pt idx="81">
                  <c:v>-1.9382492995318967</c:v>
                </c:pt>
                <c:pt idx="82">
                  <c:v>-1.9382492995318967</c:v>
                </c:pt>
                <c:pt idx="83">
                  <c:v>-1.9382492995318967</c:v>
                </c:pt>
                <c:pt idx="84">
                  <c:v>-1.9382492995318967</c:v>
                </c:pt>
                <c:pt idx="85">
                  <c:v>-1.9382492995318967</c:v>
                </c:pt>
                <c:pt idx="86">
                  <c:v>-1.9382492995318967</c:v>
                </c:pt>
                <c:pt idx="87">
                  <c:v>-1.9382492995318967</c:v>
                </c:pt>
                <c:pt idx="88">
                  <c:v>-1.9382492995318967</c:v>
                </c:pt>
                <c:pt idx="89">
                  <c:v>-1.9382492995318967</c:v>
                </c:pt>
                <c:pt idx="90">
                  <c:v>-1.9382492995318967</c:v>
                </c:pt>
                <c:pt idx="91">
                  <c:v>-1.9382492995318967</c:v>
                </c:pt>
                <c:pt idx="92">
                  <c:v>-1.9382492995318967</c:v>
                </c:pt>
                <c:pt idx="93">
                  <c:v>-1.9382492995318967</c:v>
                </c:pt>
                <c:pt idx="94">
                  <c:v>-1.9382492995318967</c:v>
                </c:pt>
                <c:pt idx="95">
                  <c:v>-1.9382492995318967</c:v>
                </c:pt>
                <c:pt idx="96">
                  <c:v>-1.9382492995318967</c:v>
                </c:pt>
                <c:pt idx="97">
                  <c:v>-1.9382492995318967</c:v>
                </c:pt>
                <c:pt idx="98">
                  <c:v>-1.9382492995318967</c:v>
                </c:pt>
                <c:pt idx="99">
                  <c:v>-1.9382492995318967</c:v>
                </c:pt>
                <c:pt idx="100">
                  <c:v>-1.9382492995318967</c:v>
                </c:pt>
                <c:pt idx="101">
                  <c:v>-1.9382492995318967</c:v>
                </c:pt>
                <c:pt idx="102">
                  <c:v>-1.9382492995318967</c:v>
                </c:pt>
                <c:pt idx="103">
                  <c:v>-1.9382492995318967</c:v>
                </c:pt>
                <c:pt idx="104">
                  <c:v>-1.9382492995318967</c:v>
                </c:pt>
                <c:pt idx="105">
                  <c:v>-1.9382492995318967</c:v>
                </c:pt>
                <c:pt idx="106">
                  <c:v>-1.9382492995318967</c:v>
                </c:pt>
                <c:pt idx="107">
                  <c:v>-1.9382492995318967</c:v>
                </c:pt>
                <c:pt idx="108">
                  <c:v>-1.9382492995318967</c:v>
                </c:pt>
                <c:pt idx="109">
                  <c:v>-1.9382492995318967</c:v>
                </c:pt>
                <c:pt idx="110">
                  <c:v>-1.9382492995318967</c:v>
                </c:pt>
                <c:pt idx="111">
                  <c:v>-1.9382492995318967</c:v>
                </c:pt>
                <c:pt idx="112">
                  <c:v>-1.9382492995318967</c:v>
                </c:pt>
                <c:pt idx="113">
                  <c:v>-1.9382492995318967</c:v>
                </c:pt>
                <c:pt idx="114">
                  <c:v>-1.9382492995318967</c:v>
                </c:pt>
                <c:pt idx="115">
                  <c:v>-1.9382492995318967</c:v>
                </c:pt>
                <c:pt idx="116">
                  <c:v>-1.9382492995318967</c:v>
                </c:pt>
                <c:pt idx="117">
                  <c:v>-1.9382492995318967</c:v>
                </c:pt>
                <c:pt idx="118">
                  <c:v>-1.9382492995318967</c:v>
                </c:pt>
                <c:pt idx="119">
                  <c:v>-1.9382492995318967</c:v>
                </c:pt>
                <c:pt idx="120">
                  <c:v>-1.9382492995318967</c:v>
                </c:pt>
                <c:pt idx="121">
                  <c:v>-1.9382492995318967</c:v>
                </c:pt>
                <c:pt idx="122">
                  <c:v>-1.9382492995318967</c:v>
                </c:pt>
                <c:pt idx="123">
                  <c:v>-1.9382492995318967</c:v>
                </c:pt>
                <c:pt idx="124">
                  <c:v>-1.9382492995318967</c:v>
                </c:pt>
                <c:pt idx="125">
                  <c:v>-1.9382492995318967</c:v>
                </c:pt>
                <c:pt idx="126">
                  <c:v>-1.9382492995318967</c:v>
                </c:pt>
                <c:pt idx="127">
                  <c:v>-1.9382492995318967</c:v>
                </c:pt>
                <c:pt idx="128">
                  <c:v>-1.9382492995318967</c:v>
                </c:pt>
                <c:pt idx="129">
                  <c:v>-1.9382492995318967</c:v>
                </c:pt>
                <c:pt idx="130">
                  <c:v>-1.9382492995318967</c:v>
                </c:pt>
                <c:pt idx="131">
                  <c:v>-1.9382492995318967</c:v>
                </c:pt>
                <c:pt idx="132">
                  <c:v>-1.9382492995318967</c:v>
                </c:pt>
                <c:pt idx="133">
                  <c:v>-1.9382492995318967</c:v>
                </c:pt>
                <c:pt idx="134">
                  <c:v>-1.9382492995318967</c:v>
                </c:pt>
                <c:pt idx="135">
                  <c:v>-1.9382492995318967</c:v>
                </c:pt>
                <c:pt idx="136">
                  <c:v>-1.9382492995318967</c:v>
                </c:pt>
                <c:pt idx="137">
                  <c:v>-1.9382492995318967</c:v>
                </c:pt>
                <c:pt idx="138">
                  <c:v>-1.9382492995318967</c:v>
                </c:pt>
                <c:pt idx="139">
                  <c:v>-1.9382492995318967</c:v>
                </c:pt>
                <c:pt idx="140">
                  <c:v>-1.9382492995318967</c:v>
                </c:pt>
                <c:pt idx="141">
                  <c:v>-1.9382492995318967</c:v>
                </c:pt>
                <c:pt idx="142">
                  <c:v>-1.9382492995318967</c:v>
                </c:pt>
                <c:pt idx="143">
                  <c:v>-1.9382492995318967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B3DB-4E3F-A64B-E66476BB2808}"/>
            </c:ext>
          </c:extLst>
        </c:ser>
        <c:ser>
          <c:idx val="2"/>
          <c:order val="2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Results!$AL$4:$AL$147</c:f>
              <c:numCache>
                <c:formatCode>0.00</c:formatCode>
                <c:ptCount val="144"/>
                <c:pt idx="0">
                  <c:v>-6.938249299531897</c:v>
                </c:pt>
                <c:pt idx="1">
                  <c:v>-6.938249299531897</c:v>
                </c:pt>
                <c:pt idx="2">
                  <c:v>-6.938249299531897</c:v>
                </c:pt>
                <c:pt idx="3">
                  <c:v>-6.938249299531897</c:v>
                </c:pt>
                <c:pt idx="4">
                  <c:v>-6.938249299531897</c:v>
                </c:pt>
                <c:pt idx="5">
                  <c:v>-6.938249299531897</c:v>
                </c:pt>
                <c:pt idx="6">
                  <c:v>-6.938249299531897</c:v>
                </c:pt>
                <c:pt idx="7">
                  <c:v>-6.938249299531897</c:v>
                </c:pt>
                <c:pt idx="8">
                  <c:v>-6.938249299531897</c:v>
                </c:pt>
                <c:pt idx="9">
                  <c:v>-6.938249299531897</c:v>
                </c:pt>
                <c:pt idx="10">
                  <c:v>-6.938249299531897</c:v>
                </c:pt>
                <c:pt idx="11">
                  <c:v>-6.938249299531897</c:v>
                </c:pt>
                <c:pt idx="12">
                  <c:v>-6.938249299531897</c:v>
                </c:pt>
                <c:pt idx="13">
                  <c:v>-6.938249299531897</c:v>
                </c:pt>
                <c:pt idx="14">
                  <c:v>-6.938249299531897</c:v>
                </c:pt>
                <c:pt idx="15">
                  <c:v>-6.938249299531897</c:v>
                </c:pt>
                <c:pt idx="16">
                  <c:v>-6.938249299531897</c:v>
                </c:pt>
                <c:pt idx="17">
                  <c:v>-6.938249299531897</c:v>
                </c:pt>
                <c:pt idx="18">
                  <c:v>-6.938249299531897</c:v>
                </c:pt>
                <c:pt idx="19">
                  <c:v>-6.938249299531897</c:v>
                </c:pt>
                <c:pt idx="20">
                  <c:v>-6.938249299531897</c:v>
                </c:pt>
                <c:pt idx="21">
                  <c:v>-6.938249299531897</c:v>
                </c:pt>
                <c:pt idx="22">
                  <c:v>-6.938249299531897</c:v>
                </c:pt>
                <c:pt idx="23">
                  <c:v>-6.938249299531897</c:v>
                </c:pt>
                <c:pt idx="24">
                  <c:v>-6.938249299531897</c:v>
                </c:pt>
                <c:pt idx="25">
                  <c:v>-6.938249299531897</c:v>
                </c:pt>
                <c:pt idx="26">
                  <c:v>-6.938249299531897</c:v>
                </c:pt>
                <c:pt idx="27">
                  <c:v>-6.938249299531897</c:v>
                </c:pt>
                <c:pt idx="28">
                  <c:v>-6.938249299531897</c:v>
                </c:pt>
                <c:pt idx="29">
                  <c:v>-6.938249299531897</c:v>
                </c:pt>
                <c:pt idx="30">
                  <c:v>-6.938249299531897</c:v>
                </c:pt>
                <c:pt idx="31">
                  <c:v>-6.938249299531897</c:v>
                </c:pt>
                <c:pt idx="32">
                  <c:v>-6.938249299531897</c:v>
                </c:pt>
                <c:pt idx="33">
                  <c:v>-6.938249299531897</c:v>
                </c:pt>
                <c:pt idx="34">
                  <c:v>-6.938249299531897</c:v>
                </c:pt>
                <c:pt idx="35">
                  <c:v>-6.938249299531897</c:v>
                </c:pt>
                <c:pt idx="36">
                  <c:v>-6.938249299531897</c:v>
                </c:pt>
                <c:pt idx="37">
                  <c:v>-6.938249299531897</c:v>
                </c:pt>
                <c:pt idx="38">
                  <c:v>-6.938249299531897</c:v>
                </c:pt>
                <c:pt idx="39">
                  <c:v>-6.938249299531897</c:v>
                </c:pt>
                <c:pt idx="40">
                  <c:v>-6.938249299531897</c:v>
                </c:pt>
                <c:pt idx="41">
                  <c:v>-6.938249299531897</c:v>
                </c:pt>
                <c:pt idx="42">
                  <c:v>-6.938249299531897</c:v>
                </c:pt>
                <c:pt idx="43">
                  <c:v>-6.938249299531897</c:v>
                </c:pt>
                <c:pt idx="44">
                  <c:v>-6.938249299531897</c:v>
                </c:pt>
                <c:pt idx="45">
                  <c:v>-6.938249299531897</c:v>
                </c:pt>
                <c:pt idx="46">
                  <c:v>-6.938249299531897</c:v>
                </c:pt>
                <c:pt idx="47">
                  <c:v>-6.938249299531897</c:v>
                </c:pt>
                <c:pt idx="48">
                  <c:v>-6.938249299531897</c:v>
                </c:pt>
                <c:pt idx="49">
                  <c:v>-6.938249299531897</c:v>
                </c:pt>
                <c:pt idx="50">
                  <c:v>-6.938249299531897</c:v>
                </c:pt>
                <c:pt idx="51">
                  <c:v>-6.938249299531897</c:v>
                </c:pt>
                <c:pt idx="52">
                  <c:v>-6.938249299531897</c:v>
                </c:pt>
                <c:pt idx="53">
                  <c:v>-6.938249299531897</c:v>
                </c:pt>
                <c:pt idx="54">
                  <c:v>-6.938249299531897</c:v>
                </c:pt>
                <c:pt idx="55">
                  <c:v>-6.938249299531897</c:v>
                </c:pt>
                <c:pt idx="56">
                  <c:v>-6.938249299531897</c:v>
                </c:pt>
                <c:pt idx="57">
                  <c:v>-6.938249299531897</c:v>
                </c:pt>
                <c:pt idx="58">
                  <c:v>-6.938249299531897</c:v>
                </c:pt>
                <c:pt idx="59">
                  <c:v>-6.938249299531897</c:v>
                </c:pt>
                <c:pt idx="60">
                  <c:v>-6.938249299531897</c:v>
                </c:pt>
                <c:pt idx="61">
                  <c:v>-6.938249299531897</c:v>
                </c:pt>
                <c:pt idx="62">
                  <c:v>-6.938249299531897</c:v>
                </c:pt>
                <c:pt idx="63">
                  <c:v>-6.938249299531897</c:v>
                </c:pt>
                <c:pt idx="64">
                  <c:v>-6.938249299531897</c:v>
                </c:pt>
                <c:pt idx="65">
                  <c:v>-6.938249299531897</c:v>
                </c:pt>
                <c:pt idx="66">
                  <c:v>-6.938249299531897</c:v>
                </c:pt>
                <c:pt idx="67">
                  <c:v>-6.938249299531897</c:v>
                </c:pt>
                <c:pt idx="68">
                  <c:v>-6.938249299531897</c:v>
                </c:pt>
                <c:pt idx="69">
                  <c:v>-6.938249299531897</c:v>
                </c:pt>
                <c:pt idx="70">
                  <c:v>-6.938249299531897</c:v>
                </c:pt>
                <c:pt idx="71">
                  <c:v>-6.938249299531897</c:v>
                </c:pt>
                <c:pt idx="72">
                  <c:v>-6.938249299531897</c:v>
                </c:pt>
                <c:pt idx="73">
                  <c:v>-6.938249299531897</c:v>
                </c:pt>
                <c:pt idx="74">
                  <c:v>-6.938249299531897</c:v>
                </c:pt>
                <c:pt idx="75">
                  <c:v>-6.938249299531897</c:v>
                </c:pt>
                <c:pt idx="76">
                  <c:v>-6.938249299531897</c:v>
                </c:pt>
                <c:pt idx="77">
                  <c:v>-6.938249299531897</c:v>
                </c:pt>
                <c:pt idx="78">
                  <c:v>-6.938249299531897</c:v>
                </c:pt>
                <c:pt idx="79">
                  <c:v>-6.938249299531897</c:v>
                </c:pt>
                <c:pt idx="80">
                  <c:v>-6.938249299531897</c:v>
                </c:pt>
                <c:pt idx="81">
                  <c:v>-6.938249299531897</c:v>
                </c:pt>
                <c:pt idx="82">
                  <c:v>-6.938249299531897</c:v>
                </c:pt>
                <c:pt idx="83">
                  <c:v>-6.938249299531897</c:v>
                </c:pt>
                <c:pt idx="84">
                  <c:v>-6.938249299531897</c:v>
                </c:pt>
                <c:pt idx="85">
                  <c:v>-6.938249299531897</c:v>
                </c:pt>
                <c:pt idx="86">
                  <c:v>-6.938249299531897</c:v>
                </c:pt>
                <c:pt idx="87">
                  <c:v>-6.938249299531897</c:v>
                </c:pt>
                <c:pt idx="88">
                  <c:v>-6.938249299531897</c:v>
                </c:pt>
                <c:pt idx="89">
                  <c:v>-6.938249299531897</c:v>
                </c:pt>
                <c:pt idx="90">
                  <c:v>-6.938249299531897</c:v>
                </c:pt>
                <c:pt idx="91">
                  <c:v>-6.938249299531897</c:v>
                </c:pt>
                <c:pt idx="92">
                  <c:v>-6.938249299531897</c:v>
                </c:pt>
                <c:pt idx="93">
                  <c:v>-6.938249299531897</c:v>
                </c:pt>
                <c:pt idx="94">
                  <c:v>-6.938249299531897</c:v>
                </c:pt>
                <c:pt idx="95">
                  <c:v>-6.938249299531897</c:v>
                </c:pt>
                <c:pt idx="96">
                  <c:v>-6.938249299531897</c:v>
                </c:pt>
                <c:pt idx="97">
                  <c:v>-6.938249299531897</c:v>
                </c:pt>
                <c:pt idx="98">
                  <c:v>-6.938249299531897</c:v>
                </c:pt>
                <c:pt idx="99">
                  <c:v>-6.938249299531897</c:v>
                </c:pt>
                <c:pt idx="100">
                  <c:v>-6.938249299531897</c:v>
                </c:pt>
                <c:pt idx="101">
                  <c:v>-6.938249299531897</c:v>
                </c:pt>
                <c:pt idx="102">
                  <c:v>-6.938249299531897</c:v>
                </c:pt>
                <c:pt idx="103">
                  <c:v>-6.938249299531897</c:v>
                </c:pt>
                <c:pt idx="104">
                  <c:v>-6.938249299531897</c:v>
                </c:pt>
                <c:pt idx="105">
                  <c:v>-6.938249299531897</c:v>
                </c:pt>
                <c:pt idx="106">
                  <c:v>-6.938249299531897</c:v>
                </c:pt>
                <c:pt idx="107">
                  <c:v>-6.938249299531897</c:v>
                </c:pt>
                <c:pt idx="108">
                  <c:v>-6.938249299531897</c:v>
                </c:pt>
                <c:pt idx="109">
                  <c:v>-6.938249299531897</c:v>
                </c:pt>
                <c:pt idx="110">
                  <c:v>-6.938249299531897</c:v>
                </c:pt>
                <c:pt idx="111">
                  <c:v>-6.938249299531897</c:v>
                </c:pt>
                <c:pt idx="112">
                  <c:v>-6.938249299531897</c:v>
                </c:pt>
                <c:pt idx="113">
                  <c:v>-6.938249299531897</c:v>
                </c:pt>
                <c:pt idx="114">
                  <c:v>-6.938249299531897</c:v>
                </c:pt>
                <c:pt idx="115">
                  <c:v>-6.938249299531897</c:v>
                </c:pt>
                <c:pt idx="116">
                  <c:v>-6.938249299531897</c:v>
                </c:pt>
                <c:pt idx="117">
                  <c:v>-6.938249299531897</c:v>
                </c:pt>
                <c:pt idx="118">
                  <c:v>-6.938249299531897</c:v>
                </c:pt>
                <c:pt idx="119">
                  <c:v>-6.938249299531897</c:v>
                </c:pt>
                <c:pt idx="120">
                  <c:v>-6.938249299531897</c:v>
                </c:pt>
                <c:pt idx="121">
                  <c:v>-6.938249299531897</c:v>
                </c:pt>
                <c:pt idx="122">
                  <c:v>-6.938249299531897</c:v>
                </c:pt>
                <c:pt idx="123">
                  <c:v>-6.938249299531897</c:v>
                </c:pt>
                <c:pt idx="124">
                  <c:v>-6.938249299531897</c:v>
                </c:pt>
                <c:pt idx="125">
                  <c:v>-6.938249299531897</c:v>
                </c:pt>
                <c:pt idx="126">
                  <c:v>-6.938249299531897</c:v>
                </c:pt>
                <c:pt idx="127">
                  <c:v>-6.938249299531897</c:v>
                </c:pt>
                <c:pt idx="128">
                  <c:v>-6.938249299531897</c:v>
                </c:pt>
                <c:pt idx="129">
                  <c:v>-6.938249299531897</c:v>
                </c:pt>
                <c:pt idx="130">
                  <c:v>-6.938249299531897</c:v>
                </c:pt>
                <c:pt idx="131">
                  <c:v>-6.938249299531897</c:v>
                </c:pt>
                <c:pt idx="132">
                  <c:v>-6.938249299531897</c:v>
                </c:pt>
                <c:pt idx="133">
                  <c:v>-6.938249299531897</c:v>
                </c:pt>
                <c:pt idx="134">
                  <c:v>-6.938249299531897</c:v>
                </c:pt>
                <c:pt idx="135">
                  <c:v>-6.938249299531897</c:v>
                </c:pt>
                <c:pt idx="136">
                  <c:v>-6.938249299531897</c:v>
                </c:pt>
                <c:pt idx="137">
                  <c:v>-6.938249299531897</c:v>
                </c:pt>
                <c:pt idx="138">
                  <c:v>-6.938249299531897</c:v>
                </c:pt>
                <c:pt idx="139">
                  <c:v>-6.938249299531897</c:v>
                </c:pt>
                <c:pt idx="140">
                  <c:v>-6.938249299531897</c:v>
                </c:pt>
                <c:pt idx="141">
                  <c:v>-6.938249299531897</c:v>
                </c:pt>
                <c:pt idx="142">
                  <c:v>-6.938249299531897</c:v>
                </c:pt>
                <c:pt idx="143">
                  <c:v>-6.938249299531897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B3DB-4E3F-A64B-E66476BB2808}"/>
            </c:ext>
          </c:extLst>
        </c:ser>
        <c:ser>
          <c:idx val="3"/>
          <c:order val="3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Results!$AM$4:$AM$147</c:f>
              <c:numCache>
                <c:formatCode>0.00</c:formatCode>
                <c:ptCount val="144"/>
                <c:pt idx="0">
                  <c:v>3.061750700468103</c:v>
                </c:pt>
                <c:pt idx="1">
                  <c:v>3.061750700468103</c:v>
                </c:pt>
                <c:pt idx="2">
                  <c:v>3.061750700468103</c:v>
                </c:pt>
                <c:pt idx="3">
                  <c:v>3.061750700468103</c:v>
                </c:pt>
                <c:pt idx="4">
                  <c:v>3.061750700468103</c:v>
                </c:pt>
                <c:pt idx="5">
                  <c:v>3.061750700468103</c:v>
                </c:pt>
                <c:pt idx="6">
                  <c:v>3.061750700468103</c:v>
                </c:pt>
                <c:pt idx="7">
                  <c:v>3.061750700468103</c:v>
                </c:pt>
                <c:pt idx="8">
                  <c:v>3.061750700468103</c:v>
                </c:pt>
                <c:pt idx="9">
                  <c:v>3.061750700468103</c:v>
                </c:pt>
                <c:pt idx="10">
                  <c:v>3.061750700468103</c:v>
                </c:pt>
                <c:pt idx="11">
                  <c:v>3.061750700468103</c:v>
                </c:pt>
                <c:pt idx="12">
                  <c:v>3.061750700468103</c:v>
                </c:pt>
                <c:pt idx="13">
                  <c:v>3.061750700468103</c:v>
                </c:pt>
                <c:pt idx="14">
                  <c:v>3.061750700468103</c:v>
                </c:pt>
                <c:pt idx="15">
                  <c:v>3.061750700468103</c:v>
                </c:pt>
                <c:pt idx="16">
                  <c:v>3.061750700468103</c:v>
                </c:pt>
                <c:pt idx="17">
                  <c:v>3.061750700468103</c:v>
                </c:pt>
                <c:pt idx="18">
                  <c:v>3.061750700468103</c:v>
                </c:pt>
                <c:pt idx="19">
                  <c:v>3.061750700468103</c:v>
                </c:pt>
                <c:pt idx="20">
                  <c:v>3.061750700468103</c:v>
                </c:pt>
                <c:pt idx="21">
                  <c:v>3.061750700468103</c:v>
                </c:pt>
                <c:pt idx="22">
                  <c:v>3.061750700468103</c:v>
                </c:pt>
                <c:pt idx="23">
                  <c:v>3.061750700468103</c:v>
                </c:pt>
                <c:pt idx="24">
                  <c:v>3.061750700468103</c:v>
                </c:pt>
                <c:pt idx="25">
                  <c:v>3.061750700468103</c:v>
                </c:pt>
                <c:pt idx="26">
                  <c:v>3.061750700468103</c:v>
                </c:pt>
                <c:pt idx="27">
                  <c:v>3.061750700468103</c:v>
                </c:pt>
                <c:pt idx="28">
                  <c:v>3.061750700468103</c:v>
                </c:pt>
                <c:pt idx="29">
                  <c:v>3.061750700468103</c:v>
                </c:pt>
                <c:pt idx="30">
                  <c:v>3.061750700468103</c:v>
                </c:pt>
                <c:pt idx="31">
                  <c:v>3.061750700468103</c:v>
                </c:pt>
                <c:pt idx="32">
                  <c:v>3.061750700468103</c:v>
                </c:pt>
                <c:pt idx="33">
                  <c:v>3.061750700468103</c:v>
                </c:pt>
                <c:pt idx="34">
                  <c:v>3.061750700468103</c:v>
                </c:pt>
                <c:pt idx="35">
                  <c:v>3.061750700468103</c:v>
                </c:pt>
                <c:pt idx="36">
                  <c:v>3.061750700468103</c:v>
                </c:pt>
                <c:pt idx="37">
                  <c:v>3.061750700468103</c:v>
                </c:pt>
                <c:pt idx="38">
                  <c:v>3.061750700468103</c:v>
                </c:pt>
                <c:pt idx="39">
                  <c:v>3.061750700468103</c:v>
                </c:pt>
                <c:pt idx="40">
                  <c:v>3.061750700468103</c:v>
                </c:pt>
                <c:pt idx="41">
                  <c:v>3.061750700468103</c:v>
                </c:pt>
                <c:pt idx="42">
                  <c:v>3.061750700468103</c:v>
                </c:pt>
                <c:pt idx="43">
                  <c:v>3.061750700468103</c:v>
                </c:pt>
                <c:pt idx="44">
                  <c:v>3.061750700468103</c:v>
                </c:pt>
                <c:pt idx="45">
                  <c:v>3.061750700468103</c:v>
                </c:pt>
                <c:pt idx="46">
                  <c:v>3.061750700468103</c:v>
                </c:pt>
                <c:pt idx="47">
                  <c:v>3.061750700468103</c:v>
                </c:pt>
                <c:pt idx="48">
                  <c:v>3.061750700468103</c:v>
                </c:pt>
                <c:pt idx="49">
                  <c:v>3.061750700468103</c:v>
                </c:pt>
                <c:pt idx="50">
                  <c:v>3.061750700468103</c:v>
                </c:pt>
                <c:pt idx="51">
                  <c:v>3.061750700468103</c:v>
                </c:pt>
                <c:pt idx="52">
                  <c:v>3.061750700468103</c:v>
                </c:pt>
                <c:pt idx="53">
                  <c:v>3.061750700468103</c:v>
                </c:pt>
                <c:pt idx="54">
                  <c:v>3.061750700468103</c:v>
                </c:pt>
                <c:pt idx="55">
                  <c:v>3.061750700468103</c:v>
                </c:pt>
                <c:pt idx="56">
                  <c:v>3.061750700468103</c:v>
                </c:pt>
                <c:pt idx="57">
                  <c:v>3.061750700468103</c:v>
                </c:pt>
                <c:pt idx="58">
                  <c:v>3.061750700468103</c:v>
                </c:pt>
                <c:pt idx="59">
                  <c:v>3.061750700468103</c:v>
                </c:pt>
                <c:pt idx="60">
                  <c:v>3.061750700468103</c:v>
                </c:pt>
                <c:pt idx="61">
                  <c:v>3.061750700468103</c:v>
                </c:pt>
                <c:pt idx="62">
                  <c:v>3.061750700468103</c:v>
                </c:pt>
                <c:pt idx="63">
                  <c:v>3.061750700468103</c:v>
                </c:pt>
                <c:pt idx="64">
                  <c:v>3.061750700468103</c:v>
                </c:pt>
                <c:pt idx="65">
                  <c:v>3.061750700468103</c:v>
                </c:pt>
                <c:pt idx="66">
                  <c:v>3.061750700468103</c:v>
                </c:pt>
                <c:pt idx="67">
                  <c:v>3.061750700468103</c:v>
                </c:pt>
                <c:pt idx="68">
                  <c:v>3.061750700468103</c:v>
                </c:pt>
                <c:pt idx="69">
                  <c:v>3.061750700468103</c:v>
                </c:pt>
                <c:pt idx="70">
                  <c:v>3.061750700468103</c:v>
                </c:pt>
                <c:pt idx="71">
                  <c:v>3.061750700468103</c:v>
                </c:pt>
                <c:pt idx="72">
                  <c:v>3.061750700468103</c:v>
                </c:pt>
                <c:pt idx="73">
                  <c:v>3.061750700468103</c:v>
                </c:pt>
                <c:pt idx="74">
                  <c:v>3.061750700468103</c:v>
                </c:pt>
                <c:pt idx="75">
                  <c:v>3.061750700468103</c:v>
                </c:pt>
                <c:pt idx="76">
                  <c:v>3.061750700468103</c:v>
                </c:pt>
                <c:pt idx="77">
                  <c:v>3.061750700468103</c:v>
                </c:pt>
                <c:pt idx="78">
                  <c:v>3.061750700468103</c:v>
                </c:pt>
                <c:pt idx="79">
                  <c:v>3.061750700468103</c:v>
                </c:pt>
                <c:pt idx="80">
                  <c:v>3.061750700468103</c:v>
                </c:pt>
                <c:pt idx="81">
                  <c:v>3.061750700468103</c:v>
                </c:pt>
                <c:pt idx="82">
                  <c:v>3.061750700468103</c:v>
                </c:pt>
                <c:pt idx="83">
                  <c:v>3.061750700468103</c:v>
                </c:pt>
                <c:pt idx="84">
                  <c:v>3.061750700468103</c:v>
                </c:pt>
                <c:pt idx="85">
                  <c:v>3.061750700468103</c:v>
                </c:pt>
                <c:pt idx="86">
                  <c:v>3.061750700468103</c:v>
                </c:pt>
                <c:pt idx="87">
                  <c:v>3.061750700468103</c:v>
                </c:pt>
                <c:pt idx="88">
                  <c:v>3.061750700468103</c:v>
                </c:pt>
                <c:pt idx="89">
                  <c:v>3.061750700468103</c:v>
                </c:pt>
                <c:pt idx="90">
                  <c:v>3.061750700468103</c:v>
                </c:pt>
                <c:pt idx="91">
                  <c:v>3.061750700468103</c:v>
                </c:pt>
                <c:pt idx="92">
                  <c:v>3.061750700468103</c:v>
                </c:pt>
                <c:pt idx="93">
                  <c:v>3.061750700468103</c:v>
                </c:pt>
                <c:pt idx="94">
                  <c:v>3.061750700468103</c:v>
                </c:pt>
                <c:pt idx="95">
                  <c:v>3.061750700468103</c:v>
                </c:pt>
                <c:pt idx="96">
                  <c:v>3.061750700468103</c:v>
                </c:pt>
                <c:pt idx="97">
                  <c:v>3.061750700468103</c:v>
                </c:pt>
                <c:pt idx="98">
                  <c:v>3.061750700468103</c:v>
                </c:pt>
                <c:pt idx="99">
                  <c:v>3.061750700468103</c:v>
                </c:pt>
                <c:pt idx="100">
                  <c:v>3.061750700468103</c:v>
                </c:pt>
                <c:pt idx="101">
                  <c:v>3.061750700468103</c:v>
                </c:pt>
                <c:pt idx="102">
                  <c:v>3.061750700468103</c:v>
                </c:pt>
                <c:pt idx="103">
                  <c:v>3.061750700468103</c:v>
                </c:pt>
                <c:pt idx="104">
                  <c:v>3.061750700468103</c:v>
                </c:pt>
                <c:pt idx="105">
                  <c:v>3.061750700468103</c:v>
                </c:pt>
                <c:pt idx="106">
                  <c:v>3.061750700468103</c:v>
                </c:pt>
                <c:pt idx="107">
                  <c:v>3.061750700468103</c:v>
                </c:pt>
                <c:pt idx="108">
                  <c:v>3.061750700468103</c:v>
                </c:pt>
                <c:pt idx="109">
                  <c:v>3.061750700468103</c:v>
                </c:pt>
                <c:pt idx="110">
                  <c:v>3.061750700468103</c:v>
                </c:pt>
                <c:pt idx="111">
                  <c:v>3.061750700468103</c:v>
                </c:pt>
                <c:pt idx="112">
                  <c:v>3.061750700468103</c:v>
                </c:pt>
                <c:pt idx="113">
                  <c:v>3.061750700468103</c:v>
                </c:pt>
                <c:pt idx="114">
                  <c:v>3.061750700468103</c:v>
                </c:pt>
                <c:pt idx="115">
                  <c:v>3.061750700468103</c:v>
                </c:pt>
                <c:pt idx="116">
                  <c:v>3.061750700468103</c:v>
                </c:pt>
                <c:pt idx="117">
                  <c:v>3.061750700468103</c:v>
                </c:pt>
                <c:pt idx="118">
                  <c:v>3.061750700468103</c:v>
                </c:pt>
                <c:pt idx="119">
                  <c:v>3.061750700468103</c:v>
                </c:pt>
                <c:pt idx="120">
                  <c:v>3.061750700468103</c:v>
                </c:pt>
                <c:pt idx="121">
                  <c:v>3.061750700468103</c:v>
                </c:pt>
                <c:pt idx="122">
                  <c:v>3.061750700468103</c:v>
                </c:pt>
                <c:pt idx="123">
                  <c:v>3.061750700468103</c:v>
                </c:pt>
                <c:pt idx="124">
                  <c:v>3.061750700468103</c:v>
                </c:pt>
                <c:pt idx="125">
                  <c:v>3.061750700468103</c:v>
                </c:pt>
                <c:pt idx="126">
                  <c:v>3.061750700468103</c:v>
                </c:pt>
                <c:pt idx="127">
                  <c:v>3.061750700468103</c:v>
                </c:pt>
                <c:pt idx="128">
                  <c:v>3.061750700468103</c:v>
                </c:pt>
                <c:pt idx="129">
                  <c:v>3.061750700468103</c:v>
                </c:pt>
                <c:pt idx="130">
                  <c:v>3.061750700468103</c:v>
                </c:pt>
                <c:pt idx="131">
                  <c:v>3.061750700468103</c:v>
                </c:pt>
                <c:pt idx="132">
                  <c:v>3.061750700468103</c:v>
                </c:pt>
                <c:pt idx="133">
                  <c:v>3.061750700468103</c:v>
                </c:pt>
                <c:pt idx="134">
                  <c:v>3.061750700468103</c:v>
                </c:pt>
                <c:pt idx="135">
                  <c:v>3.061750700468103</c:v>
                </c:pt>
                <c:pt idx="136">
                  <c:v>3.061750700468103</c:v>
                </c:pt>
                <c:pt idx="137">
                  <c:v>3.061750700468103</c:v>
                </c:pt>
                <c:pt idx="138">
                  <c:v>3.061750700468103</c:v>
                </c:pt>
                <c:pt idx="139">
                  <c:v>3.061750700468103</c:v>
                </c:pt>
                <c:pt idx="140">
                  <c:v>3.061750700468103</c:v>
                </c:pt>
                <c:pt idx="141">
                  <c:v>3.061750700468103</c:v>
                </c:pt>
                <c:pt idx="142">
                  <c:v>3.061750700468103</c:v>
                </c:pt>
                <c:pt idx="143">
                  <c:v>3.061750700468103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B3DB-4E3F-A64B-E66476BB2808}"/>
            </c:ext>
          </c:extLst>
        </c:ser>
        <c:ser>
          <c:idx val="4"/>
          <c:order val="4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Results!$AN$4:$AN$147</c:f>
              <c:numCache>
                <c:formatCode>0.00</c:formatCode>
                <c:ptCount val="144"/>
                <c:pt idx="0">
                  <c:v>-8.1980497327783528</c:v>
                </c:pt>
                <c:pt idx="1">
                  <c:v>-8.1980497327783528</c:v>
                </c:pt>
                <c:pt idx="2">
                  <c:v>-8.1980497327783528</c:v>
                </c:pt>
                <c:pt idx="3">
                  <c:v>-8.1980497327783528</c:v>
                </c:pt>
                <c:pt idx="4">
                  <c:v>-8.1980497327783528</c:v>
                </c:pt>
                <c:pt idx="5">
                  <c:v>-8.1980497327783528</c:v>
                </c:pt>
                <c:pt idx="6">
                  <c:v>-8.1980497327783528</c:v>
                </c:pt>
                <c:pt idx="7">
                  <c:v>-8.1980497327783528</c:v>
                </c:pt>
                <c:pt idx="8">
                  <c:v>-8.1980497327783528</c:v>
                </c:pt>
                <c:pt idx="9">
                  <c:v>-8.1980497327783528</c:v>
                </c:pt>
                <c:pt idx="10">
                  <c:v>-8.1980497327783528</c:v>
                </c:pt>
                <c:pt idx="11">
                  <c:v>-8.1980497327783528</c:v>
                </c:pt>
                <c:pt idx="12">
                  <c:v>-8.1980497327783528</c:v>
                </c:pt>
                <c:pt idx="13">
                  <c:v>-8.1980497327783528</c:v>
                </c:pt>
                <c:pt idx="14">
                  <c:v>-8.1980497327783528</c:v>
                </c:pt>
                <c:pt idx="15">
                  <c:v>-8.1980497327783528</c:v>
                </c:pt>
                <c:pt idx="16">
                  <c:v>-8.1980497327783528</c:v>
                </c:pt>
                <c:pt idx="17">
                  <c:v>-8.1980497327783528</c:v>
                </c:pt>
                <c:pt idx="18">
                  <c:v>-8.1980497327783528</c:v>
                </c:pt>
                <c:pt idx="19">
                  <c:v>-8.1980497327783528</c:v>
                </c:pt>
                <c:pt idx="20">
                  <c:v>-8.1980497327783528</c:v>
                </c:pt>
                <c:pt idx="21">
                  <c:v>-8.1980497327783528</c:v>
                </c:pt>
                <c:pt idx="22">
                  <c:v>-8.1980497327783528</c:v>
                </c:pt>
                <c:pt idx="23">
                  <c:v>-8.1980497327783528</c:v>
                </c:pt>
                <c:pt idx="24">
                  <c:v>-8.1980497327783528</c:v>
                </c:pt>
                <c:pt idx="25">
                  <c:v>-8.1980497327783528</c:v>
                </c:pt>
                <c:pt idx="26">
                  <c:v>-8.1980497327783528</c:v>
                </c:pt>
                <c:pt idx="27">
                  <c:v>-8.1980497327783528</c:v>
                </c:pt>
                <c:pt idx="28">
                  <c:v>-8.1980497327783528</c:v>
                </c:pt>
                <c:pt idx="29">
                  <c:v>-8.1980497327783528</c:v>
                </c:pt>
                <c:pt idx="30">
                  <c:v>-8.1980497327783528</c:v>
                </c:pt>
                <c:pt idx="31">
                  <c:v>-8.1980497327783528</c:v>
                </c:pt>
                <c:pt idx="32">
                  <c:v>-8.1980497327783528</c:v>
                </c:pt>
                <c:pt idx="33">
                  <c:v>-8.1980497327783528</c:v>
                </c:pt>
                <c:pt idx="34">
                  <c:v>-8.1980497327783528</c:v>
                </c:pt>
                <c:pt idx="35">
                  <c:v>-8.1980497327783528</c:v>
                </c:pt>
                <c:pt idx="36">
                  <c:v>-8.1980497327783528</c:v>
                </c:pt>
                <c:pt idx="37">
                  <c:v>-8.1980497327783528</c:v>
                </c:pt>
                <c:pt idx="38">
                  <c:v>-8.1980497327783528</c:v>
                </c:pt>
                <c:pt idx="39">
                  <c:v>-8.1980497327783528</c:v>
                </c:pt>
                <c:pt idx="40">
                  <c:v>-8.1980497327783528</c:v>
                </c:pt>
                <c:pt idx="41">
                  <c:v>-8.1980497327783528</c:v>
                </c:pt>
                <c:pt idx="42">
                  <c:v>-8.1980497327783528</c:v>
                </c:pt>
                <c:pt idx="43">
                  <c:v>-8.1980497327783528</c:v>
                </c:pt>
                <c:pt idx="44">
                  <c:v>-8.1980497327783528</c:v>
                </c:pt>
                <c:pt idx="45">
                  <c:v>-8.1980497327783528</c:v>
                </c:pt>
                <c:pt idx="46">
                  <c:v>-8.1980497327783528</c:v>
                </c:pt>
                <c:pt idx="47">
                  <c:v>-8.1980497327783528</c:v>
                </c:pt>
                <c:pt idx="48">
                  <c:v>-8.1980497327783528</c:v>
                </c:pt>
                <c:pt idx="49">
                  <c:v>-8.1980497327783528</c:v>
                </c:pt>
                <c:pt idx="50">
                  <c:v>-8.1980497327783528</c:v>
                </c:pt>
                <c:pt idx="51">
                  <c:v>-8.1980497327783528</c:v>
                </c:pt>
                <c:pt idx="52">
                  <c:v>-8.1980497327783528</c:v>
                </c:pt>
                <c:pt idx="53">
                  <c:v>-8.1980497327783528</c:v>
                </c:pt>
                <c:pt idx="54">
                  <c:v>-8.1980497327783528</c:v>
                </c:pt>
                <c:pt idx="55">
                  <c:v>-8.1980497327783528</c:v>
                </c:pt>
                <c:pt idx="56">
                  <c:v>-8.1980497327783528</c:v>
                </c:pt>
                <c:pt idx="57">
                  <c:v>-8.1980497327783528</c:v>
                </c:pt>
                <c:pt idx="58">
                  <c:v>-8.1980497327783528</c:v>
                </c:pt>
                <c:pt idx="59">
                  <c:v>-8.1980497327783528</c:v>
                </c:pt>
                <c:pt idx="60">
                  <c:v>-8.1980497327783528</c:v>
                </c:pt>
                <c:pt idx="61">
                  <c:v>-8.1980497327783528</c:v>
                </c:pt>
                <c:pt idx="62">
                  <c:v>-8.1980497327783528</c:v>
                </c:pt>
                <c:pt idx="63">
                  <c:v>-8.1980497327783528</c:v>
                </c:pt>
                <c:pt idx="64">
                  <c:v>-8.1980497327783528</c:v>
                </c:pt>
                <c:pt idx="65">
                  <c:v>-8.1980497327783528</c:v>
                </c:pt>
                <c:pt idx="66">
                  <c:v>-8.1980497327783528</c:v>
                </c:pt>
                <c:pt idx="67">
                  <c:v>-8.1980497327783528</c:v>
                </c:pt>
                <c:pt idx="68">
                  <c:v>-8.1980497327783528</c:v>
                </c:pt>
                <c:pt idx="69">
                  <c:v>-8.1980497327783528</c:v>
                </c:pt>
                <c:pt idx="70">
                  <c:v>-8.1980497327783528</c:v>
                </c:pt>
                <c:pt idx="71">
                  <c:v>-8.1980497327783528</c:v>
                </c:pt>
                <c:pt idx="72">
                  <c:v>-8.1980497327783528</c:v>
                </c:pt>
                <c:pt idx="73">
                  <c:v>-8.1980497327783528</c:v>
                </c:pt>
                <c:pt idx="74">
                  <c:v>-8.1980497327783528</c:v>
                </c:pt>
                <c:pt idx="75">
                  <c:v>-8.1980497327783528</c:v>
                </c:pt>
                <c:pt idx="76">
                  <c:v>-8.1980497327783528</c:v>
                </c:pt>
                <c:pt idx="77">
                  <c:v>-8.1980497327783528</c:v>
                </c:pt>
                <c:pt idx="78">
                  <c:v>-8.1980497327783528</c:v>
                </c:pt>
                <c:pt idx="79">
                  <c:v>-8.1980497327783528</c:v>
                </c:pt>
                <c:pt idx="80">
                  <c:v>-8.1980497327783528</c:v>
                </c:pt>
                <c:pt idx="81">
                  <c:v>-8.1980497327783528</c:v>
                </c:pt>
                <c:pt idx="82">
                  <c:v>-8.1980497327783528</c:v>
                </c:pt>
                <c:pt idx="83">
                  <c:v>-8.1980497327783528</c:v>
                </c:pt>
                <c:pt idx="84">
                  <c:v>-8.1980497327783528</c:v>
                </c:pt>
                <c:pt idx="85">
                  <c:v>-8.1980497327783528</c:v>
                </c:pt>
                <c:pt idx="86">
                  <c:v>-8.1980497327783528</c:v>
                </c:pt>
                <c:pt idx="87">
                  <c:v>-8.1980497327783528</c:v>
                </c:pt>
                <c:pt idx="88">
                  <c:v>-8.1980497327783528</c:v>
                </c:pt>
                <c:pt idx="89">
                  <c:v>-8.1980497327783528</c:v>
                </c:pt>
                <c:pt idx="90">
                  <c:v>-8.1980497327783528</c:v>
                </c:pt>
                <c:pt idx="91">
                  <c:v>-8.1980497327783528</c:v>
                </c:pt>
                <c:pt idx="92">
                  <c:v>-8.1980497327783528</c:v>
                </c:pt>
                <c:pt idx="93">
                  <c:v>-8.1980497327783528</c:v>
                </c:pt>
                <c:pt idx="94">
                  <c:v>-8.1980497327783528</c:v>
                </c:pt>
                <c:pt idx="95">
                  <c:v>-8.1980497327783528</c:v>
                </c:pt>
                <c:pt idx="96">
                  <c:v>-8.1980497327783528</c:v>
                </c:pt>
                <c:pt idx="97">
                  <c:v>-8.1980497327783528</c:v>
                </c:pt>
                <c:pt idx="98">
                  <c:v>-8.1980497327783528</c:v>
                </c:pt>
                <c:pt idx="99">
                  <c:v>-8.1980497327783528</c:v>
                </c:pt>
                <c:pt idx="100">
                  <c:v>-8.1980497327783528</c:v>
                </c:pt>
                <c:pt idx="101">
                  <c:v>-8.1980497327783528</c:v>
                </c:pt>
                <c:pt idx="102">
                  <c:v>-8.1980497327783528</c:v>
                </c:pt>
                <c:pt idx="103">
                  <c:v>-8.1980497327783528</c:v>
                </c:pt>
                <c:pt idx="104">
                  <c:v>-8.1980497327783528</c:v>
                </c:pt>
                <c:pt idx="105">
                  <c:v>-8.1980497327783528</c:v>
                </c:pt>
                <c:pt idx="106">
                  <c:v>-8.1980497327783528</c:v>
                </c:pt>
                <c:pt idx="107">
                  <c:v>-8.1980497327783528</c:v>
                </c:pt>
                <c:pt idx="108">
                  <c:v>-8.1980497327783528</c:v>
                </c:pt>
                <c:pt idx="109">
                  <c:v>-8.1980497327783528</c:v>
                </c:pt>
                <c:pt idx="110">
                  <c:v>-8.1980497327783528</c:v>
                </c:pt>
                <c:pt idx="111">
                  <c:v>-8.1980497327783528</c:v>
                </c:pt>
                <c:pt idx="112">
                  <c:v>-8.1980497327783528</c:v>
                </c:pt>
                <c:pt idx="113">
                  <c:v>-8.1980497327783528</c:v>
                </c:pt>
                <c:pt idx="114">
                  <c:v>-8.1980497327783528</c:v>
                </c:pt>
                <c:pt idx="115">
                  <c:v>-8.1980497327783528</c:v>
                </c:pt>
                <c:pt idx="116">
                  <c:v>-8.1980497327783528</c:v>
                </c:pt>
                <c:pt idx="117">
                  <c:v>-8.1980497327783528</c:v>
                </c:pt>
                <c:pt idx="118">
                  <c:v>-8.1980497327783528</c:v>
                </c:pt>
                <c:pt idx="119">
                  <c:v>-8.1980497327783528</c:v>
                </c:pt>
                <c:pt idx="120">
                  <c:v>-8.1980497327783528</c:v>
                </c:pt>
                <c:pt idx="121">
                  <c:v>-8.1980497327783528</c:v>
                </c:pt>
                <c:pt idx="122">
                  <c:v>-8.1980497327783528</c:v>
                </c:pt>
                <c:pt idx="123">
                  <c:v>-8.1980497327783528</c:v>
                </c:pt>
                <c:pt idx="124">
                  <c:v>-8.1980497327783528</c:v>
                </c:pt>
                <c:pt idx="125">
                  <c:v>-8.1980497327783528</c:v>
                </c:pt>
                <c:pt idx="126">
                  <c:v>-8.1980497327783528</c:v>
                </c:pt>
                <c:pt idx="127">
                  <c:v>-8.1980497327783528</c:v>
                </c:pt>
                <c:pt idx="128">
                  <c:v>-8.1980497327783528</c:v>
                </c:pt>
                <c:pt idx="129">
                  <c:v>-8.1980497327783528</c:v>
                </c:pt>
                <c:pt idx="130">
                  <c:v>-8.1980497327783528</c:v>
                </c:pt>
                <c:pt idx="131">
                  <c:v>-8.1980497327783528</c:v>
                </c:pt>
                <c:pt idx="132">
                  <c:v>-8.1980497327783528</c:v>
                </c:pt>
                <c:pt idx="133">
                  <c:v>-8.1980497327783528</c:v>
                </c:pt>
                <c:pt idx="134">
                  <c:v>-8.1980497327783528</c:v>
                </c:pt>
                <c:pt idx="135">
                  <c:v>-8.1980497327783528</c:v>
                </c:pt>
                <c:pt idx="136">
                  <c:v>-8.1980497327783528</c:v>
                </c:pt>
                <c:pt idx="137">
                  <c:v>-8.1980497327783528</c:v>
                </c:pt>
                <c:pt idx="138">
                  <c:v>-8.1980497327783528</c:v>
                </c:pt>
                <c:pt idx="139">
                  <c:v>-8.1980497327783528</c:v>
                </c:pt>
                <c:pt idx="140">
                  <c:v>-8.1980497327783528</c:v>
                </c:pt>
                <c:pt idx="141">
                  <c:v>-8.1980497327783528</c:v>
                </c:pt>
                <c:pt idx="142">
                  <c:v>-8.1980497327783528</c:v>
                </c:pt>
                <c:pt idx="143">
                  <c:v>-8.1980497327783528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B3DB-4E3F-A64B-E66476BB2808}"/>
            </c:ext>
          </c:extLst>
        </c:ser>
        <c:ser>
          <c:idx val="5"/>
          <c:order val="5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Results!$B$4:$B$147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21-Other</c:v>
                </c:pt>
                <c:pt idx="73">
                  <c:v>21-Other</c:v>
                </c:pt>
                <c:pt idx="74">
                  <c:v>21-Other</c:v>
                </c:pt>
                <c:pt idx="75">
                  <c:v>21-Other</c:v>
                </c:pt>
                <c:pt idx="76">
                  <c:v>21-Other</c:v>
                </c:pt>
                <c:pt idx="77">
                  <c:v>21-Other</c:v>
                </c:pt>
                <c:pt idx="78">
                  <c:v>21-Other</c:v>
                </c:pt>
                <c:pt idx="79">
                  <c:v>21-Other</c:v>
                </c:pt>
                <c:pt idx="80">
                  <c:v>21-Other</c:v>
                </c:pt>
                <c:pt idx="81">
                  <c:v>23-Other</c:v>
                </c:pt>
                <c:pt idx="82">
                  <c:v>23-Other</c:v>
                </c:pt>
                <c:pt idx="83">
                  <c:v>23-Other</c:v>
                </c:pt>
                <c:pt idx="84">
                  <c:v>23-Other</c:v>
                </c:pt>
                <c:pt idx="85">
                  <c:v>23-Other</c:v>
                </c:pt>
                <c:pt idx="86">
                  <c:v>23-Other</c:v>
                </c:pt>
                <c:pt idx="87">
                  <c:v>23-Other</c:v>
                </c:pt>
                <c:pt idx="88">
                  <c:v>23-Other</c:v>
                </c:pt>
                <c:pt idx="89">
                  <c:v>23-Other</c:v>
                </c:pt>
                <c:pt idx="90">
                  <c:v>25-USGS</c:v>
                </c:pt>
                <c:pt idx="91">
                  <c:v>25-USGS</c:v>
                </c:pt>
                <c:pt idx="92">
                  <c:v>25-USGS</c:v>
                </c:pt>
                <c:pt idx="93">
                  <c:v>25-USGS</c:v>
                </c:pt>
                <c:pt idx="94">
                  <c:v>25-USGS</c:v>
                </c:pt>
                <c:pt idx="95">
                  <c:v>25-USGS</c:v>
                </c:pt>
                <c:pt idx="96">
                  <c:v>25-USGS</c:v>
                </c:pt>
                <c:pt idx="97">
                  <c:v>25-USGS</c:v>
                </c:pt>
                <c:pt idx="98">
                  <c:v>25-USGS</c:v>
                </c:pt>
                <c:pt idx="99">
                  <c:v>28-Other</c:v>
                </c:pt>
                <c:pt idx="100">
                  <c:v>28-Other</c:v>
                </c:pt>
                <c:pt idx="101">
                  <c:v>28-Other</c:v>
                </c:pt>
                <c:pt idx="102">
                  <c:v>28-Other</c:v>
                </c:pt>
                <c:pt idx="103">
                  <c:v>28-Other</c:v>
                </c:pt>
                <c:pt idx="104">
                  <c:v>28-Other</c:v>
                </c:pt>
                <c:pt idx="105">
                  <c:v>28-Other</c:v>
                </c:pt>
                <c:pt idx="106">
                  <c:v>28-Other</c:v>
                </c:pt>
                <c:pt idx="107">
                  <c:v>28-Other</c:v>
                </c:pt>
                <c:pt idx="108">
                  <c:v>29-Other</c:v>
                </c:pt>
                <c:pt idx="109">
                  <c:v>29-Other</c:v>
                </c:pt>
                <c:pt idx="110">
                  <c:v>29-Other</c:v>
                </c:pt>
                <c:pt idx="111">
                  <c:v>29-Other</c:v>
                </c:pt>
                <c:pt idx="112">
                  <c:v>29-Other</c:v>
                </c:pt>
                <c:pt idx="113">
                  <c:v>29-Other</c:v>
                </c:pt>
                <c:pt idx="114">
                  <c:v>29-Other</c:v>
                </c:pt>
                <c:pt idx="115">
                  <c:v>29-Other</c:v>
                </c:pt>
                <c:pt idx="116">
                  <c:v>29-Other</c:v>
                </c:pt>
                <c:pt idx="117">
                  <c:v>30-Other</c:v>
                </c:pt>
                <c:pt idx="118">
                  <c:v>30-Other</c:v>
                </c:pt>
                <c:pt idx="119">
                  <c:v>30-Other</c:v>
                </c:pt>
                <c:pt idx="120">
                  <c:v>30-Other</c:v>
                </c:pt>
                <c:pt idx="121">
                  <c:v>30-Other</c:v>
                </c:pt>
                <c:pt idx="122">
                  <c:v>30-Other</c:v>
                </c:pt>
                <c:pt idx="123">
                  <c:v>30-Other</c:v>
                </c:pt>
                <c:pt idx="124">
                  <c:v>30-Other</c:v>
                </c:pt>
                <c:pt idx="125">
                  <c:v>30-Other</c:v>
                </c:pt>
                <c:pt idx="126">
                  <c:v>31-Other</c:v>
                </c:pt>
                <c:pt idx="127">
                  <c:v>31-Other</c:v>
                </c:pt>
                <c:pt idx="128">
                  <c:v>31-Other</c:v>
                </c:pt>
                <c:pt idx="129">
                  <c:v>31-Other</c:v>
                </c:pt>
                <c:pt idx="130">
                  <c:v>31-Other</c:v>
                </c:pt>
                <c:pt idx="131">
                  <c:v>31-Other</c:v>
                </c:pt>
                <c:pt idx="132">
                  <c:v>31-Other</c:v>
                </c:pt>
                <c:pt idx="133">
                  <c:v>31-Other</c:v>
                </c:pt>
                <c:pt idx="134">
                  <c:v>31-Other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Results!$AO$4:$AO$147</c:f>
              <c:numCache>
                <c:formatCode>0.00</c:formatCode>
                <c:ptCount val="144"/>
                <c:pt idx="0">
                  <c:v>4.3215511337145589</c:v>
                </c:pt>
                <c:pt idx="1">
                  <c:v>4.3215511337145589</c:v>
                </c:pt>
                <c:pt idx="2">
                  <c:v>4.3215511337145589</c:v>
                </c:pt>
                <c:pt idx="3">
                  <c:v>4.3215511337145589</c:v>
                </c:pt>
                <c:pt idx="4">
                  <c:v>4.3215511337145589</c:v>
                </c:pt>
                <c:pt idx="5">
                  <c:v>4.3215511337145589</c:v>
                </c:pt>
                <c:pt idx="6">
                  <c:v>4.3215511337145589</c:v>
                </c:pt>
                <c:pt idx="7">
                  <c:v>4.3215511337145589</c:v>
                </c:pt>
                <c:pt idx="8">
                  <c:v>4.3215511337145589</c:v>
                </c:pt>
                <c:pt idx="9">
                  <c:v>4.3215511337145589</c:v>
                </c:pt>
                <c:pt idx="10">
                  <c:v>4.3215511337145589</c:v>
                </c:pt>
                <c:pt idx="11">
                  <c:v>4.3215511337145589</c:v>
                </c:pt>
                <c:pt idx="12">
                  <c:v>4.3215511337145589</c:v>
                </c:pt>
                <c:pt idx="13">
                  <c:v>4.3215511337145589</c:v>
                </c:pt>
                <c:pt idx="14">
                  <c:v>4.3215511337145589</c:v>
                </c:pt>
                <c:pt idx="15">
                  <c:v>4.3215511337145589</c:v>
                </c:pt>
                <c:pt idx="16">
                  <c:v>4.3215511337145589</c:v>
                </c:pt>
                <c:pt idx="17">
                  <c:v>4.3215511337145589</c:v>
                </c:pt>
                <c:pt idx="18">
                  <c:v>4.3215511337145589</c:v>
                </c:pt>
                <c:pt idx="19">
                  <c:v>4.3215511337145589</c:v>
                </c:pt>
                <c:pt idx="20">
                  <c:v>4.3215511337145589</c:v>
                </c:pt>
                <c:pt idx="21">
                  <c:v>4.3215511337145589</c:v>
                </c:pt>
                <c:pt idx="22">
                  <c:v>4.3215511337145589</c:v>
                </c:pt>
                <c:pt idx="23">
                  <c:v>4.3215511337145589</c:v>
                </c:pt>
                <c:pt idx="24">
                  <c:v>4.3215511337145589</c:v>
                </c:pt>
                <c:pt idx="25">
                  <c:v>4.3215511337145589</c:v>
                </c:pt>
                <c:pt idx="26">
                  <c:v>4.3215511337145589</c:v>
                </c:pt>
                <c:pt idx="27">
                  <c:v>4.3215511337145589</c:v>
                </c:pt>
                <c:pt idx="28">
                  <c:v>4.3215511337145589</c:v>
                </c:pt>
                <c:pt idx="29">
                  <c:v>4.3215511337145589</c:v>
                </c:pt>
                <c:pt idx="30">
                  <c:v>4.3215511337145589</c:v>
                </c:pt>
                <c:pt idx="31">
                  <c:v>4.3215511337145589</c:v>
                </c:pt>
                <c:pt idx="32">
                  <c:v>4.3215511337145589</c:v>
                </c:pt>
                <c:pt idx="33">
                  <c:v>4.3215511337145589</c:v>
                </c:pt>
                <c:pt idx="34">
                  <c:v>4.3215511337145589</c:v>
                </c:pt>
                <c:pt idx="35">
                  <c:v>4.3215511337145589</c:v>
                </c:pt>
                <c:pt idx="36">
                  <c:v>4.3215511337145589</c:v>
                </c:pt>
                <c:pt idx="37">
                  <c:v>4.3215511337145589</c:v>
                </c:pt>
                <c:pt idx="38">
                  <c:v>4.3215511337145589</c:v>
                </c:pt>
                <c:pt idx="39">
                  <c:v>4.3215511337145589</c:v>
                </c:pt>
                <c:pt idx="40">
                  <c:v>4.3215511337145589</c:v>
                </c:pt>
                <c:pt idx="41">
                  <c:v>4.3215511337145589</c:v>
                </c:pt>
                <c:pt idx="42">
                  <c:v>4.3215511337145589</c:v>
                </c:pt>
                <c:pt idx="43">
                  <c:v>4.3215511337145589</c:v>
                </c:pt>
                <c:pt idx="44">
                  <c:v>4.3215511337145589</c:v>
                </c:pt>
                <c:pt idx="45">
                  <c:v>4.3215511337145589</c:v>
                </c:pt>
                <c:pt idx="46">
                  <c:v>4.3215511337145589</c:v>
                </c:pt>
                <c:pt idx="47">
                  <c:v>4.3215511337145589</c:v>
                </c:pt>
                <c:pt idx="48">
                  <c:v>4.3215511337145589</c:v>
                </c:pt>
                <c:pt idx="49">
                  <c:v>4.3215511337145589</c:v>
                </c:pt>
                <c:pt idx="50">
                  <c:v>4.3215511337145589</c:v>
                </c:pt>
                <c:pt idx="51">
                  <c:v>4.3215511337145589</c:v>
                </c:pt>
                <c:pt idx="52">
                  <c:v>4.3215511337145589</c:v>
                </c:pt>
                <c:pt idx="53">
                  <c:v>4.3215511337145589</c:v>
                </c:pt>
                <c:pt idx="54">
                  <c:v>4.3215511337145589</c:v>
                </c:pt>
                <c:pt idx="55">
                  <c:v>4.3215511337145589</c:v>
                </c:pt>
                <c:pt idx="56">
                  <c:v>4.3215511337145589</c:v>
                </c:pt>
                <c:pt idx="57">
                  <c:v>4.3215511337145589</c:v>
                </c:pt>
                <c:pt idx="58">
                  <c:v>4.3215511337145589</c:v>
                </c:pt>
                <c:pt idx="59">
                  <c:v>4.3215511337145589</c:v>
                </c:pt>
                <c:pt idx="60">
                  <c:v>4.3215511337145589</c:v>
                </c:pt>
                <c:pt idx="61">
                  <c:v>4.3215511337145589</c:v>
                </c:pt>
                <c:pt idx="62">
                  <c:v>4.3215511337145589</c:v>
                </c:pt>
                <c:pt idx="63">
                  <c:v>4.3215511337145589</c:v>
                </c:pt>
                <c:pt idx="64">
                  <c:v>4.3215511337145589</c:v>
                </c:pt>
                <c:pt idx="65">
                  <c:v>4.3215511337145589</c:v>
                </c:pt>
                <c:pt idx="66">
                  <c:v>4.3215511337145589</c:v>
                </c:pt>
                <c:pt idx="67">
                  <c:v>4.3215511337145589</c:v>
                </c:pt>
                <c:pt idx="68">
                  <c:v>4.3215511337145589</c:v>
                </c:pt>
                <c:pt idx="69">
                  <c:v>4.3215511337145589</c:v>
                </c:pt>
                <c:pt idx="70">
                  <c:v>4.3215511337145589</c:v>
                </c:pt>
                <c:pt idx="71">
                  <c:v>4.3215511337145589</c:v>
                </c:pt>
                <c:pt idx="72">
                  <c:v>4.3215511337145589</c:v>
                </c:pt>
                <c:pt idx="73">
                  <c:v>4.3215511337145589</c:v>
                </c:pt>
                <c:pt idx="74">
                  <c:v>4.3215511337145589</c:v>
                </c:pt>
                <c:pt idx="75">
                  <c:v>4.3215511337145589</c:v>
                </c:pt>
                <c:pt idx="76">
                  <c:v>4.3215511337145589</c:v>
                </c:pt>
                <c:pt idx="77">
                  <c:v>4.3215511337145589</c:v>
                </c:pt>
                <c:pt idx="78">
                  <c:v>4.3215511337145589</c:v>
                </c:pt>
                <c:pt idx="79">
                  <c:v>4.3215511337145589</c:v>
                </c:pt>
                <c:pt idx="80">
                  <c:v>4.3215511337145589</c:v>
                </c:pt>
                <c:pt idx="81">
                  <c:v>4.3215511337145589</c:v>
                </c:pt>
                <c:pt idx="82">
                  <c:v>4.3215511337145589</c:v>
                </c:pt>
                <c:pt idx="83">
                  <c:v>4.3215511337145589</c:v>
                </c:pt>
                <c:pt idx="84">
                  <c:v>4.3215511337145589</c:v>
                </c:pt>
                <c:pt idx="85">
                  <c:v>4.3215511337145589</c:v>
                </c:pt>
                <c:pt idx="86">
                  <c:v>4.3215511337145589</c:v>
                </c:pt>
                <c:pt idx="87">
                  <c:v>4.3215511337145589</c:v>
                </c:pt>
                <c:pt idx="88">
                  <c:v>4.3215511337145589</c:v>
                </c:pt>
                <c:pt idx="89">
                  <c:v>4.3215511337145589</c:v>
                </c:pt>
                <c:pt idx="90">
                  <c:v>4.3215511337145589</c:v>
                </c:pt>
                <c:pt idx="91">
                  <c:v>4.3215511337145589</c:v>
                </c:pt>
                <c:pt idx="92">
                  <c:v>4.3215511337145589</c:v>
                </c:pt>
                <c:pt idx="93">
                  <c:v>4.3215511337145589</c:v>
                </c:pt>
                <c:pt idx="94">
                  <c:v>4.3215511337145589</c:v>
                </c:pt>
                <c:pt idx="95">
                  <c:v>4.3215511337145589</c:v>
                </c:pt>
                <c:pt idx="96">
                  <c:v>4.3215511337145589</c:v>
                </c:pt>
                <c:pt idx="97">
                  <c:v>4.3215511337145589</c:v>
                </c:pt>
                <c:pt idx="98">
                  <c:v>4.3215511337145589</c:v>
                </c:pt>
                <c:pt idx="99">
                  <c:v>4.3215511337145589</c:v>
                </c:pt>
                <c:pt idx="100">
                  <c:v>4.3215511337145589</c:v>
                </c:pt>
                <c:pt idx="101">
                  <c:v>4.3215511337145589</c:v>
                </c:pt>
                <c:pt idx="102">
                  <c:v>4.3215511337145589</c:v>
                </c:pt>
                <c:pt idx="103">
                  <c:v>4.3215511337145589</c:v>
                </c:pt>
                <c:pt idx="104">
                  <c:v>4.3215511337145589</c:v>
                </c:pt>
                <c:pt idx="105">
                  <c:v>4.3215511337145589</c:v>
                </c:pt>
                <c:pt idx="106">
                  <c:v>4.3215511337145589</c:v>
                </c:pt>
                <c:pt idx="107">
                  <c:v>4.3215511337145589</c:v>
                </c:pt>
                <c:pt idx="108">
                  <c:v>4.3215511337145589</c:v>
                </c:pt>
                <c:pt idx="109">
                  <c:v>4.3215511337145589</c:v>
                </c:pt>
                <c:pt idx="110">
                  <c:v>4.3215511337145589</c:v>
                </c:pt>
                <c:pt idx="111">
                  <c:v>4.3215511337145589</c:v>
                </c:pt>
                <c:pt idx="112">
                  <c:v>4.3215511337145589</c:v>
                </c:pt>
                <c:pt idx="113">
                  <c:v>4.3215511337145589</c:v>
                </c:pt>
                <c:pt idx="114">
                  <c:v>4.3215511337145589</c:v>
                </c:pt>
                <c:pt idx="115">
                  <c:v>4.3215511337145589</c:v>
                </c:pt>
                <c:pt idx="116">
                  <c:v>4.3215511337145589</c:v>
                </c:pt>
                <c:pt idx="117">
                  <c:v>4.3215511337145589</c:v>
                </c:pt>
                <c:pt idx="118">
                  <c:v>4.3215511337145589</c:v>
                </c:pt>
                <c:pt idx="119">
                  <c:v>4.3215511337145589</c:v>
                </c:pt>
                <c:pt idx="120">
                  <c:v>4.3215511337145589</c:v>
                </c:pt>
                <c:pt idx="121">
                  <c:v>4.3215511337145589</c:v>
                </c:pt>
                <c:pt idx="122">
                  <c:v>4.3215511337145589</c:v>
                </c:pt>
                <c:pt idx="123">
                  <c:v>4.3215511337145589</c:v>
                </c:pt>
                <c:pt idx="124">
                  <c:v>4.3215511337145589</c:v>
                </c:pt>
                <c:pt idx="125">
                  <c:v>4.3215511337145589</c:v>
                </c:pt>
                <c:pt idx="126">
                  <c:v>4.3215511337145589</c:v>
                </c:pt>
                <c:pt idx="127">
                  <c:v>4.3215511337145589</c:v>
                </c:pt>
                <c:pt idx="128">
                  <c:v>4.3215511337145589</c:v>
                </c:pt>
                <c:pt idx="129">
                  <c:v>4.3215511337145589</c:v>
                </c:pt>
                <c:pt idx="130">
                  <c:v>4.3215511337145589</c:v>
                </c:pt>
                <c:pt idx="131">
                  <c:v>4.3215511337145589</c:v>
                </c:pt>
                <c:pt idx="132">
                  <c:v>4.3215511337145589</c:v>
                </c:pt>
                <c:pt idx="133">
                  <c:v>4.3215511337145589</c:v>
                </c:pt>
                <c:pt idx="134">
                  <c:v>4.3215511337145589</c:v>
                </c:pt>
                <c:pt idx="135">
                  <c:v>4.3215511337145589</c:v>
                </c:pt>
                <c:pt idx="136">
                  <c:v>4.3215511337145589</c:v>
                </c:pt>
                <c:pt idx="137">
                  <c:v>4.3215511337145589</c:v>
                </c:pt>
                <c:pt idx="138">
                  <c:v>4.3215511337145589</c:v>
                </c:pt>
                <c:pt idx="139">
                  <c:v>4.3215511337145589</c:v>
                </c:pt>
                <c:pt idx="140">
                  <c:v>4.3215511337145589</c:v>
                </c:pt>
                <c:pt idx="141">
                  <c:v>4.3215511337145589</c:v>
                </c:pt>
                <c:pt idx="142">
                  <c:v>4.3215511337145589</c:v>
                </c:pt>
                <c:pt idx="143">
                  <c:v>4.3215511337145589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B3DB-4E3F-A64B-E66476BB2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12384"/>
        <c:axId val="232290384"/>
      </c:lineChart>
      <c:catAx>
        <c:axId val="227312384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Lab ID</a:t>
                </a:r>
              </a:p>
            </c:rich>
          </c:tx>
          <c:layout>
            <c:manualLayout>
              <c:xMode val="edge"/>
              <c:yMode val="edge"/>
              <c:x val="0.4783574317445195"/>
              <c:y val="0.89070148135933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290384"/>
        <c:crossesAt val="-30"/>
        <c:auto val="1"/>
        <c:lblAlgn val="ctr"/>
        <c:lblOffset val="100"/>
        <c:tickLblSkip val="9"/>
        <c:tickMarkSkip val="9"/>
        <c:noMultiLvlLbl val="0"/>
      </c:catAx>
      <c:valAx>
        <c:axId val="232290384"/>
        <c:scaling>
          <c:orientation val="minMax"/>
          <c:max val="35"/>
          <c:min val="-3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Sediment Concentration Percent Error  </a:t>
                </a:r>
              </a:p>
            </c:rich>
          </c:tx>
          <c:layout>
            <c:manualLayout>
              <c:xMode val="edge"/>
              <c:yMode val="edge"/>
              <c:x val="1.3318575391599183E-2"/>
              <c:y val="0.243066777974742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7312384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765124555160142"/>
          <c:y val="0.95418848167539272"/>
          <c:w val="0.80249110320284711"/>
          <c:h val="3.79581151832460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USGS Sediment Laboratory Quality Assurance Project - Study 1, 2023</a:t>
            </a:r>
          </a:p>
          <a:p>
            <a:pPr>
              <a:defRPr b="1"/>
            </a:pPr>
            <a:r>
              <a:rPr lang="en-US" b="1"/>
              <a:t>Suspended</a:t>
            </a:r>
            <a:r>
              <a:rPr lang="en-US" b="1" baseline="0"/>
              <a:t> Sediment Concentration</a:t>
            </a:r>
            <a:r>
              <a:rPr lang="en-US" b="1"/>
              <a:t> vs Percent</a:t>
            </a:r>
            <a:r>
              <a:rPr lang="en-US" b="1" baseline="0"/>
              <a:t> Error (between reported and expected)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487167063053203E-2"/>
          <c:y val="0.10969777735122863"/>
          <c:w val="0.91332450556482303"/>
          <c:h val="0.8003992308723662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4"/>
            <c:spPr>
              <a:noFill/>
              <a:ln w="15875">
                <a:solidFill>
                  <a:srgbClr val="7030A0"/>
                </a:solidFill>
              </a:ln>
              <a:effectLst/>
            </c:spPr>
          </c:marker>
          <c:xVal>
            <c:numRef>
              <c:f>Results!$J$4:$J$147</c:f>
              <c:numCache>
                <c:formatCode>0.0</c:formatCode>
                <c:ptCount val="144"/>
                <c:pt idx="0">
                  <c:v>80.237087598008188</c:v>
                </c:pt>
                <c:pt idx="1">
                  <c:v>124.39331803040842</c:v>
                </c:pt>
                <c:pt idx="2">
                  <c:v>225.19416296065523</c:v>
                </c:pt>
                <c:pt idx="3">
                  <c:v>779.15074928676381</c:v>
                </c:pt>
                <c:pt idx="4">
                  <c:v>1180.831671077781</c:v>
                </c:pt>
                <c:pt idx="5">
                  <c:v>1524.3606788667223</c:v>
                </c:pt>
                <c:pt idx="6">
                  <c:v>4814.5677928573978</c:v>
                </c:pt>
                <c:pt idx="7">
                  <c:v>6085.8497639373336</c:v>
                </c:pt>
                <c:pt idx="8">
                  <c:v>7609.5700595336293</c:v>
                </c:pt>
                <c:pt idx="9">
                  <c:v>79.187394429061314</c:v>
                </c:pt>
                <c:pt idx="10">
                  <c:v>124.02841545417051</c:v>
                </c:pt>
                <c:pt idx="11">
                  <c:v>229.87160513418763</c:v>
                </c:pt>
                <c:pt idx="12">
                  <c:v>780.92199659948676</c:v>
                </c:pt>
                <c:pt idx="13">
                  <c:v>1185.3793720327915</c:v>
                </c:pt>
                <c:pt idx="14">
                  <c:v>1530.0115717808781</c:v>
                </c:pt>
                <c:pt idx="15">
                  <c:v>4815.3759089668138</c:v>
                </c:pt>
                <c:pt idx="16">
                  <c:v>6077.5374472031044</c:v>
                </c:pt>
                <c:pt idx="17">
                  <c:v>7606.1043504460831</c:v>
                </c:pt>
                <c:pt idx="18">
                  <c:v>80.237087598008173</c:v>
                </c:pt>
                <c:pt idx="19">
                  <c:v>127.75556702415211</c:v>
                </c:pt>
                <c:pt idx="20">
                  <c:v>230.52635664737738</c:v>
                </c:pt>
                <c:pt idx="21">
                  <c:v>779.77369906469335</c:v>
                </c:pt>
                <c:pt idx="22">
                  <c:v>1176.4370203086783</c:v>
                </c:pt>
                <c:pt idx="23">
                  <c:v>1528.4287296339346</c:v>
                </c:pt>
                <c:pt idx="24">
                  <c:v>4818.2938235609354</c:v>
                </c:pt>
                <c:pt idx="25">
                  <c:v>6052.138495617678</c:v>
                </c:pt>
                <c:pt idx="26">
                  <c:v>7610.8847505921467</c:v>
                </c:pt>
                <c:pt idx="27">
                  <c:v>79.187394429061314</c:v>
                </c:pt>
                <c:pt idx="28">
                  <c:v>124.81364233081331</c:v>
                </c:pt>
                <c:pt idx="29">
                  <c:v>228.73212172931562</c:v>
                </c:pt>
                <c:pt idx="30">
                  <c:v>779.94846438054105</c:v>
                </c:pt>
                <c:pt idx="31">
                  <c:v>1177.9793323989043</c:v>
                </c:pt>
                <c:pt idx="32">
                  <c:v>1526.4101206468795</c:v>
                </c:pt>
                <c:pt idx="33">
                  <c:v>4816.3648326216253</c:v>
                </c:pt>
                <c:pt idx="34">
                  <c:v>6046.7709797897023</c:v>
                </c:pt>
                <c:pt idx="35">
                  <c:v>7605.1410670435598</c:v>
                </c:pt>
                <c:pt idx="36">
                  <c:v>81.806049109431669</c:v>
                </c:pt>
                <c:pt idx="37">
                  <c:v>125.76640425124128</c:v>
                </c:pt>
                <c:pt idx="38">
                  <c:v>227.64168798817309</c:v>
                </c:pt>
                <c:pt idx="39">
                  <c:v>782.54155891161929</c:v>
                </c:pt>
                <c:pt idx="40">
                  <c:v>1185.0134675267702</c:v>
                </c:pt>
                <c:pt idx="41">
                  <c:v>1526.5504147626293</c:v>
                </c:pt>
                <c:pt idx="42">
                  <c:v>4821.1249723646906</c:v>
                </c:pt>
                <c:pt idx="43">
                  <c:v>6044.7284179953504</c:v>
                </c:pt>
                <c:pt idx="44">
                  <c:v>7607.6753741262482</c:v>
                </c:pt>
                <c:pt idx="45">
                  <c:v>78.132298607447566</c:v>
                </c:pt>
                <c:pt idx="46">
                  <c:v>128.08903222363085</c:v>
                </c:pt>
                <c:pt idx="47">
                  <c:v>227.2131213155167</c:v>
                </c:pt>
                <c:pt idx="48">
                  <c:v>781.61619758858023</c:v>
                </c:pt>
                <c:pt idx="49">
                  <c:v>1177.4516498010862</c:v>
                </c:pt>
                <c:pt idx="50">
                  <c:v>1526.6231180094271</c:v>
                </c:pt>
                <c:pt idx="51">
                  <c:v>4818.9723037650556</c:v>
                </c:pt>
                <c:pt idx="52">
                  <c:v>6046.5087408143972</c:v>
                </c:pt>
                <c:pt idx="53">
                  <c:v>7606.0078802394137</c:v>
                </c:pt>
                <c:pt idx="54">
                  <c:v>77.943312045641207</c:v>
                </c:pt>
                <c:pt idx="55">
                  <c:v>124.67335413569005</c:v>
                </c:pt>
                <c:pt idx="56">
                  <c:v>229.33496328125301</c:v>
                </c:pt>
                <c:pt idx="57">
                  <c:v>778.92661799811128</c:v>
                </c:pt>
                <c:pt idx="58">
                  <c:v>1181.8320453348667</c:v>
                </c:pt>
                <c:pt idx="59">
                  <c:v>1524.9575127881669</c:v>
                </c:pt>
                <c:pt idx="60">
                  <c:v>4815.6003635603029</c:v>
                </c:pt>
                <c:pt idx="61">
                  <c:v>6048.1023329468617</c:v>
                </c:pt>
                <c:pt idx="62">
                  <c:v>7603.9875482251546</c:v>
                </c:pt>
                <c:pt idx="63">
                  <c:v>78.167297980898454</c:v>
                </c:pt>
                <c:pt idx="64">
                  <c:v>124.78568011313706</c:v>
                </c:pt>
                <c:pt idx="65">
                  <c:v>227.68183483197586</c:v>
                </c:pt>
                <c:pt idx="66">
                  <c:v>787.66778458663055</c:v>
                </c:pt>
                <c:pt idx="67">
                  <c:v>1179.0206458121747</c:v>
                </c:pt>
                <c:pt idx="68">
                  <c:v>1528.4287296339346</c:v>
                </c:pt>
                <c:pt idx="69">
                  <c:v>4818.0693682168658</c:v>
                </c:pt>
                <c:pt idx="70">
                  <c:v>6035.9531498217757</c:v>
                </c:pt>
                <c:pt idx="71">
                  <c:v>7611.041863741425</c:v>
                </c:pt>
                <c:pt idx="72">
                  <c:v>80.64921083183026</c:v>
                </c:pt>
                <c:pt idx="73">
                  <c:v>123.97280550615483</c:v>
                </c:pt>
                <c:pt idx="74">
                  <c:v>226.99987838134737</c:v>
                </c:pt>
                <c:pt idx="75">
                  <c:v>783.1851231742653</c:v>
                </c:pt>
                <c:pt idx="76">
                  <c:v>1179.0206458121747</c:v>
                </c:pt>
                <c:pt idx="77">
                  <c:v>1525.3525627789354</c:v>
                </c:pt>
                <c:pt idx="78">
                  <c:v>4812.5506564962279</c:v>
                </c:pt>
                <c:pt idx="79">
                  <c:v>6055.2456936645249</c:v>
                </c:pt>
                <c:pt idx="80">
                  <c:v>7611.8444233643522</c:v>
                </c:pt>
                <c:pt idx="81">
                  <c:v>78.356184310650775</c:v>
                </c:pt>
                <c:pt idx="82">
                  <c:v>124.39331803040839</c:v>
                </c:pt>
                <c:pt idx="83">
                  <c:v>225.71526669676683</c:v>
                </c:pt>
                <c:pt idx="84">
                  <c:v>774.34268494181708</c:v>
                </c:pt>
                <c:pt idx="85">
                  <c:v>1182.5864430873712</c:v>
                </c:pt>
                <c:pt idx="86">
                  <c:v>1527.8739305648028</c:v>
                </c:pt>
                <c:pt idx="87">
                  <c:v>4818.2057448715859</c:v>
                </c:pt>
                <c:pt idx="88">
                  <c:v>6053.2338406978288</c:v>
                </c:pt>
                <c:pt idx="89">
                  <c:v>7606.0393925647622</c:v>
                </c:pt>
                <c:pt idx="90">
                  <c:v>80.443195359582433</c:v>
                </c:pt>
                <c:pt idx="91">
                  <c:v>126.21480456339798</c:v>
                </c:pt>
                <c:pt idx="92">
                  <c:v>224.54404809093452</c:v>
                </c:pt>
                <c:pt idx="93">
                  <c:v>780.47323067170692</c:v>
                </c:pt>
                <c:pt idx="94">
                  <c:v>1180.4862831191233</c:v>
                </c:pt>
                <c:pt idx="95">
                  <c:v>1526.7408826246824</c:v>
                </c:pt>
                <c:pt idx="96">
                  <c:v>4819.1916455626924</c:v>
                </c:pt>
                <c:pt idx="97">
                  <c:v>6060.455304934344</c:v>
                </c:pt>
                <c:pt idx="98">
                  <c:v>7600.366870046596</c:v>
                </c:pt>
                <c:pt idx="99">
                  <c:v>77.617030267885511</c:v>
                </c:pt>
                <c:pt idx="100">
                  <c:v>127.47427438688136</c:v>
                </c:pt>
                <c:pt idx="101">
                  <c:v>224.54404809093455</c:v>
                </c:pt>
                <c:pt idx="102">
                  <c:v>777.93037927679927</c:v>
                </c:pt>
                <c:pt idx="103">
                  <c:v>1189.5131314652024</c:v>
                </c:pt>
                <c:pt idx="104">
                  <c:v>1528.2864919632659</c:v>
                </c:pt>
                <c:pt idx="105">
                  <c:v>4823.4664411171389</c:v>
                </c:pt>
                <c:pt idx="106">
                  <c:v>6050.5979678068943</c:v>
                </c:pt>
                <c:pt idx="107">
                  <c:v>7614.0647215798008</c:v>
                </c:pt>
                <c:pt idx="108">
                  <c:v>79.465210976961487</c:v>
                </c:pt>
                <c:pt idx="109">
                  <c:v>127.14010855496139</c:v>
                </c:pt>
                <c:pt idx="110">
                  <c:v>225.36794206138592</c:v>
                </c:pt>
                <c:pt idx="111">
                  <c:v>785.90656382657266</c:v>
                </c:pt>
                <c:pt idx="112">
                  <c:v>1180.7105766652473</c:v>
                </c:pt>
                <c:pt idx="113">
                  <c:v>1528.8404548854367</c:v>
                </c:pt>
                <c:pt idx="114">
                  <c:v>4823.4134360258931</c:v>
                </c:pt>
                <c:pt idx="115">
                  <c:v>6044.7284179953494</c:v>
                </c:pt>
                <c:pt idx="116">
                  <c:v>7599.0205896370917</c:v>
                </c:pt>
                <c:pt idx="117">
                  <c:v>81.109465472512468</c:v>
                </c:pt>
                <c:pt idx="118">
                  <c:v>126.41066573751948</c:v>
                </c:pt>
                <c:pt idx="119">
                  <c:v>225.09318751852098</c:v>
                </c:pt>
                <c:pt idx="120">
                  <c:v>780.57187267915197</c:v>
                </c:pt>
                <c:pt idx="121">
                  <c:v>1178.8116738928213</c:v>
                </c:pt>
                <c:pt idx="122">
                  <c:v>1530.6585353496682</c:v>
                </c:pt>
                <c:pt idx="123">
                  <c:v>4817.6646177612065</c:v>
                </c:pt>
                <c:pt idx="124">
                  <c:v>6043.5868852005478</c:v>
                </c:pt>
                <c:pt idx="125">
                  <c:v>7616.616502188067</c:v>
                </c:pt>
                <c:pt idx="126">
                  <c:v>80.030887485078921</c:v>
                </c:pt>
                <c:pt idx="127">
                  <c:v>127.44572245191959</c:v>
                </c:pt>
                <c:pt idx="128">
                  <c:v>224.26966304046908</c:v>
                </c:pt>
                <c:pt idx="129">
                  <c:v>778.17954765656896</c:v>
                </c:pt>
                <c:pt idx="130">
                  <c:v>1183.5854167734558</c:v>
                </c:pt>
                <c:pt idx="131">
                  <c:v>1527.8739305648028</c:v>
                </c:pt>
                <c:pt idx="132">
                  <c:v>4814.7921471122208</c:v>
                </c:pt>
                <c:pt idx="133">
                  <c:v>6058.698846178484</c:v>
                </c:pt>
                <c:pt idx="134">
                  <c:v>7607.1623008727502</c:v>
                </c:pt>
                <c:pt idx="135">
                  <c:v>83.038404331019763</c:v>
                </c:pt>
                <c:pt idx="136">
                  <c:v>127.00129146832475</c:v>
                </c:pt>
                <c:pt idx="137">
                  <c:v>230.52635664737741</c:v>
                </c:pt>
                <c:pt idx="138">
                  <c:v>778.52883287709722</c:v>
                </c:pt>
                <c:pt idx="139">
                  <c:v>1181.6077514757433</c:v>
                </c:pt>
                <c:pt idx="140">
                  <c:v>1528.7019119876597</c:v>
                </c:pt>
                <c:pt idx="141">
                  <c:v>4821.9367455482525</c:v>
                </c:pt>
                <c:pt idx="142">
                  <c:v>6054.3910950304098</c:v>
                </c:pt>
                <c:pt idx="143">
                  <c:v>7631.9050112412915</c:v>
                </c:pt>
              </c:numCache>
            </c:numRef>
          </c:xVal>
          <c:yVal>
            <c:numRef>
              <c:f>Results!$T$4:$T$147</c:f>
              <c:numCache>
                <c:formatCode>0.00</c:formatCode>
                <c:ptCount val="144"/>
                <c:pt idx="0">
                  <c:v>-0.29548380319585926</c:v>
                </c:pt>
                <c:pt idx="1">
                  <c:v>-20.413731567318536</c:v>
                </c:pt>
                <c:pt idx="2">
                  <c:v>-4.082771435892675</c:v>
                </c:pt>
                <c:pt idx="3">
                  <c:v>-2.7145901234292915</c:v>
                </c:pt>
                <c:pt idx="4">
                  <c:v>-1.0866638651442317</c:v>
                </c:pt>
                <c:pt idx="5">
                  <c:v>-1.729294072733496</c:v>
                </c:pt>
                <c:pt idx="6">
                  <c:v>-4.6851099114657089</c:v>
                </c:pt>
                <c:pt idx="7">
                  <c:v>-3.2509800867862975</c:v>
                </c:pt>
                <c:pt idx="8">
                  <c:v>-7.8265927624579916</c:v>
                </c:pt>
                <c:pt idx="9">
                  <c:v>-1.4994740483916553</c:v>
                </c:pt>
                <c:pt idx="10">
                  <c:v>-5.666778397864455</c:v>
                </c:pt>
                <c:pt idx="11">
                  <c:v>-6.904552271657292</c:v>
                </c:pt>
                <c:pt idx="12">
                  <c:v>-3.8316242505373972</c:v>
                </c:pt>
                <c:pt idx="13">
                  <c:v>-2.9846454955699002</c:v>
                </c:pt>
                <c:pt idx="14">
                  <c:v>-2.8765515629172778</c:v>
                </c:pt>
                <c:pt idx="15">
                  <c:v>1.7781392907196256</c:v>
                </c:pt>
                <c:pt idx="16">
                  <c:v>0.58350200397721153</c:v>
                </c:pt>
                <c:pt idx="17">
                  <c:v>0.47193212057117873</c:v>
                </c:pt>
                <c:pt idx="18">
                  <c:v>3.4434355541843145</c:v>
                </c:pt>
                <c:pt idx="19">
                  <c:v>-3.722395144826117</c:v>
                </c:pt>
                <c:pt idx="20">
                  <c:v>-1.9634876953792686</c:v>
                </c:pt>
                <c:pt idx="21">
                  <c:v>-0.99691732024529434</c:v>
                </c:pt>
                <c:pt idx="22">
                  <c:v>-0.46215991292518738</c:v>
                </c:pt>
                <c:pt idx="23">
                  <c:v>-0.74774370648422961</c:v>
                </c:pt>
                <c:pt idx="24">
                  <c:v>0.26370696566765589</c:v>
                </c:pt>
                <c:pt idx="25">
                  <c:v>-1.4728429576127964</c:v>
                </c:pt>
                <c:pt idx="26">
                  <c:v>-1.3518106496638516</c:v>
                </c:pt>
                <c:pt idx="27">
                  <c:v>-11.602092094710461</c:v>
                </c:pt>
                <c:pt idx="28">
                  <c:v>-6.2602470250035473</c:v>
                </c:pt>
                <c:pt idx="29">
                  <c:v>-8.6267383785592031</c:v>
                </c:pt>
                <c:pt idx="30">
                  <c:v>-2.4294508221886821</c:v>
                </c:pt>
                <c:pt idx="31">
                  <c:v>-3.3938908178879568</c:v>
                </c:pt>
                <c:pt idx="32">
                  <c:v>-2.1888036639013215</c:v>
                </c:pt>
                <c:pt idx="33">
                  <c:v>-2.4575553708043625</c:v>
                </c:pt>
                <c:pt idx="34">
                  <c:v>-3.1218476840058447</c:v>
                </c:pt>
                <c:pt idx="35">
                  <c:v>-4.0254488949613902</c:v>
                </c:pt>
                <c:pt idx="36">
                  <c:v>2.7430134018165369</c:v>
                </c:pt>
                <c:pt idx="37">
                  <c:v>2.8573574716979815</c:v>
                </c:pt>
                <c:pt idx="38">
                  <c:v>-3.1504282240894685</c:v>
                </c:pt>
                <c:pt idx="39">
                  <c:v>-1.9387544008167841</c:v>
                </c:pt>
                <c:pt idx="40">
                  <c:v>-0.63235294214923887</c:v>
                </c:pt>
                <c:pt idx="41">
                  <c:v>-1.1837417610239327</c:v>
                </c:pt>
                <c:pt idx="42">
                  <c:v>-1.6449474514615827</c:v>
                </c:pt>
                <c:pt idx="43">
                  <c:v>-0.938642964114624</c:v>
                </c:pt>
                <c:pt idx="44">
                  <c:v>-1.1059275006974301</c:v>
                </c:pt>
                <c:pt idx="45">
                  <c:v>-6.5687285526223551</c:v>
                </c:pt>
                <c:pt idx="46">
                  <c:v>-3.9730429181055111</c:v>
                </c:pt>
                <c:pt idx="47">
                  <c:v>-3.1746059707090111</c:v>
                </c:pt>
                <c:pt idx="48">
                  <c:v>-3.0214570349796035</c:v>
                </c:pt>
                <c:pt idx="49">
                  <c:v>-2.5013043895315485</c:v>
                </c:pt>
                <c:pt idx="50">
                  <c:v>-3.1195071951696356</c:v>
                </c:pt>
                <c:pt idx="51">
                  <c:v>-0.87098038999441219</c:v>
                </c:pt>
                <c:pt idx="52">
                  <c:v>-0.38879859142039175</c:v>
                </c:pt>
                <c:pt idx="53">
                  <c:v>6.5633902030997948E-2</c:v>
                </c:pt>
                <c:pt idx="54">
                  <c:v>7.2729722244287379E-2</c:v>
                </c:pt>
                <c:pt idx="55">
                  <c:v>-6.956862752124465</c:v>
                </c:pt>
                <c:pt idx="56">
                  <c:v>-5.814622895026786</c:v>
                </c:pt>
                <c:pt idx="57">
                  <c:v>-2.8149786502949437</c:v>
                </c:pt>
                <c:pt idx="58">
                  <c:v>-2.8626779472103907</c:v>
                </c:pt>
                <c:pt idx="59">
                  <c:v>-1.8989062019978673</c:v>
                </c:pt>
                <c:pt idx="60">
                  <c:v>-0.49008143904313695</c:v>
                </c:pt>
                <c:pt idx="61">
                  <c:v>-0.38197655520827406</c:v>
                </c:pt>
                <c:pt idx="62">
                  <c:v>-0.38121509328247849</c:v>
                </c:pt>
                <c:pt idx="63">
                  <c:v>1.0652818257898997</c:v>
                </c:pt>
                <c:pt idx="64">
                  <c:v>-1.4309976204946537</c:v>
                </c:pt>
                <c:pt idx="65">
                  <c:v>-3.8131433886163397</c:v>
                </c:pt>
                <c:pt idx="66">
                  <c:v>-2.2430502976458064</c:v>
                </c:pt>
                <c:pt idx="67">
                  <c:v>-2.6310519601466344</c:v>
                </c:pt>
                <c:pt idx="68">
                  <c:v>-1.990850410226352</c:v>
                </c:pt>
                <c:pt idx="69">
                  <c:v>-2.3467775072468906</c:v>
                </c:pt>
                <c:pt idx="70">
                  <c:v>-0.87729557382895273</c:v>
                </c:pt>
                <c:pt idx="71">
                  <c:v>-0.92026643651903306</c:v>
                </c:pt>
                <c:pt idx="72">
                  <c:v>-8.8689661514273119</c:v>
                </c:pt>
                <c:pt idx="73">
                  <c:v>-5.9262054465167369</c:v>
                </c:pt>
                <c:pt idx="74">
                  <c:v>-4.8863720957961867</c:v>
                </c:pt>
                <c:pt idx="75">
                  <c:v>-1.7795438198504179</c:v>
                </c:pt>
                <c:pt idx="76">
                  <c:v>-2.2761697506309275</c:v>
                </c:pt>
                <c:pt idx="77">
                  <c:v>-1.5331533844267795</c:v>
                </c:pt>
                <c:pt idx="78">
                  <c:v>-1.3947710847267294</c:v>
                </c:pt>
                <c:pt idx="79">
                  <c:v>-0.67184620282080243</c:v>
                </c:pt>
                <c:pt idx="80">
                  <c:v>-0.23251797531271814</c:v>
                </c:pt>
                <c:pt idx="81">
                  <c:v>1.3996088043736878</c:v>
                </c:pt>
                <c:pt idx="82">
                  <c:v>-5.2959084348348267</c:v>
                </c:pt>
                <c:pt idx="83">
                  <c:v>-4.3857076329285958</c:v>
                </c:pt>
                <c:pt idx="84">
                  <c:v>-2.0018232151456208</c:v>
                </c:pt>
                <c:pt idx="85">
                  <c:v>-1.7960023559190761</c:v>
                </c:pt>
                <c:pt idx="86">
                  <c:v>-2.116671259110011</c:v>
                </c:pt>
                <c:pt idx="87">
                  <c:v>0.15115585890862673</c:v>
                </c:pt>
                <c:pt idx="88">
                  <c:v>-0.72667608375274251</c:v>
                </c:pt>
                <c:pt idx="89">
                  <c:v>-0.20627512490891614</c:v>
                </c:pt>
                <c:pt idx="90">
                  <c:v>0.56785988967202106</c:v>
                </c:pt>
                <c:pt idx="91">
                  <c:v>-0.17018967318535083</c:v>
                </c:pt>
                <c:pt idx="92">
                  <c:v>-2.4690247361574813</c:v>
                </c:pt>
                <c:pt idx="93">
                  <c:v>-3.391946018305199</c:v>
                </c:pt>
                <c:pt idx="94">
                  <c:v>-1.7354105178582597</c:v>
                </c:pt>
                <c:pt idx="95">
                  <c:v>-1.7515010522748995</c:v>
                </c:pt>
                <c:pt idx="96">
                  <c:v>-1.2282484266255231</c:v>
                </c:pt>
                <c:pt idx="97">
                  <c:v>-1.492549658120512</c:v>
                </c:pt>
                <c:pt idx="98">
                  <c:v>-0.6626899846781632</c:v>
                </c:pt>
                <c:pt idx="99">
                  <c:v>-4.6600987636370288</c:v>
                </c:pt>
                <c:pt idx="100">
                  <c:v>-3.5099430127384341</c:v>
                </c:pt>
                <c:pt idx="101">
                  <c:v>-8.7038816023392052</c:v>
                </c:pt>
                <c:pt idx="102">
                  <c:v>-4.6187139921443672</c:v>
                </c:pt>
                <c:pt idx="103">
                  <c:v>-3.994334338005777</c:v>
                </c:pt>
                <c:pt idx="104">
                  <c:v>-1.981728695668789</c:v>
                </c:pt>
                <c:pt idx="105">
                  <c:v>-1.9377441982470094</c:v>
                </c:pt>
                <c:pt idx="106">
                  <c:v>-1.6791392908182199</c:v>
                </c:pt>
                <c:pt idx="107">
                  <c:v>-1.5506135802232079</c:v>
                </c:pt>
                <c:pt idx="108">
                  <c:v>-9.9354307122527725</c:v>
                </c:pt>
                <c:pt idx="109">
                  <c:v>-2.3439562769235165</c:v>
                </c:pt>
                <c:pt idx="110">
                  <c:v>0.537812932721351</c:v>
                </c:pt>
                <c:pt idx="111">
                  <c:v>-1.4971962785603132</c:v>
                </c:pt>
                <c:pt idx="112">
                  <c:v>-2.1851736721218673</c:v>
                </c:pt>
                <c:pt idx="113">
                  <c:v>-0.5638557547250802</c:v>
                </c:pt>
                <c:pt idx="114">
                  <c:v>-0.60752486624984714</c:v>
                </c:pt>
                <c:pt idx="115">
                  <c:v>-0.48568630325803569</c:v>
                </c:pt>
                <c:pt idx="116">
                  <c:v>-0.77089657734286698</c:v>
                </c:pt>
                <c:pt idx="117">
                  <c:v>-7.096277681999581</c:v>
                </c:pt>
                <c:pt idx="118">
                  <c:v>-7.8293313113075804</c:v>
                </c:pt>
                <c:pt idx="119">
                  <c:v>-3.6013287641298035</c:v>
                </c:pt>
                <c:pt idx="120">
                  <c:v>-1.5721565960304558</c:v>
                </c:pt>
                <c:pt idx="121">
                  <c:v>-2.2977368601549162</c:v>
                </c:pt>
                <c:pt idx="122">
                  <c:v>-1.1579600494499316</c:v>
                </c:pt>
                <c:pt idx="123">
                  <c:v>-1.1340367019513606</c:v>
                </c:pt>
                <c:pt idx="124">
                  <c:v>-1.4888758669224593</c:v>
                </c:pt>
                <c:pt idx="125">
                  <c:v>-1.1678230853762159</c:v>
                </c:pt>
                <c:pt idx="126">
                  <c:v>-14.907853530055304</c:v>
                </c:pt>
                <c:pt idx="127">
                  <c:v>-10.079367282621666</c:v>
                </c:pt>
                <c:pt idx="128">
                  <c:v>-1.9038076673342261</c:v>
                </c:pt>
                <c:pt idx="129">
                  <c:v>-1.3081232586006564</c:v>
                </c:pt>
                <c:pt idx="130">
                  <c:v>-3.640245660588648</c:v>
                </c:pt>
                <c:pt idx="131">
                  <c:v>-2.4788648989384927</c:v>
                </c:pt>
                <c:pt idx="132">
                  <c:v>-0.9780722754660468</c:v>
                </c:pt>
                <c:pt idx="133">
                  <c:v>-1.7280747704521191</c:v>
                </c:pt>
                <c:pt idx="134">
                  <c:v>-0.42278972895136296</c:v>
                </c:pt>
                <c:pt idx="135">
                  <c:v>-15.099524650109306</c:v>
                </c:pt>
                <c:pt idx="136">
                  <c:v>-13.229228832302969</c:v>
                </c:pt>
                <c:pt idx="137">
                  <c:v>-11.376728036132681</c:v>
                </c:pt>
                <c:pt idx="138">
                  <c:v>-5.7966809925743012</c:v>
                </c:pt>
                <c:pt idx="139">
                  <c:v>-4.1898634647506112</c:v>
                </c:pt>
                <c:pt idx="140">
                  <c:v>-2.5186016767388262</c:v>
                </c:pt>
                <c:pt idx="141">
                  <c:v>6.1295547836586586</c:v>
                </c:pt>
                <c:pt idx="142">
                  <c:v>7.7399840481767974</c:v>
                </c:pt>
                <c:pt idx="143">
                  <c:v>19.706678562474544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4A-4F2F-B1D5-869A9880D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546040"/>
        <c:axId val="233004424"/>
      </c:scatterChart>
      <c:valAx>
        <c:axId val="231546040"/>
        <c:scaling>
          <c:logBase val="10"/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Suspended Sediment 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004424"/>
        <c:crossesAt val="-30"/>
        <c:crossBetween val="midCat"/>
      </c:valAx>
      <c:valAx>
        <c:axId val="233004424"/>
        <c:scaling>
          <c:orientation val="minMax"/>
          <c:max val="3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Percent Error</a:t>
                </a:r>
              </a:p>
            </c:rich>
          </c:tx>
          <c:layout>
            <c:manualLayout>
              <c:xMode val="edge"/>
              <c:yMode val="edge"/>
              <c:x val="1.0275688991304155E-2"/>
              <c:y val="0.427370893642963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546040"/>
        <c:crosses val="autoZero"/>
        <c:crossBetween val="midCat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USGS Sediment Laboratory Quality Assurance Project - Study 1, 2023</a:t>
            </a:r>
          </a:p>
          <a:p>
            <a:pPr>
              <a:defRPr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Particle Size Distribution Results for Sample 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976704671477799E-2"/>
          <c:y val="9.6148827961200625E-2"/>
          <c:w val="0.90196065753284205"/>
          <c:h val="0.76940561394905149"/>
        </c:manualLayout>
      </c:layout>
      <c:lineChart>
        <c:grouping val="standard"/>
        <c:varyColors val="0"/>
        <c:ser>
          <c:idx val="0"/>
          <c:order val="0"/>
          <c:tx>
            <c:v>2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('PSD for Samples 7, 8, 9'!$B$4,'PSD for Samples 7, 8, 9'!$B$7,'PSD for Samples 7, 8, 9'!$B$10,'PSD for Samples 7, 8, 9'!$B$13,'PSD for Samples 7, 8, 9'!$B$16)</c:f>
              <c:strCache>
                <c:ptCount val="5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</c:strCache>
            </c:strRef>
          </c:cat>
          <c:val>
            <c:numRef>
              <c:f>('PSD for Samples 7, 8, 9'!$D$4,'PSD for Samples 7, 8, 9'!$D$7,'PSD for Samples 7, 8, 9'!$D$10,'PSD for Samples 7, 8, 9'!$D$13,'PSD for Samples 7, 8, 9'!$D$16)</c:f>
              <c:numCache>
                <c:formatCode>General</c:formatCode>
                <c:ptCount val="5"/>
                <c:pt idx="0" formatCode="0.0">
                  <c:v>11.3</c:v>
                </c:pt>
                <c:pt idx="1">
                  <c:v>16.399999999999999</c:v>
                </c:pt>
                <c:pt idx="2">
                  <c:v>11.6</c:v>
                </c:pt>
                <c:pt idx="3">
                  <c:v>11.2</c:v>
                </c:pt>
                <c:pt idx="4">
                  <c:v>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5-4AEF-AA45-EAD681A9CB1F}"/>
            </c:ext>
          </c:extLst>
        </c:ser>
        <c:ser>
          <c:idx val="1"/>
          <c:order val="1"/>
          <c:tx>
            <c:v>4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('PSD for Samples 7, 8, 9'!$B$4,'PSD for Samples 7, 8, 9'!$B$7,'PSD for Samples 7, 8, 9'!$B$10,'PSD for Samples 7, 8, 9'!$B$13,'PSD for Samples 7, 8, 9'!$B$16)</c:f>
              <c:strCache>
                <c:ptCount val="5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</c:strCache>
            </c:strRef>
          </c:cat>
          <c:val>
            <c:numRef>
              <c:f>('PSD for Samples 7, 8, 9'!$E$4,'PSD for Samples 7, 8, 9'!$E$7,'PSD for Samples 7, 8, 9'!$E$10,'PSD for Samples 7, 8, 9'!$E$13,'PSD for Samples 7, 8, 9'!$E$16)</c:f>
              <c:numCache>
                <c:formatCode>General</c:formatCode>
                <c:ptCount val="5"/>
                <c:pt idx="0" formatCode="0.0">
                  <c:v>21</c:v>
                </c:pt>
                <c:pt idx="1">
                  <c:v>22.7</c:v>
                </c:pt>
                <c:pt idx="2">
                  <c:v>21.7</c:v>
                </c:pt>
                <c:pt idx="3">
                  <c:v>19.399999999999999</c:v>
                </c:pt>
                <c:pt idx="4">
                  <c:v>16.63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5-4AEF-AA45-EAD681A9CB1F}"/>
            </c:ext>
          </c:extLst>
        </c:ser>
        <c:ser>
          <c:idx val="2"/>
          <c:order val="2"/>
          <c:tx>
            <c:v>8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('PSD for Samples 7, 8, 9'!$B$4,'PSD for Samples 7, 8, 9'!$B$7,'PSD for Samples 7, 8, 9'!$B$10,'PSD for Samples 7, 8, 9'!$B$13,'PSD for Samples 7, 8, 9'!$B$16)</c:f>
              <c:strCache>
                <c:ptCount val="5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</c:strCache>
            </c:strRef>
          </c:cat>
          <c:val>
            <c:numRef>
              <c:f>('PSD for Samples 7, 8, 9'!$F$4,'PSD for Samples 7, 8, 9'!$F$7,'PSD for Samples 7, 8, 9'!$F$10,'PSD for Samples 7, 8, 9'!$F$13,'PSD for Samples 7, 8, 9'!$F$16)</c:f>
              <c:numCache>
                <c:formatCode>General</c:formatCode>
                <c:ptCount val="5"/>
                <c:pt idx="0" formatCode="0.0">
                  <c:v>33.700000000000003</c:v>
                </c:pt>
                <c:pt idx="1">
                  <c:v>27.1</c:v>
                </c:pt>
                <c:pt idx="2">
                  <c:v>34</c:v>
                </c:pt>
                <c:pt idx="3">
                  <c:v>31.1</c:v>
                </c:pt>
                <c:pt idx="4">
                  <c:v>29.47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65-4AEF-AA45-EAD681A9CB1F}"/>
            </c:ext>
          </c:extLst>
        </c:ser>
        <c:ser>
          <c:idx val="3"/>
          <c:order val="3"/>
          <c:tx>
            <c:v>16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('PSD for Samples 7, 8, 9'!$B$4,'PSD for Samples 7, 8, 9'!$B$7,'PSD for Samples 7, 8, 9'!$B$10,'PSD for Samples 7, 8, 9'!$B$13,'PSD for Samples 7, 8, 9'!$B$16)</c:f>
              <c:strCache>
                <c:ptCount val="5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</c:strCache>
            </c:strRef>
          </c:cat>
          <c:val>
            <c:numRef>
              <c:f>('PSD for Samples 7, 8, 9'!$G$4,'PSD for Samples 7, 8, 9'!$G$7,'PSD for Samples 7, 8, 9'!$G$10,'PSD for Samples 7, 8, 9'!$G$13,'PSD for Samples 7, 8, 9'!$G$16)</c:f>
              <c:numCache>
                <c:formatCode>General</c:formatCode>
                <c:ptCount val="5"/>
                <c:pt idx="0" formatCode="0.0">
                  <c:v>48.2</c:v>
                </c:pt>
                <c:pt idx="1">
                  <c:v>42.8</c:v>
                </c:pt>
                <c:pt idx="2">
                  <c:v>49.4</c:v>
                </c:pt>
                <c:pt idx="3">
                  <c:v>41.1</c:v>
                </c:pt>
                <c:pt idx="4">
                  <c:v>45.27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65-4AEF-AA45-EAD681A9CB1F}"/>
            </c:ext>
          </c:extLst>
        </c:ser>
        <c:ser>
          <c:idx val="4"/>
          <c:order val="4"/>
          <c:tx>
            <c:v>31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6600"/>
              </a:solidFill>
              <a:ln w="9525">
                <a:solidFill>
                  <a:srgbClr val="FF6600"/>
                </a:solidFill>
              </a:ln>
              <a:effectLst/>
            </c:spPr>
          </c:marker>
          <c:cat>
            <c:strRef>
              <c:f>('PSD for Samples 7, 8, 9'!$B$4,'PSD for Samples 7, 8, 9'!$B$7,'PSD for Samples 7, 8, 9'!$B$10,'PSD for Samples 7, 8, 9'!$B$13,'PSD for Samples 7, 8, 9'!$B$16)</c:f>
              <c:strCache>
                <c:ptCount val="5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</c:strCache>
            </c:strRef>
          </c:cat>
          <c:val>
            <c:numRef>
              <c:f>('PSD for Samples 7, 8, 9'!$H$4,'PSD for Samples 7, 8, 9'!$H$7,'PSD for Samples 7, 8, 9'!$H$10,'PSD for Samples 7, 8, 9'!$H$13,'PSD for Samples 7, 8, 9'!$H$16)</c:f>
              <c:numCache>
                <c:formatCode>General</c:formatCode>
                <c:ptCount val="5"/>
                <c:pt idx="0" formatCode="0.0">
                  <c:v>68.3</c:v>
                </c:pt>
                <c:pt idx="1">
                  <c:v>50.4</c:v>
                </c:pt>
                <c:pt idx="2">
                  <c:v>69.400000000000006</c:v>
                </c:pt>
                <c:pt idx="3">
                  <c:v>63</c:v>
                </c:pt>
                <c:pt idx="4">
                  <c:v>68.38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65-4AEF-AA45-EAD681A9C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05600"/>
        <c:axId val="233005992"/>
      </c:lineChart>
      <c:catAx>
        <c:axId val="23300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Lab ID</a:t>
                </a:r>
              </a:p>
            </c:rich>
          </c:tx>
          <c:layout>
            <c:manualLayout>
              <c:xMode val="edge"/>
              <c:yMode val="edge"/>
              <c:x val="0.50170782498341537"/>
              <c:y val="0.910331518696320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005992"/>
        <c:crosses val="autoZero"/>
        <c:auto val="1"/>
        <c:lblAlgn val="ctr"/>
        <c:lblOffset val="100"/>
        <c:noMultiLvlLbl val="0"/>
      </c:catAx>
      <c:valAx>
        <c:axId val="2330059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Percent less than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00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USGS Sediment Laboratory Quality Assurance Project - Study 1, 2023</a:t>
            </a:r>
          </a:p>
          <a:p>
            <a:pPr>
              <a:defRPr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Particle Size Distribution Results for Sample 8</a:t>
            </a:r>
          </a:p>
        </c:rich>
      </c:tx>
      <c:layout>
        <c:manualLayout>
          <c:xMode val="edge"/>
          <c:yMode val="edge"/>
          <c:x val="0.20742516875514741"/>
          <c:y val="8.078036375652226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898732759712448E-2"/>
          <c:y val="9.0027940511166915E-2"/>
          <c:w val="0.90197344716626582"/>
          <c:h val="0.76956523051835424"/>
        </c:manualLayout>
      </c:layout>
      <c:lineChart>
        <c:grouping val="standard"/>
        <c:varyColors val="0"/>
        <c:ser>
          <c:idx val="0"/>
          <c:order val="0"/>
          <c:tx>
            <c:v>2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('PSD for Samples 7, 8, 9'!$B$5,'PSD for Samples 7, 8, 9'!$B$8,'PSD for Samples 7, 8, 9'!$B$11,'PSD for Samples 7, 8, 9'!$B$14,'PSD for Samples 7, 8, 9'!$B$17)</c:f>
              <c:strCache>
                <c:ptCount val="5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</c:strCache>
            </c:strRef>
          </c:cat>
          <c:val>
            <c:numRef>
              <c:f>('PSD for Samples 7, 8, 9'!$D$5,'PSD for Samples 7, 8, 9'!$D$8,'PSD for Samples 7, 8, 9'!$D$11,'PSD for Samples 7, 8, 9'!$D$14,'PSD for Samples 7, 8, 9'!$D$17)</c:f>
              <c:numCache>
                <c:formatCode>General</c:formatCode>
                <c:ptCount val="5"/>
                <c:pt idx="0" formatCode="0.0">
                  <c:v>10.7</c:v>
                </c:pt>
                <c:pt idx="1">
                  <c:v>14.1</c:v>
                </c:pt>
                <c:pt idx="2">
                  <c:v>11.3</c:v>
                </c:pt>
                <c:pt idx="3">
                  <c:v>16.3</c:v>
                </c:pt>
                <c:pt idx="4">
                  <c:v>7.38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4-49B5-9B5B-6951BA15EC31}"/>
            </c:ext>
          </c:extLst>
        </c:ser>
        <c:ser>
          <c:idx val="1"/>
          <c:order val="1"/>
          <c:tx>
            <c:v>4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('PSD for Samples 7, 8, 9'!$B$5,'PSD for Samples 7, 8, 9'!$B$8,'PSD for Samples 7, 8, 9'!$B$11,'PSD for Samples 7, 8, 9'!$B$14,'PSD for Samples 7, 8, 9'!$B$17)</c:f>
              <c:strCache>
                <c:ptCount val="5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</c:strCache>
            </c:strRef>
          </c:cat>
          <c:val>
            <c:numRef>
              <c:f>('PSD for Samples 7, 8, 9'!$E$5,'PSD for Samples 7, 8, 9'!$E$8,'PSD for Samples 7, 8, 9'!$E$11,'PSD for Samples 7, 8, 9'!$E$14,'PSD for Samples 7, 8, 9'!$E$17)</c:f>
              <c:numCache>
                <c:formatCode>General</c:formatCode>
                <c:ptCount val="5"/>
                <c:pt idx="0" formatCode="0.0">
                  <c:v>19.600000000000001</c:v>
                </c:pt>
                <c:pt idx="1">
                  <c:v>17.2</c:v>
                </c:pt>
                <c:pt idx="2">
                  <c:v>20.6</c:v>
                </c:pt>
                <c:pt idx="3">
                  <c:v>21.2</c:v>
                </c:pt>
                <c:pt idx="4">
                  <c:v>15.66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4-49B5-9B5B-6951BA15EC31}"/>
            </c:ext>
          </c:extLst>
        </c:ser>
        <c:ser>
          <c:idx val="2"/>
          <c:order val="2"/>
          <c:tx>
            <c:v>8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('PSD for Samples 7, 8, 9'!$B$5,'PSD for Samples 7, 8, 9'!$B$8,'PSD for Samples 7, 8, 9'!$B$11,'PSD for Samples 7, 8, 9'!$B$14,'PSD for Samples 7, 8, 9'!$B$17)</c:f>
              <c:strCache>
                <c:ptCount val="5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</c:strCache>
            </c:strRef>
          </c:cat>
          <c:val>
            <c:numRef>
              <c:f>('PSD for Samples 7, 8, 9'!$F$5,'PSD for Samples 7, 8, 9'!$F$8,'PSD for Samples 7, 8, 9'!$F$11,'PSD for Samples 7, 8, 9'!$F$14,'PSD for Samples 7, 8, 9'!$F$17)</c:f>
              <c:numCache>
                <c:formatCode>General</c:formatCode>
                <c:ptCount val="5"/>
                <c:pt idx="0" formatCode="0.0">
                  <c:v>31.9</c:v>
                </c:pt>
                <c:pt idx="1">
                  <c:v>20.399999999999999</c:v>
                </c:pt>
                <c:pt idx="2">
                  <c:v>32.299999999999997</c:v>
                </c:pt>
                <c:pt idx="3">
                  <c:v>24.3</c:v>
                </c:pt>
                <c:pt idx="4">
                  <c:v>28.94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F4-49B5-9B5B-6951BA15EC31}"/>
            </c:ext>
          </c:extLst>
        </c:ser>
        <c:ser>
          <c:idx val="3"/>
          <c:order val="3"/>
          <c:tx>
            <c:v>16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('PSD for Samples 7, 8, 9'!$B$5,'PSD for Samples 7, 8, 9'!$B$8,'PSD for Samples 7, 8, 9'!$B$11,'PSD for Samples 7, 8, 9'!$B$14,'PSD for Samples 7, 8, 9'!$B$17)</c:f>
              <c:strCache>
                <c:ptCount val="5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</c:strCache>
            </c:strRef>
          </c:cat>
          <c:val>
            <c:numRef>
              <c:f>('PSD for Samples 7, 8, 9'!$G$5,'PSD for Samples 7, 8, 9'!$G$8,'PSD for Samples 7, 8, 9'!$G$11,'PSD for Samples 7, 8, 9'!$G$14,'PSD for Samples 7, 8, 9'!$G$17)</c:f>
              <c:numCache>
                <c:formatCode>General</c:formatCode>
                <c:ptCount val="5"/>
                <c:pt idx="0" formatCode="0.0">
                  <c:v>46.7</c:v>
                </c:pt>
                <c:pt idx="1">
                  <c:v>39</c:v>
                </c:pt>
                <c:pt idx="2">
                  <c:v>47.5</c:v>
                </c:pt>
                <c:pt idx="3">
                  <c:v>38.700000000000003</c:v>
                </c:pt>
                <c:pt idx="4">
                  <c:v>42.53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F4-49B5-9B5B-6951BA15EC31}"/>
            </c:ext>
          </c:extLst>
        </c:ser>
        <c:ser>
          <c:idx val="4"/>
          <c:order val="4"/>
          <c:tx>
            <c:v>31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6600"/>
              </a:solidFill>
              <a:ln w="9525">
                <a:solidFill>
                  <a:srgbClr val="FF6600"/>
                </a:solidFill>
              </a:ln>
              <a:effectLst/>
            </c:spPr>
          </c:marker>
          <c:cat>
            <c:strRef>
              <c:f>('PSD for Samples 7, 8, 9'!$B$5,'PSD for Samples 7, 8, 9'!$B$8,'PSD for Samples 7, 8, 9'!$B$11,'PSD for Samples 7, 8, 9'!$B$14,'PSD for Samples 7, 8, 9'!$B$17)</c:f>
              <c:strCache>
                <c:ptCount val="5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</c:strCache>
            </c:strRef>
          </c:cat>
          <c:val>
            <c:numRef>
              <c:f>('PSD for Samples 7, 8, 9'!$H$5,'PSD for Samples 7, 8, 9'!$H$8,'PSD for Samples 7, 8, 9'!$H$11,'PSD for Samples 7, 8, 9'!$H$14,'PSD for Samples 7, 8, 9'!$H$17)</c:f>
              <c:numCache>
                <c:formatCode>General</c:formatCode>
                <c:ptCount val="5"/>
                <c:pt idx="0" formatCode="0.0">
                  <c:v>67.7</c:v>
                </c:pt>
                <c:pt idx="1">
                  <c:v>51.4</c:v>
                </c:pt>
                <c:pt idx="2">
                  <c:v>68.099999999999994</c:v>
                </c:pt>
                <c:pt idx="3">
                  <c:v>61.5</c:v>
                </c:pt>
                <c:pt idx="4">
                  <c:v>70.510000000000005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F4-49B5-9B5B-6951BA15E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92736"/>
        <c:axId val="232292344"/>
      </c:lineChart>
      <c:catAx>
        <c:axId val="23229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Lab ID</a:t>
                </a:r>
              </a:p>
            </c:rich>
          </c:tx>
          <c:layout>
            <c:manualLayout>
              <c:xMode val="edge"/>
              <c:yMode val="edge"/>
              <c:x val="0.50610158345591405"/>
              <c:y val="0.912438880087038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292344"/>
        <c:crosses val="autoZero"/>
        <c:auto val="1"/>
        <c:lblAlgn val="ctr"/>
        <c:lblOffset val="100"/>
        <c:noMultiLvlLbl val="0"/>
      </c:catAx>
      <c:valAx>
        <c:axId val="232292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Percent less than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29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USGS Sediment Laboratory Quality Assurance Project - Study 1, 2023</a:t>
            </a:r>
          </a:p>
          <a:p>
            <a:pPr>
              <a:defRPr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Particle Size Distribution Results for Sample 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6043991164450056E-2"/>
          <c:y val="9.2109809773374504E-2"/>
          <c:w val="0.90196065753284205"/>
          <c:h val="0.76940561394905149"/>
        </c:manualLayout>
      </c:layout>
      <c:lineChart>
        <c:grouping val="standard"/>
        <c:varyColors val="0"/>
        <c:ser>
          <c:idx val="0"/>
          <c:order val="0"/>
          <c:tx>
            <c:v>2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('PSD for Samples 7, 8, 9'!$B$6,'PSD for Samples 7, 8, 9'!$B$9,'PSD for Samples 7, 8, 9'!$B$12,'PSD for Samples 7, 8, 9'!$B$15,'PSD for Samples 7, 8, 9'!$B$18)</c:f>
              <c:strCache>
                <c:ptCount val="5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</c:strCache>
            </c:strRef>
          </c:cat>
          <c:val>
            <c:numRef>
              <c:f>('PSD for Samples 7, 8, 9'!$D$6,'PSD for Samples 7, 8, 9'!$D$9,'PSD for Samples 7, 8, 9'!$D$12,'PSD for Samples 7, 8, 9'!$D$15,'PSD for Samples 7, 8, 9'!$D$18)</c:f>
              <c:numCache>
                <c:formatCode>General</c:formatCode>
                <c:ptCount val="5"/>
                <c:pt idx="0" formatCode="0.0">
                  <c:v>10.9</c:v>
                </c:pt>
                <c:pt idx="1">
                  <c:v>12.1</c:v>
                </c:pt>
                <c:pt idx="2">
                  <c:v>9.9</c:v>
                </c:pt>
                <c:pt idx="3">
                  <c:v>8.4</c:v>
                </c:pt>
                <c:pt idx="4">
                  <c:v>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A-41C5-A3B3-4288425F11A1}"/>
            </c:ext>
          </c:extLst>
        </c:ser>
        <c:ser>
          <c:idx val="1"/>
          <c:order val="1"/>
          <c:tx>
            <c:v>4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('PSD for Samples 7, 8, 9'!$B$6,'PSD for Samples 7, 8, 9'!$B$9,'PSD for Samples 7, 8, 9'!$B$12,'PSD for Samples 7, 8, 9'!$B$15,'PSD for Samples 7, 8, 9'!$B$18)</c:f>
              <c:strCache>
                <c:ptCount val="5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</c:strCache>
            </c:strRef>
          </c:cat>
          <c:val>
            <c:numRef>
              <c:f>('PSD for Samples 7, 8, 9'!$E$6,'PSD for Samples 7, 8, 9'!$E$9,'PSD for Samples 7, 8, 9'!$E$12,'PSD for Samples 7, 8, 9'!$E$15,'PSD for Samples 7, 8, 9'!$E$18)</c:f>
              <c:numCache>
                <c:formatCode>General</c:formatCode>
                <c:ptCount val="5"/>
                <c:pt idx="0" formatCode="0.0">
                  <c:v>20</c:v>
                </c:pt>
                <c:pt idx="1">
                  <c:v>16.899999999999999</c:v>
                </c:pt>
                <c:pt idx="2">
                  <c:v>18.2</c:v>
                </c:pt>
                <c:pt idx="3">
                  <c:v>14.8</c:v>
                </c:pt>
                <c:pt idx="4">
                  <c:v>13.44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A-41C5-A3B3-4288425F11A1}"/>
            </c:ext>
          </c:extLst>
        </c:ser>
        <c:ser>
          <c:idx val="2"/>
          <c:order val="2"/>
          <c:tx>
            <c:v>8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('PSD for Samples 7, 8, 9'!$B$6,'PSD for Samples 7, 8, 9'!$B$9,'PSD for Samples 7, 8, 9'!$B$12,'PSD for Samples 7, 8, 9'!$B$15,'PSD for Samples 7, 8, 9'!$B$18)</c:f>
              <c:strCache>
                <c:ptCount val="5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</c:strCache>
            </c:strRef>
          </c:cat>
          <c:val>
            <c:numRef>
              <c:f>('PSD for Samples 7, 8, 9'!$F$6,'PSD for Samples 7, 8, 9'!$F$9,'PSD for Samples 7, 8, 9'!$F$12,'PSD for Samples 7, 8, 9'!$F$15,'PSD for Samples 7, 8, 9'!$F$18)</c:f>
              <c:numCache>
                <c:formatCode>General</c:formatCode>
                <c:ptCount val="5"/>
                <c:pt idx="0" formatCode="0.0">
                  <c:v>32.700000000000003</c:v>
                </c:pt>
                <c:pt idx="1">
                  <c:v>18.7</c:v>
                </c:pt>
                <c:pt idx="2">
                  <c:v>29.5</c:v>
                </c:pt>
                <c:pt idx="3">
                  <c:v>24.5</c:v>
                </c:pt>
                <c:pt idx="4">
                  <c:v>24.49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2A-41C5-A3B3-4288425F11A1}"/>
            </c:ext>
          </c:extLst>
        </c:ser>
        <c:ser>
          <c:idx val="3"/>
          <c:order val="3"/>
          <c:tx>
            <c:v>16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('PSD for Samples 7, 8, 9'!$B$6,'PSD for Samples 7, 8, 9'!$B$9,'PSD for Samples 7, 8, 9'!$B$12,'PSD for Samples 7, 8, 9'!$B$15,'PSD for Samples 7, 8, 9'!$B$18)</c:f>
              <c:strCache>
                <c:ptCount val="5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</c:strCache>
            </c:strRef>
          </c:cat>
          <c:val>
            <c:numRef>
              <c:f>('PSD for Samples 7, 8, 9'!$G$6,'PSD for Samples 7, 8, 9'!$G$9,'PSD for Samples 7, 8, 9'!$G$12,'PSD for Samples 7, 8, 9'!$G$15,'PSD for Samples 7, 8, 9'!$G$18)</c:f>
              <c:numCache>
                <c:formatCode>General</c:formatCode>
                <c:ptCount val="5"/>
                <c:pt idx="0" formatCode="0.0">
                  <c:v>47.6</c:v>
                </c:pt>
                <c:pt idx="1">
                  <c:v>37.4</c:v>
                </c:pt>
                <c:pt idx="2">
                  <c:v>45.4</c:v>
                </c:pt>
                <c:pt idx="3">
                  <c:v>36.6</c:v>
                </c:pt>
                <c:pt idx="4">
                  <c:v>39.770000000000003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2A-41C5-A3B3-4288425F11A1}"/>
            </c:ext>
          </c:extLst>
        </c:ser>
        <c:ser>
          <c:idx val="4"/>
          <c:order val="4"/>
          <c:tx>
            <c:v>31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6600"/>
              </a:solidFill>
              <a:ln w="9525">
                <a:solidFill>
                  <a:srgbClr val="FF6600"/>
                </a:solidFill>
              </a:ln>
              <a:effectLst/>
            </c:spPr>
          </c:marker>
          <c:cat>
            <c:strRef>
              <c:f>('PSD for Samples 7, 8, 9'!$B$6,'PSD for Samples 7, 8, 9'!$B$9,'PSD for Samples 7, 8, 9'!$B$12,'PSD for Samples 7, 8, 9'!$B$15,'PSD for Samples 7, 8, 9'!$B$18)</c:f>
              <c:strCache>
                <c:ptCount val="5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</c:strCache>
            </c:strRef>
          </c:cat>
          <c:val>
            <c:numRef>
              <c:f>('PSD for Samples 7, 8, 9'!$H$6,'PSD for Samples 7, 8, 9'!$H$9,'PSD for Samples 7, 8, 9'!$H$12,'PSD for Samples 7, 8, 9'!$H$15,'PSD for Samples 7, 8, 9'!$H$18)</c:f>
              <c:numCache>
                <c:formatCode>General</c:formatCode>
                <c:ptCount val="5"/>
                <c:pt idx="0" formatCode="0.0">
                  <c:v>67.7</c:v>
                </c:pt>
                <c:pt idx="1">
                  <c:v>52.6</c:v>
                </c:pt>
                <c:pt idx="2">
                  <c:v>66</c:v>
                </c:pt>
                <c:pt idx="3">
                  <c:v>60.4</c:v>
                </c:pt>
                <c:pt idx="4">
                  <c:v>68.209999999999994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2A-41C5-A3B3-4288425F1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91560"/>
        <c:axId val="232291168"/>
      </c:lineChart>
      <c:catAx>
        <c:axId val="232291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Lab ID</a:t>
                </a:r>
              </a:p>
            </c:rich>
          </c:tx>
          <c:layout>
            <c:manualLayout>
              <c:xMode val="edge"/>
              <c:yMode val="edge"/>
              <c:x val="0.50024031611433184"/>
              <c:y val="0.908309766876719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291168"/>
        <c:crosses val="autoZero"/>
        <c:auto val="1"/>
        <c:lblAlgn val="ctr"/>
        <c:lblOffset val="100"/>
        <c:noMultiLvlLbl val="0"/>
      </c:catAx>
      <c:valAx>
        <c:axId val="2322911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Percent less than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291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rgb="FF0070C0"/>
  </sheetPr>
  <sheetViews>
    <sheetView zoomScale="13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>
    <tabColor rgb="FF0070C0"/>
  </sheetPr>
  <sheetViews>
    <sheetView zoomScale="124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>
    <tabColor rgb="FF0070C0"/>
  </sheetPr>
  <sheetViews>
    <sheetView zoomScale="124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>
    <tabColor rgb="FF0070C0"/>
  </sheetPr>
  <sheetViews>
    <sheetView zoomScale="124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>
    <tabColor rgb="FF7030A0"/>
  </sheetPr>
  <sheetViews>
    <sheetView zoomScale="124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>
    <tabColor rgb="FFFF6600"/>
  </sheetPr>
  <sheetViews>
    <sheetView tabSelected="1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>
    <tabColor rgb="FFFF6600"/>
  </sheetPr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>
    <tabColor rgb="FFFF6600"/>
  </sheetPr>
  <sheetViews>
    <sheetView workbookViewId="0"/>
  </sheetViews>
  <pageMargins left="0.7" right="0.7" top="0.75" bottom="0.75" header="0.3" footer="0.3"/>
  <drawing r:id="rId1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480060</xdr:colOff>
      <xdr:row>6</xdr:row>
      <xdr:rowOff>0</xdr:rowOff>
    </xdr:from>
    <xdr:to>
      <xdr:col>8</xdr:col>
      <xdr:colOff>487680</xdr:colOff>
      <xdr:row>13</xdr:row>
      <xdr:rowOff>99060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7025640" y="1059180"/>
          <a:ext cx="7620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487680</xdr:colOff>
      <xdr:row>7</xdr:row>
      <xdr:rowOff>22860</xdr:rowOff>
    </xdr:from>
    <xdr:to>
      <xdr:col>7</xdr:col>
      <xdr:colOff>487680</xdr:colOff>
      <xdr:row>13</xdr:row>
      <xdr:rowOff>99060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7261860" y="1493520"/>
          <a:ext cx="0" cy="14020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480060</xdr:colOff>
      <xdr:row>6</xdr:row>
      <xdr:rowOff>0</xdr:rowOff>
    </xdr:from>
    <xdr:to>
      <xdr:col>8</xdr:col>
      <xdr:colOff>487680</xdr:colOff>
      <xdr:row>13</xdr:row>
      <xdr:rowOff>99060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70F7AB05-5B79-4F28-A600-5435628829B4}"/>
            </a:ext>
          </a:extLst>
        </xdr:cNvPr>
        <xdr:cNvSpPr>
          <a:spLocks noChangeShapeType="1"/>
        </xdr:cNvSpPr>
      </xdr:nvSpPr>
      <xdr:spPr bwMode="auto">
        <a:xfrm>
          <a:off x="7062015" y="1069675"/>
          <a:ext cx="7620" cy="127225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487680</xdr:colOff>
      <xdr:row>7</xdr:row>
      <xdr:rowOff>22860</xdr:rowOff>
    </xdr:from>
    <xdr:to>
      <xdr:col>7</xdr:col>
      <xdr:colOff>487680</xdr:colOff>
      <xdr:row>13</xdr:row>
      <xdr:rowOff>99060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A27B70B-D9FE-4600-8464-CE7EE400B6BA}"/>
            </a:ext>
          </a:extLst>
        </xdr:cNvPr>
        <xdr:cNvSpPr>
          <a:spLocks noChangeShapeType="1"/>
        </xdr:cNvSpPr>
      </xdr:nvSpPr>
      <xdr:spPr bwMode="auto">
        <a:xfrm>
          <a:off x="6034465" y="1265064"/>
          <a:ext cx="0" cy="10768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72359" cy="629879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0.0696</cdr:x>
      <cdr:y>0.50917</cdr:y>
    </cdr:from>
    <cdr:to>
      <cdr:x>0.9652</cdr:x>
      <cdr:y>0.50917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5452998-7ED2-44B8-96D1-6C0C776EF9D3}"/>
            </a:ext>
          </a:extLst>
        </cdr:cNvPr>
        <cdr:cNvCxnSpPr/>
      </cdr:nvCxnSpPr>
      <cdr:spPr>
        <a:xfrm xmlns:a="http://schemas.openxmlformats.org/drawingml/2006/main">
          <a:off x="602512" y="3198628"/>
          <a:ext cx="7752907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0.31112</cdr:x>
      <cdr:y>0.09687</cdr:y>
    </cdr:from>
    <cdr:to>
      <cdr:x>0.3793</cdr:x>
      <cdr:y>0.13774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377CE3F-3A86-4D59-9FAB-593C38F18359}"/>
            </a:ext>
          </a:extLst>
        </cdr:cNvPr>
        <cdr:cNvSpPr txBox="1"/>
      </cdr:nvSpPr>
      <cdr:spPr>
        <a:xfrm xmlns:a="http://schemas.openxmlformats.org/drawingml/2006/main">
          <a:off x="2696683" y="609905"/>
          <a:ext cx="590967" cy="25731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0.66956</cdr:x>
      <cdr:y>0.0955</cdr:y>
    </cdr:from>
    <cdr:to>
      <cdr:x>0.73774</cdr:x>
      <cdr:y>0.13788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95DD2F2A-9BEE-454A-B733-E17415A0F8CD}"/>
            </a:ext>
          </a:extLst>
        </cdr:cNvPr>
        <cdr:cNvSpPr txBox="1"/>
      </cdr:nvSpPr>
      <cdr:spPr>
        <a:xfrm xmlns:a="http://schemas.openxmlformats.org/drawingml/2006/main">
          <a:off x="5803576" y="601279"/>
          <a:ext cx="590967" cy="26682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0.85726</cdr:x>
      <cdr:y>0.09711</cdr:y>
    </cdr:from>
    <cdr:to>
      <cdr:x>0.92599</cdr:x>
      <cdr:y>0.13963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7537CCD0-8EB5-44FD-9CD0-F6BC8FE44FE5}"/>
            </a:ext>
          </a:extLst>
        </cdr:cNvPr>
        <cdr:cNvSpPr txBox="1"/>
      </cdr:nvSpPr>
      <cdr:spPr>
        <a:xfrm xmlns:a="http://schemas.openxmlformats.org/drawingml/2006/main">
          <a:off x="7430493" y="611434"/>
          <a:ext cx="595734" cy="2677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latin typeface="+mn-lt"/>
              <a:ea typeface="+mn-ea"/>
              <a:cs typeface="+mn-cs"/>
            </a:rPr>
            <a:t>Pipette</a:t>
          </a:r>
        </a:p>
      </cdr:txBody>
    </cdr:sp>
  </cdr:relSizeAnchor>
  <cdr:relSizeAnchor xmlns:cdr="http://schemas.openxmlformats.org/drawingml/2006/chartDrawing">
    <cdr:from>
      <cdr:x>0.10549</cdr:x>
      <cdr:y>0.09711</cdr:y>
    </cdr:from>
    <cdr:to>
      <cdr:x>0.23516</cdr:x>
      <cdr:y>0.13689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DEF59207-DBEF-4D68-A1DB-7BB72058ABB5}"/>
            </a:ext>
          </a:extLst>
        </cdr:cNvPr>
        <cdr:cNvSpPr txBox="1"/>
      </cdr:nvSpPr>
      <cdr:spPr>
        <a:xfrm xmlns:a="http://schemas.openxmlformats.org/drawingml/2006/main">
          <a:off x="914400" y="611434"/>
          <a:ext cx="1123950" cy="25045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 anchor="t" anchorCtr="1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Diffraction</a:t>
          </a:r>
        </a:p>
        <a:p xmlns:a="http://schemas.openxmlformats.org/drawingml/2006/main">
          <a:endParaRPr lang="en-US">
            <a:solidFill>
              <a:srgbClr val="FFCC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0.48006</cdr:x>
      <cdr:y>0.09695</cdr:y>
    </cdr:from>
    <cdr:to>
      <cdr:x>0.56506</cdr:x>
      <cdr:y>0.13826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D73FA4CE-A237-4D7D-BB79-FD54DDAA94F3}"/>
            </a:ext>
          </a:extLst>
        </cdr:cNvPr>
        <cdr:cNvSpPr txBox="1"/>
      </cdr:nvSpPr>
      <cdr:spPr>
        <a:xfrm xmlns:a="http://schemas.openxmlformats.org/drawingml/2006/main">
          <a:off x="4161078" y="610427"/>
          <a:ext cx="736759" cy="26008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none" rtlCol="0" anchor="t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</a:rPr>
            <a:t>SediGraph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0.31331</cdr:x>
      <cdr:y>0.09082</cdr:y>
    </cdr:from>
    <cdr:to>
      <cdr:x>0.38369</cdr:x>
      <cdr:y>0.13168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D425A26-4B20-4BB4-9372-B886808E334E}"/>
            </a:ext>
          </a:extLst>
        </cdr:cNvPr>
        <cdr:cNvSpPr txBox="1"/>
      </cdr:nvSpPr>
      <cdr:spPr>
        <a:xfrm xmlns:a="http://schemas.openxmlformats.org/drawingml/2006/main">
          <a:off x="2715733" y="571814"/>
          <a:ext cx="610036" cy="25725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0.68385</cdr:x>
      <cdr:y>0.0878</cdr:y>
    </cdr:from>
    <cdr:to>
      <cdr:x>0.75203</cdr:x>
      <cdr:y>0.13018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A6235DA5-725A-4848-BCB4-9D8C66645734}"/>
            </a:ext>
          </a:extLst>
        </cdr:cNvPr>
        <cdr:cNvSpPr txBox="1"/>
      </cdr:nvSpPr>
      <cdr:spPr>
        <a:xfrm xmlns:a="http://schemas.openxmlformats.org/drawingml/2006/main">
          <a:off x="5927410" y="552764"/>
          <a:ext cx="590968" cy="2668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0.85207</cdr:x>
      <cdr:y>0.09011</cdr:y>
    </cdr:from>
    <cdr:to>
      <cdr:x>0.92478</cdr:x>
      <cdr:y>0.13127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43DC68C2-F185-4A6E-B324-4F86333A199B}"/>
            </a:ext>
          </a:extLst>
        </cdr:cNvPr>
        <cdr:cNvSpPr txBox="1"/>
      </cdr:nvSpPr>
      <cdr:spPr>
        <a:xfrm xmlns:a="http://schemas.openxmlformats.org/drawingml/2006/main">
          <a:off x="7385526" y="567344"/>
          <a:ext cx="630232" cy="2591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Pipette</a:t>
          </a:r>
          <a:endParaRPr lang="en-US" sz="1100">
            <a:solidFill>
              <a:srgbClr val="FFCC00"/>
            </a:solidFill>
          </a:endParaRPr>
        </a:p>
      </cdr:txBody>
    </cdr:sp>
  </cdr:relSizeAnchor>
  <cdr:relSizeAnchor xmlns:cdr="http://schemas.openxmlformats.org/drawingml/2006/chartDrawing">
    <cdr:from>
      <cdr:x>0.09064</cdr:x>
      <cdr:y>0.10014</cdr:y>
    </cdr:from>
    <cdr:to>
      <cdr:x>0.17829</cdr:x>
      <cdr:y>0.13717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D2BD96B6-FDA5-4B5F-BB68-D6BAF7284FD3}"/>
            </a:ext>
          </a:extLst>
        </cdr:cNvPr>
        <cdr:cNvSpPr txBox="1"/>
      </cdr:nvSpPr>
      <cdr:spPr>
        <a:xfrm xmlns:a="http://schemas.openxmlformats.org/drawingml/2006/main">
          <a:off x="785003" y="629729"/>
          <a:ext cx="759125" cy="232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0.11099</cdr:x>
      <cdr:y>0.08983</cdr:y>
    </cdr:from>
    <cdr:to>
      <cdr:x>0.24286</cdr:x>
      <cdr:y>0.12687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03722A99-6666-4889-8B59-E456774B7A7F}"/>
            </a:ext>
          </a:extLst>
        </cdr:cNvPr>
        <cdr:cNvSpPr txBox="1"/>
      </cdr:nvSpPr>
      <cdr:spPr>
        <a:xfrm xmlns:a="http://schemas.openxmlformats.org/drawingml/2006/main">
          <a:off x="962025" y="565545"/>
          <a:ext cx="1142999" cy="2332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Diffraction</a:t>
          </a:r>
          <a:endParaRPr lang="en-US">
            <a:solidFill>
              <a:srgbClr val="FFCC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0.48395</cdr:x>
      <cdr:y>0.0912</cdr:y>
    </cdr:from>
    <cdr:to>
      <cdr:x>0.57194</cdr:x>
      <cdr:y>0.1325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D73FA4CE-A237-4D7D-BB79-FD54DDAA94F3}"/>
            </a:ext>
          </a:extLst>
        </cdr:cNvPr>
        <cdr:cNvSpPr txBox="1"/>
      </cdr:nvSpPr>
      <cdr:spPr>
        <a:xfrm xmlns:a="http://schemas.openxmlformats.org/drawingml/2006/main">
          <a:off x="4194719" y="574188"/>
          <a:ext cx="762675" cy="26002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</a:rPr>
            <a:t>SediGraph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0.30562</cdr:x>
      <cdr:y>0.09082</cdr:y>
    </cdr:from>
    <cdr:to>
      <cdr:x>0.3738</cdr:x>
      <cdr:y>0.13471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E5CF42D-3944-4BAC-AD00-141091627C33}"/>
            </a:ext>
          </a:extLst>
        </cdr:cNvPr>
        <cdr:cNvSpPr txBox="1"/>
      </cdr:nvSpPr>
      <cdr:spPr>
        <a:xfrm xmlns:a="http://schemas.openxmlformats.org/drawingml/2006/main">
          <a:off x="2649058" y="571823"/>
          <a:ext cx="590967" cy="27633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0.66668</cdr:x>
      <cdr:y>0.09219</cdr:y>
    </cdr:from>
    <cdr:to>
      <cdr:x>0.73596</cdr:x>
      <cdr:y>0.13759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08170FCA-F65F-4220-9BC5-5661DA66F1DB}"/>
            </a:ext>
          </a:extLst>
        </cdr:cNvPr>
        <cdr:cNvSpPr txBox="1"/>
      </cdr:nvSpPr>
      <cdr:spPr>
        <a:xfrm xmlns:a="http://schemas.openxmlformats.org/drawingml/2006/main">
          <a:off x="5778603" y="580448"/>
          <a:ext cx="600502" cy="2858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0.84957</cdr:x>
      <cdr:y>0.09092</cdr:y>
    </cdr:from>
    <cdr:to>
      <cdr:x>0.92428</cdr:x>
      <cdr:y>0.13619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E4434029-DD42-4BDF-8354-48A23CAE171C}"/>
            </a:ext>
          </a:extLst>
        </cdr:cNvPr>
        <cdr:cNvSpPr txBox="1"/>
      </cdr:nvSpPr>
      <cdr:spPr>
        <a:xfrm xmlns:a="http://schemas.openxmlformats.org/drawingml/2006/main">
          <a:off x="7363818" y="572434"/>
          <a:ext cx="647567" cy="2850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Pipette</a:t>
          </a:r>
          <a:endParaRPr lang="en-US" sz="1100">
            <a:solidFill>
              <a:srgbClr val="FFCC00"/>
            </a:solidFill>
          </a:endParaRPr>
        </a:p>
      </cdr:txBody>
    </cdr:sp>
  </cdr:relSizeAnchor>
  <cdr:relSizeAnchor xmlns:cdr="http://schemas.openxmlformats.org/drawingml/2006/chartDrawing">
    <cdr:from>
      <cdr:x>0.1</cdr:x>
      <cdr:y>0.09258</cdr:y>
    </cdr:from>
    <cdr:to>
      <cdr:x>0.23626</cdr:x>
      <cdr:y>0.13784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12EB9CCF-3AEC-4C9F-8813-4230851D2340}"/>
            </a:ext>
          </a:extLst>
        </cdr:cNvPr>
        <cdr:cNvSpPr txBox="1"/>
      </cdr:nvSpPr>
      <cdr:spPr>
        <a:xfrm xmlns:a="http://schemas.openxmlformats.org/drawingml/2006/main">
          <a:off x="866776" y="582859"/>
          <a:ext cx="1181100" cy="28495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Diffraction</a:t>
          </a:r>
          <a:endParaRPr lang="en-US">
            <a:solidFill>
              <a:srgbClr val="FFCC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0.47316</cdr:x>
      <cdr:y>0.09258</cdr:y>
    </cdr:from>
    <cdr:to>
      <cdr:x>0.5628</cdr:x>
      <cdr:y>0.13784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D73FA4CE-A237-4D7D-BB79-FD54DDAA94F3}"/>
            </a:ext>
          </a:extLst>
        </cdr:cNvPr>
        <cdr:cNvSpPr txBox="1"/>
      </cdr:nvSpPr>
      <cdr:spPr>
        <a:xfrm xmlns:a="http://schemas.openxmlformats.org/drawingml/2006/main">
          <a:off x="4101270" y="582859"/>
          <a:ext cx="776977" cy="28495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</a:rPr>
            <a:t>SediGraph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49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0.48126</cdr:x>
      <cdr:y>0.20764</cdr:y>
    </cdr:from>
    <cdr:to>
      <cdr:x>0.58706</cdr:x>
      <cdr:y>0.30662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134478" y="1078104"/>
          <a:ext cx="914400" cy="6070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0.48079</cdr:x>
      <cdr:y>0.23841</cdr:y>
    </cdr:from>
    <cdr:to>
      <cdr:x>0.58584</cdr:x>
      <cdr:y>0.38702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24011" y="126651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0.48079</cdr:x>
      <cdr:y>0.21277</cdr:y>
    </cdr:from>
    <cdr:to>
      <cdr:x>0.58584</cdr:x>
      <cdr:y>0.36163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124010" y="110950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0.87516</cdr:x>
      <cdr:y>0.15086</cdr:y>
    </cdr:from>
    <cdr:to>
      <cdr:x>0.96511</cdr:x>
      <cdr:y>0.27797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AD9E99A2-F97B-A279-D58B-A7F7C9587B91}"/>
            </a:ext>
          </a:extLst>
        </cdr:cNvPr>
        <cdr:cNvSpPr txBox="1"/>
      </cdr:nvSpPr>
      <cdr:spPr>
        <a:xfrm xmlns:a="http://schemas.openxmlformats.org/drawingml/2006/main">
          <a:off x="7502281" y="878743"/>
          <a:ext cx="771115" cy="7403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>
              <a:solidFill>
                <a:srgbClr val="FF0000"/>
              </a:solidFill>
            </a:rPr>
            <a:t>^</a:t>
          </a:r>
        </a:p>
        <a:p xmlns:a="http://schemas.openxmlformats.org/drawingml/2006/main">
          <a:pPr algn="ctr"/>
          <a:r>
            <a:rPr lang="en-US" sz="900">
              <a:solidFill>
                <a:srgbClr val="FF0000"/>
              </a:solidFill>
            </a:rPr>
            <a:t>data point</a:t>
          </a:r>
        </a:p>
        <a:p xmlns:a="http://schemas.openxmlformats.org/drawingml/2006/main">
          <a:pPr algn="ctr"/>
          <a:r>
            <a:rPr lang="en-US" sz="900">
              <a:solidFill>
                <a:srgbClr val="FF0000"/>
              </a:solidFill>
            </a:rPr>
            <a:t>off chart</a:t>
          </a:r>
        </a:p>
        <a:p xmlns:a="http://schemas.openxmlformats.org/drawingml/2006/main">
          <a:pPr algn="ctr"/>
          <a:r>
            <a:rPr lang="en-US" sz="900">
              <a:solidFill>
                <a:srgbClr val="FF0000"/>
              </a:solidFill>
            </a:rPr>
            <a:t>at 24.69%</a:t>
          </a:r>
        </a:p>
        <a:p xmlns:a="http://schemas.openxmlformats.org/drawingml/2006/main">
          <a:pPr algn="ctr"/>
          <a:endParaRPr lang="en-US" sz="9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0.88627</cdr:x>
      <cdr:y>0.66658</cdr:y>
    </cdr:from>
    <cdr:to>
      <cdr:x>0.97622</cdr:x>
      <cdr:y>0.79369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940131A9-33F3-F55F-412E-A0E76673F491}"/>
            </a:ext>
          </a:extLst>
        </cdr:cNvPr>
        <cdr:cNvSpPr txBox="1"/>
      </cdr:nvSpPr>
      <cdr:spPr>
        <a:xfrm xmlns:a="http://schemas.openxmlformats.org/drawingml/2006/main">
          <a:off x="7597532" y="3882780"/>
          <a:ext cx="771115" cy="7403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>
              <a:solidFill>
                <a:srgbClr val="FF0000"/>
              </a:solidFill>
            </a:rPr>
            <a:t>data point</a:t>
          </a:r>
        </a:p>
        <a:p xmlns:a="http://schemas.openxmlformats.org/drawingml/2006/main">
          <a:pPr algn="ctr"/>
          <a:r>
            <a:rPr lang="en-US" sz="900">
              <a:solidFill>
                <a:srgbClr val="FF0000"/>
              </a:solidFill>
            </a:rPr>
            <a:t>off chart</a:t>
          </a:r>
        </a:p>
        <a:p xmlns:a="http://schemas.openxmlformats.org/drawingml/2006/main">
          <a:pPr algn="ctr"/>
          <a:r>
            <a:rPr lang="en-US" sz="900">
              <a:solidFill>
                <a:srgbClr val="FF0000"/>
              </a:solidFill>
            </a:rPr>
            <a:t>at -22.98%</a:t>
          </a:r>
        </a:p>
        <a:p xmlns:a="http://schemas.openxmlformats.org/drawingml/2006/main">
          <a:pPr algn="ctr"/>
          <a:r>
            <a:rPr lang="en-US" sz="900">
              <a:solidFill>
                <a:srgbClr val="FF0000"/>
              </a:solidFill>
            </a:rPr>
            <a:t>v</a:t>
          </a:r>
        </a:p>
        <a:p xmlns:a="http://schemas.openxmlformats.org/drawingml/2006/main">
          <a:pPr algn="ctr"/>
          <a:endParaRPr lang="en-US" sz="900">
            <a:solidFill>
              <a:srgbClr val="FF0000"/>
            </a:solidFill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0181" cy="583790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0.13541</cdr:x>
      <cdr:y>0.65019</cdr:y>
    </cdr:from>
    <cdr:to>
      <cdr:x>0.24246</cdr:x>
      <cdr:y>0.8008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51374" y="378906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0.08879</cdr:x>
      <cdr:y>0.63785</cdr:y>
    </cdr:from>
    <cdr:to>
      <cdr:x>0.19534</cdr:x>
      <cdr:y>0.79445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2DEA035-2F00-4B90-9F64-39BCD41F57C2}"/>
            </a:ext>
          </a:extLst>
        </cdr:cNvPr>
        <cdr:cNvSpPr txBox="1"/>
      </cdr:nvSpPr>
      <cdr:spPr>
        <a:xfrm xmlns:a="http://schemas.openxmlformats.org/drawingml/2006/main">
          <a:off x="762000" y="37242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0.05516</cdr:x>
      <cdr:y>0.64423</cdr:y>
    </cdr:from>
    <cdr:to>
      <cdr:x>0.14503</cdr:x>
      <cdr:y>0.77105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60528C38-FF99-966B-77FB-D8067683DD85}"/>
            </a:ext>
          </a:extLst>
        </cdr:cNvPr>
        <cdr:cNvSpPr txBox="1"/>
      </cdr:nvSpPr>
      <cdr:spPr>
        <a:xfrm xmlns:a="http://schemas.openxmlformats.org/drawingml/2006/main">
          <a:off x="473280" y="3760941"/>
          <a:ext cx="771115" cy="7403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>
              <a:solidFill>
                <a:srgbClr val="FF0000"/>
              </a:solidFill>
            </a:rPr>
            <a:t>data point</a:t>
          </a:r>
        </a:p>
        <a:p xmlns:a="http://schemas.openxmlformats.org/drawingml/2006/main">
          <a:pPr algn="ctr"/>
          <a:r>
            <a:rPr lang="en-US" sz="900">
              <a:solidFill>
                <a:srgbClr val="FF0000"/>
              </a:solidFill>
            </a:rPr>
            <a:t>off chart</a:t>
          </a:r>
        </a:p>
        <a:p xmlns:a="http://schemas.openxmlformats.org/drawingml/2006/main">
          <a:pPr algn="ctr"/>
          <a:r>
            <a:rPr lang="en-US" sz="900">
              <a:solidFill>
                <a:srgbClr val="FF0000"/>
              </a:solidFill>
            </a:rPr>
            <a:t>at -51.66%</a:t>
          </a:r>
        </a:p>
        <a:p xmlns:a="http://schemas.openxmlformats.org/drawingml/2006/main">
          <a:pPr algn="ctr"/>
          <a:r>
            <a:rPr lang="en-US" sz="900">
              <a:solidFill>
                <a:srgbClr val="FF0000"/>
              </a:solidFill>
            </a:rPr>
            <a:t>v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80181" cy="583790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0.5298</cdr:x>
      <cdr:y>0.27406</cdr:y>
    </cdr:from>
    <cdr:to>
      <cdr:x>0.63559</cdr:x>
      <cdr:y>0.42291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53159" y="148631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0.52858</cdr:x>
      <cdr:y>0.2756</cdr:y>
    </cdr:from>
    <cdr:to>
      <cdr:x>0.63437</cdr:x>
      <cdr:y>0.42471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542692" y="149678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0.50321</cdr:x>
      <cdr:y>0.28431</cdr:y>
    </cdr:from>
    <cdr:to>
      <cdr:x>0.60901</cdr:x>
      <cdr:y>0.43342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22885" y="154912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80181" cy="583790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0.75</cdr:x>
      <cdr:y>0.31034</cdr:y>
    </cdr:from>
    <cdr:to>
      <cdr:x>0.85664</cdr:x>
      <cdr:y>0.46724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430945" y="18087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65mg" connectionId="2" xr16:uid="{00000000-0016-0000-02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222mg" connectionId="1" xr16:uid="{00000000-0016-0000-0800-000001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00"/>
  </sheetPr>
  <dimension ref="A1:L19"/>
  <sheetViews>
    <sheetView workbookViewId="0"/>
  </sheetViews>
  <sheetFormatPr defaultColWidth="9.140625" defaultRowHeight="12.75"/>
  <cols>
    <col min="1" max="1" width="12.28515625" style="12" customWidth="1"/>
    <col min="2" max="2" width="12.140625" style="12" customWidth="1"/>
    <col min="3" max="4" width="12.5703125" style="12" customWidth="1"/>
    <col min="5" max="5" width="7.140625" style="80" bestFit="1" customWidth="1"/>
    <col min="6" max="6" width="12.28515625" style="12" customWidth="1"/>
    <col min="7" max="7" width="11.42578125" style="12" customWidth="1"/>
    <col min="8" max="8" width="15" style="12" customWidth="1"/>
    <col min="9" max="9" width="14" style="12" bestFit="1" customWidth="1"/>
    <col min="10" max="10" width="12.28515625" style="12" bestFit="1" customWidth="1"/>
    <col min="11" max="16384" width="9.140625" style="12"/>
  </cols>
  <sheetData>
    <row r="1" spans="1:12" ht="18.75">
      <c r="A1" s="109" t="s">
        <v>132</v>
      </c>
      <c r="B1" s="110"/>
      <c r="C1" s="60"/>
      <c r="D1" s="60"/>
      <c r="E1" s="59"/>
      <c r="F1" s="52"/>
      <c r="G1" s="59" t="s">
        <v>133</v>
      </c>
      <c r="H1" s="52"/>
      <c r="I1" s="53"/>
      <c r="J1" s="52"/>
    </row>
    <row r="2" spans="1:12" ht="12.75" customHeight="1">
      <c r="A2" s="109"/>
      <c r="B2" s="110"/>
      <c r="C2" s="60"/>
      <c r="D2" s="60"/>
      <c r="E2" s="59"/>
      <c r="F2" s="52"/>
      <c r="G2" s="59"/>
      <c r="H2" s="52"/>
      <c r="I2" s="53"/>
      <c r="J2" s="52"/>
    </row>
    <row r="3" spans="1:12">
      <c r="A3" s="52"/>
      <c r="B3" s="60"/>
      <c r="C3" s="60"/>
      <c r="D3" s="60"/>
      <c r="E3" s="59"/>
      <c r="F3" s="52"/>
      <c r="G3" s="59"/>
      <c r="H3" s="52"/>
      <c r="I3" s="53"/>
      <c r="J3" s="52"/>
    </row>
    <row r="4" spans="1:12">
      <c r="A4" s="52"/>
      <c r="B4" s="62" t="s">
        <v>66</v>
      </c>
      <c r="C4" s="62" t="s">
        <v>69</v>
      </c>
      <c r="D4" s="62" t="s">
        <v>82</v>
      </c>
      <c r="E4" s="61"/>
      <c r="F4" s="49" t="s">
        <v>68</v>
      </c>
      <c r="G4" s="61" t="s">
        <v>68</v>
      </c>
      <c r="H4" s="52"/>
      <c r="I4" s="53"/>
      <c r="J4" s="52"/>
    </row>
    <row r="5" spans="1:12" ht="18.399999999999999" customHeight="1" thickBot="1">
      <c r="A5" s="51" t="s">
        <v>33</v>
      </c>
      <c r="B5" s="63" t="s">
        <v>67</v>
      </c>
      <c r="C5" s="63" t="s">
        <v>67</v>
      </c>
      <c r="D5" s="63" t="s">
        <v>67</v>
      </c>
      <c r="E5" s="64" t="s">
        <v>99</v>
      </c>
      <c r="F5" s="51" t="s">
        <v>97</v>
      </c>
      <c r="G5" s="64" t="s">
        <v>70</v>
      </c>
      <c r="H5" s="49" t="s">
        <v>6</v>
      </c>
      <c r="I5" s="49" t="s">
        <v>10</v>
      </c>
      <c r="J5" s="52"/>
      <c r="K5" s="6"/>
      <c r="L5" s="6"/>
    </row>
    <row r="6" spans="1:12" ht="12.75" customHeight="1" thickTop="1">
      <c r="A6" s="49">
        <v>1</v>
      </c>
      <c r="B6" s="209">
        <v>25</v>
      </c>
      <c r="C6" s="209">
        <v>10</v>
      </c>
      <c r="D6" s="203">
        <v>35</v>
      </c>
      <c r="E6" s="203">
        <v>29</v>
      </c>
      <c r="F6" s="204">
        <v>0.45</v>
      </c>
      <c r="G6" s="205">
        <v>78</v>
      </c>
      <c r="H6" s="77" t="s">
        <v>93</v>
      </c>
      <c r="I6" s="50" t="s">
        <v>71</v>
      </c>
      <c r="J6" s="52"/>
      <c r="K6" s="6"/>
      <c r="L6" s="6"/>
    </row>
    <row r="7" spans="1:12">
      <c r="A7" s="49">
        <v>2</v>
      </c>
      <c r="B7" s="209">
        <v>40</v>
      </c>
      <c r="C7" s="209">
        <v>15</v>
      </c>
      <c r="D7" s="203">
        <v>55</v>
      </c>
      <c r="E7" s="203">
        <v>27</v>
      </c>
      <c r="F7" s="204">
        <v>0.45</v>
      </c>
      <c r="G7" s="205">
        <v>122</v>
      </c>
      <c r="H7" s="77" t="s">
        <v>94</v>
      </c>
      <c r="J7" s="52"/>
      <c r="K7" s="6"/>
      <c r="L7" s="6"/>
    </row>
    <row r="8" spans="1:12">
      <c r="A8" s="49">
        <v>3</v>
      </c>
      <c r="B8" s="209">
        <v>80</v>
      </c>
      <c r="C8" s="209">
        <v>20</v>
      </c>
      <c r="D8" s="203">
        <v>100</v>
      </c>
      <c r="E8" s="203">
        <v>20</v>
      </c>
      <c r="F8" s="204">
        <v>0.45</v>
      </c>
      <c r="G8" s="205">
        <v>222</v>
      </c>
      <c r="H8" s="77"/>
      <c r="I8" s="50"/>
      <c r="J8" s="52"/>
      <c r="K8" s="6"/>
      <c r="L8" s="6"/>
    </row>
    <row r="9" spans="1:12" ht="12.75" customHeight="1">
      <c r="A9" s="49">
        <v>4</v>
      </c>
      <c r="B9" s="209">
        <v>275</v>
      </c>
      <c r="C9" s="209">
        <v>70</v>
      </c>
      <c r="D9" s="203">
        <v>345</v>
      </c>
      <c r="E9" s="203">
        <v>20</v>
      </c>
      <c r="F9" s="204">
        <v>0.45</v>
      </c>
      <c r="G9" s="205">
        <v>767</v>
      </c>
      <c r="H9" s="77"/>
      <c r="I9" s="50"/>
      <c r="J9" s="52"/>
      <c r="K9" s="6"/>
      <c r="L9" s="6"/>
    </row>
    <row r="10" spans="1:12">
      <c r="A10" s="49">
        <v>5</v>
      </c>
      <c r="B10" s="209">
        <v>425</v>
      </c>
      <c r="C10" s="209">
        <v>100</v>
      </c>
      <c r="D10" s="203">
        <v>525</v>
      </c>
      <c r="E10" s="203">
        <v>19</v>
      </c>
      <c r="F10" s="204">
        <v>0.45</v>
      </c>
      <c r="G10" s="205">
        <v>1167</v>
      </c>
      <c r="H10" s="77"/>
      <c r="I10" s="50"/>
      <c r="J10" s="52"/>
      <c r="K10" s="6"/>
      <c r="L10" s="6"/>
    </row>
    <row r="11" spans="1:12">
      <c r="A11" s="49">
        <v>6</v>
      </c>
      <c r="B11" s="209">
        <v>550</v>
      </c>
      <c r="C11" s="209">
        <v>130</v>
      </c>
      <c r="D11" s="203">
        <v>680</v>
      </c>
      <c r="E11" s="203">
        <v>19</v>
      </c>
      <c r="F11" s="204">
        <v>0.45</v>
      </c>
      <c r="G11" s="205">
        <v>1511</v>
      </c>
      <c r="H11" s="77"/>
      <c r="I11" s="50"/>
      <c r="J11" s="52"/>
      <c r="K11" s="6"/>
      <c r="L11" s="6"/>
    </row>
    <row r="12" spans="1:12" ht="12.75" customHeight="1">
      <c r="A12" s="49">
        <v>7</v>
      </c>
      <c r="B12" s="209">
        <v>1750</v>
      </c>
      <c r="C12" s="209">
        <v>400</v>
      </c>
      <c r="D12" s="203">
        <v>2150</v>
      </c>
      <c r="E12" s="203">
        <v>19</v>
      </c>
      <c r="F12" s="204">
        <v>0.45</v>
      </c>
      <c r="G12" s="205">
        <v>4778</v>
      </c>
      <c r="H12" s="111"/>
      <c r="I12" s="48"/>
      <c r="J12" s="52"/>
      <c r="K12" s="6"/>
      <c r="L12" s="6"/>
    </row>
    <row r="13" spans="1:12">
      <c r="A13" s="49">
        <v>8</v>
      </c>
      <c r="B13" s="209">
        <v>2200</v>
      </c>
      <c r="C13" s="209">
        <v>500</v>
      </c>
      <c r="D13" s="203">
        <v>2700</v>
      </c>
      <c r="E13" s="203">
        <v>19</v>
      </c>
      <c r="F13" s="204">
        <v>0.45</v>
      </c>
      <c r="G13" s="205">
        <v>6000</v>
      </c>
      <c r="H13" s="111"/>
      <c r="I13" s="48"/>
      <c r="J13" s="52"/>
      <c r="K13" s="6"/>
      <c r="L13" s="6"/>
    </row>
    <row r="14" spans="1:12">
      <c r="A14" s="49">
        <v>9</v>
      </c>
      <c r="B14" s="210">
        <v>2700</v>
      </c>
      <c r="C14" s="210">
        <v>700</v>
      </c>
      <c r="D14" s="206">
        <v>3400</v>
      </c>
      <c r="E14" s="206">
        <v>21</v>
      </c>
      <c r="F14" s="207">
        <v>0.45</v>
      </c>
      <c r="G14" s="208">
        <v>7556</v>
      </c>
      <c r="H14" s="111"/>
      <c r="I14" s="48"/>
      <c r="J14" s="52"/>
      <c r="K14" s="6"/>
      <c r="L14" s="6"/>
    </row>
    <row r="15" spans="1:12">
      <c r="A15" s="50"/>
      <c r="B15" s="65"/>
      <c r="C15" s="65"/>
      <c r="D15" s="65"/>
      <c r="E15" s="66"/>
      <c r="F15" s="50"/>
      <c r="G15" s="66"/>
      <c r="H15" s="50"/>
      <c r="I15" s="53"/>
      <c r="J15" s="48"/>
      <c r="K15" s="6"/>
      <c r="L15" s="6"/>
    </row>
    <row r="16" spans="1:12">
      <c r="A16" s="53" t="s">
        <v>103</v>
      </c>
      <c r="B16" s="65"/>
      <c r="C16" s="65"/>
      <c r="D16" s="65"/>
      <c r="E16" s="66"/>
      <c r="F16" s="50"/>
      <c r="G16" s="66"/>
      <c r="H16" s="50"/>
      <c r="I16" s="53"/>
      <c r="J16" s="67"/>
      <c r="K16" s="6"/>
      <c r="L16" s="6"/>
    </row>
    <row r="17" spans="1:12">
      <c r="A17" s="50"/>
      <c r="B17" s="50"/>
      <c r="C17" s="50"/>
      <c r="D17" s="50"/>
      <c r="E17" s="66"/>
      <c r="F17" s="50"/>
      <c r="G17" s="50"/>
      <c r="H17" s="50"/>
      <c r="I17" s="112"/>
      <c r="J17" s="48"/>
      <c r="K17" s="6"/>
      <c r="L17" s="6"/>
    </row>
    <row r="18" spans="1:12" ht="15.75">
      <c r="A18" s="54"/>
      <c r="B18" s="55"/>
      <c r="C18" s="56"/>
      <c r="D18" s="56"/>
      <c r="E18" s="79"/>
      <c r="F18" s="13"/>
      <c r="G18" s="56"/>
      <c r="H18" s="56"/>
      <c r="I18" s="57"/>
      <c r="J18" s="47"/>
      <c r="K18" s="47"/>
      <c r="L18" s="47"/>
    </row>
    <row r="19" spans="1:12">
      <c r="A19" s="55"/>
      <c r="B19" s="55"/>
      <c r="C19" s="56"/>
      <c r="D19" s="56"/>
      <c r="E19" s="79"/>
      <c r="F19" s="56"/>
      <c r="G19" s="56"/>
      <c r="H19" s="56"/>
      <c r="I19" s="57"/>
      <c r="J19" s="47"/>
      <c r="K19" s="47"/>
      <c r="L19" s="47"/>
    </row>
  </sheetData>
  <protectedRanges>
    <protectedRange sqref="F6:F14" name="Range2"/>
    <protectedRange algorithmName="SHA-512" hashValue="Cc9sKI5nyafFRXb4sshQ7ryJW6OcN5oExdAvzjL0KV1vPNnAmeN+blzLH9R+y3GFsTg2d1jrutrm0yfU0WQipg==" saltValue="BaMaqkdJ1Wt0gArmeWld+w==" spinCount="100000" sqref="D6:E14" name="Range1"/>
  </protectedRanges>
  <phoneticPr fontId="22" type="noConversion"/>
  <pageMargins left="0.75" right="0.75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tabColor indexed="17"/>
    <pageSetUpPr fitToPage="1"/>
  </sheetPr>
  <dimension ref="A1:BA20"/>
  <sheetViews>
    <sheetView workbookViewId="0">
      <selection activeCell="A15" sqref="A15"/>
    </sheetView>
  </sheetViews>
  <sheetFormatPr defaultColWidth="9.140625" defaultRowHeight="12.75"/>
  <cols>
    <col min="1" max="1" width="17.7109375" style="16" customWidth="1"/>
    <col min="2" max="4" width="9.28515625" style="16" customWidth="1"/>
    <col min="5" max="5" width="12.140625" style="16" customWidth="1"/>
    <col min="6" max="6" width="11.140625" style="16" customWidth="1"/>
    <col min="7" max="8" width="9.28515625" style="16" customWidth="1"/>
    <col min="9" max="9" width="12.140625" style="16" customWidth="1"/>
    <col min="10" max="12" width="9.28515625" style="16" customWidth="1"/>
    <col min="13" max="13" width="12.140625" style="16" customWidth="1"/>
    <col min="14" max="16384" width="9.140625" style="16"/>
  </cols>
  <sheetData>
    <row r="1" spans="1:53" s="12" customFormat="1" ht="18.75">
      <c r="A1" s="27" t="s">
        <v>26</v>
      </c>
      <c r="B1" s="6"/>
      <c r="C1" s="6"/>
      <c r="D1" s="6"/>
      <c r="E1" s="7"/>
      <c r="F1" s="8"/>
      <c r="G1" s="9"/>
      <c r="H1" s="9"/>
      <c r="I1" s="9"/>
      <c r="J1" s="6"/>
      <c r="K1" s="6"/>
      <c r="L1" s="10"/>
      <c r="M1" s="10"/>
      <c r="N1" s="10"/>
      <c r="O1" s="10"/>
      <c r="P1" s="6"/>
      <c r="Q1" s="6"/>
      <c r="R1" s="6"/>
      <c r="S1" s="6"/>
      <c r="T1" s="6"/>
      <c r="U1" s="6"/>
      <c r="V1" s="10"/>
      <c r="W1" s="11"/>
      <c r="X1" s="6"/>
      <c r="Y1" s="10"/>
      <c r="Z1" s="11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53" s="12" customFormat="1" ht="15.75">
      <c r="A2" s="107" t="s">
        <v>134</v>
      </c>
      <c r="B2" s="107"/>
      <c r="F2" s="11"/>
      <c r="I2" s="11"/>
      <c r="J2" s="14"/>
      <c r="K2" s="15"/>
      <c r="L2" s="10"/>
      <c r="M2" s="10"/>
      <c r="N2" s="10"/>
      <c r="O2" s="6"/>
      <c r="P2" s="6"/>
      <c r="Q2" s="6"/>
      <c r="R2" s="6"/>
      <c r="S2" s="6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</row>
    <row r="3" spans="1:53">
      <c r="A3" s="12"/>
      <c r="B3" s="12"/>
      <c r="C3" s="12"/>
      <c r="D3" s="12"/>
      <c r="E3" s="12"/>
      <c r="F3" s="12"/>
      <c r="G3" s="12"/>
      <c r="H3" s="12"/>
      <c r="I3" s="12"/>
    </row>
    <row r="4" spans="1:53" ht="13.5" thickBot="1">
      <c r="A4" s="108" t="s">
        <v>135</v>
      </c>
      <c r="B4" s="12"/>
      <c r="C4" s="12"/>
      <c r="D4" s="12"/>
      <c r="E4" s="12"/>
      <c r="F4" s="12"/>
      <c r="G4" s="12"/>
      <c r="H4" s="12"/>
      <c r="I4" s="12"/>
    </row>
    <row r="5" spans="1:53" ht="16.5" thickBot="1">
      <c r="A5" s="215" t="s">
        <v>24</v>
      </c>
      <c r="B5" s="216"/>
      <c r="C5" s="216"/>
      <c r="D5" s="216"/>
      <c r="E5" s="216"/>
      <c r="F5" s="216"/>
      <c r="G5" s="216"/>
      <c r="H5" s="216"/>
      <c r="I5" s="217"/>
    </row>
    <row r="6" spans="1:53" ht="13.5" thickBot="1">
      <c r="A6" s="227" t="s">
        <v>25</v>
      </c>
      <c r="B6" s="228"/>
      <c r="C6" s="228"/>
      <c r="D6" s="229"/>
      <c r="E6" s="212" t="s">
        <v>92</v>
      </c>
      <c r="F6" s="213"/>
      <c r="G6" s="213"/>
      <c r="H6" s="213"/>
      <c r="I6" s="214"/>
      <c r="M6" s="17"/>
      <c r="N6" s="17"/>
      <c r="O6" s="17"/>
      <c r="P6" s="17"/>
      <c r="Q6" s="17"/>
      <c r="R6" s="17"/>
      <c r="S6" s="17"/>
      <c r="T6" s="17"/>
      <c r="U6" s="17"/>
    </row>
    <row r="7" spans="1:53">
      <c r="A7" s="223" t="s">
        <v>78</v>
      </c>
      <c r="B7" s="224"/>
      <c r="C7" s="224"/>
      <c r="D7" s="224"/>
      <c r="E7" s="234" t="s">
        <v>84</v>
      </c>
      <c r="F7" s="235"/>
      <c r="G7" s="235"/>
      <c r="H7" s="235"/>
      <c r="I7" s="236"/>
      <c r="M7" s="17"/>
      <c r="N7" s="211"/>
      <c r="O7" s="211"/>
      <c r="P7" s="211"/>
      <c r="Q7" s="211"/>
      <c r="R7" s="211"/>
      <c r="S7" s="17"/>
      <c r="T7" s="17"/>
      <c r="U7" s="17"/>
    </row>
    <row r="8" spans="1:53">
      <c r="A8" s="218" t="s">
        <v>98</v>
      </c>
      <c r="B8" s="219"/>
      <c r="C8" s="219"/>
      <c r="D8" s="220"/>
      <c r="E8" s="218" t="s">
        <v>100</v>
      </c>
      <c r="F8" s="219"/>
      <c r="G8" s="219"/>
      <c r="H8" s="219"/>
      <c r="I8" s="220"/>
      <c r="M8" s="17"/>
      <c r="N8" s="120"/>
      <c r="O8" s="120"/>
      <c r="P8" s="120"/>
      <c r="Q8" s="120"/>
      <c r="R8" s="120"/>
      <c r="S8" s="17"/>
      <c r="T8" s="17"/>
      <c r="U8" s="17"/>
    </row>
    <row r="9" spans="1:53">
      <c r="A9" s="225" t="s">
        <v>72</v>
      </c>
      <c r="B9" s="226"/>
      <c r="C9" s="226"/>
      <c r="D9" s="226"/>
      <c r="E9" s="218" t="s">
        <v>63</v>
      </c>
      <c r="F9" s="219"/>
      <c r="G9" s="219"/>
      <c r="H9" s="219"/>
      <c r="I9" s="220"/>
      <c r="M9" s="17"/>
      <c r="N9" s="211"/>
      <c r="O9" s="211"/>
      <c r="P9" s="211"/>
      <c r="Q9" s="211"/>
      <c r="R9" s="211"/>
      <c r="S9" s="17"/>
      <c r="T9" s="17"/>
      <c r="U9" s="17"/>
    </row>
    <row r="10" spans="1:53">
      <c r="A10" s="225" t="s">
        <v>73</v>
      </c>
      <c r="B10" s="226"/>
      <c r="C10" s="226"/>
      <c r="D10" s="226"/>
      <c r="E10" s="218" t="s">
        <v>61</v>
      </c>
      <c r="F10" s="219"/>
      <c r="G10" s="219"/>
      <c r="H10" s="219"/>
      <c r="I10" s="220"/>
      <c r="M10" s="17"/>
      <c r="N10" s="120"/>
      <c r="O10" s="120"/>
      <c r="P10" s="120"/>
      <c r="Q10" s="120"/>
      <c r="R10" s="120"/>
      <c r="S10" s="17"/>
      <c r="T10" s="17"/>
      <c r="U10" s="17"/>
    </row>
    <row r="11" spans="1:53">
      <c r="A11" s="225" t="s">
        <v>74</v>
      </c>
      <c r="B11" s="226"/>
      <c r="C11" s="226"/>
      <c r="D11" s="230"/>
      <c r="E11" s="218" t="s">
        <v>65</v>
      </c>
      <c r="F11" s="219"/>
      <c r="G11" s="219"/>
      <c r="H11" s="219"/>
      <c r="I11" s="220"/>
      <c r="L11" s="75"/>
      <c r="M11" s="17"/>
      <c r="N11" s="211"/>
      <c r="O11" s="211"/>
      <c r="P11" s="211"/>
      <c r="Q11" s="211"/>
      <c r="R11" s="211"/>
      <c r="S11" s="17"/>
      <c r="T11" s="17"/>
      <c r="U11" s="17"/>
    </row>
    <row r="12" spans="1:53">
      <c r="A12" s="225" t="s">
        <v>77</v>
      </c>
      <c r="B12" s="226"/>
      <c r="C12" s="226"/>
      <c r="D12" s="230"/>
      <c r="E12" s="218" t="s">
        <v>60</v>
      </c>
      <c r="F12" s="219"/>
      <c r="G12" s="219"/>
      <c r="H12" s="219"/>
      <c r="I12" s="220"/>
      <c r="M12" s="17"/>
      <c r="N12" s="211"/>
      <c r="O12" s="211"/>
      <c r="P12" s="211"/>
      <c r="Q12" s="211"/>
      <c r="R12" s="211"/>
      <c r="S12" s="17"/>
      <c r="T12" s="17"/>
      <c r="U12" s="17"/>
    </row>
    <row r="13" spans="1:53">
      <c r="A13" s="225" t="s">
        <v>75</v>
      </c>
      <c r="B13" s="226"/>
      <c r="C13" s="226"/>
      <c r="D13" s="230"/>
      <c r="E13" s="218" t="s">
        <v>62</v>
      </c>
      <c r="F13" s="219"/>
      <c r="G13" s="219"/>
      <c r="H13" s="219"/>
      <c r="I13" s="220"/>
      <c r="M13" s="17"/>
      <c r="N13" s="211"/>
      <c r="O13" s="211"/>
      <c r="P13" s="211"/>
      <c r="Q13" s="211"/>
      <c r="R13" s="211"/>
      <c r="S13" s="17"/>
      <c r="T13" s="17"/>
      <c r="U13" s="17"/>
    </row>
    <row r="14" spans="1:53" ht="13.5" thickBot="1">
      <c r="A14" s="221" t="s">
        <v>76</v>
      </c>
      <c r="B14" s="222"/>
      <c r="C14" s="222"/>
      <c r="D14" s="222"/>
      <c r="E14" s="231" t="s">
        <v>80</v>
      </c>
      <c r="F14" s="232"/>
      <c r="G14" s="232"/>
      <c r="H14" s="232"/>
      <c r="I14" s="233"/>
      <c r="M14" s="17"/>
      <c r="N14" s="83"/>
      <c r="O14" s="83"/>
      <c r="P14" s="83"/>
      <c r="Q14" s="83"/>
      <c r="R14" s="83"/>
      <c r="S14" s="17"/>
      <c r="T14" s="17"/>
      <c r="U14" s="17"/>
    </row>
    <row r="15" spans="1:53">
      <c r="M15" s="17"/>
      <c r="N15" s="84"/>
      <c r="O15" s="84"/>
      <c r="P15" s="84"/>
      <c r="Q15" s="84"/>
      <c r="R15" s="84"/>
      <c r="S15" s="17"/>
      <c r="T15" s="17"/>
      <c r="U15" s="17"/>
    </row>
    <row r="16" spans="1:53">
      <c r="A16" s="17"/>
      <c r="B16" s="17"/>
      <c r="C16" s="17"/>
      <c r="D16" s="17"/>
      <c r="M16" s="17"/>
      <c r="N16" s="211"/>
      <c r="O16" s="211"/>
      <c r="P16" s="211"/>
      <c r="Q16" s="211"/>
      <c r="R16" s="211"/>
      <c r="S16" s="17"/>
      <c r="T16" s="17"/>
      <c r="U16" s="17"/>
    </row>
    <row r="17" spans="1:21">
      <c r="A17" s="17"/>
      <c r="B17" s="17"/>
      <c r="C17" s="121"/>
      <c r="D17" s="121"/>
      <c r="M17" s="17"/>
      <c r="N17" s="82"/>
      <c r="O17" s="82"/>
      <c r="P17" s="82"/>
      <c r="Q17" s="82"/>
      <c r="R17" s="82"/>
      <c r="S17" s="17"/>
      <c r="T17" s="17"/>
      <c r="U17" s="17"/>
    </row>
    <row r="18" spans="1:21">
      <c r="A18" s="17"/>
      <c r="B18" s="17"/>
      <c r="C18" s="17"/>
      <c r="D18" s="17"/>
      <c r="E18" s="17"/>
      <c r="F18" s="17"/>
      <c r="G18" s="17"/>
      <c r="H18" s="17"/>
      <c r="I18" s="17"/>
      <c r="M18" s="17"/>
      <c r="N18" s="211"/>
      <c r="O18" s="211"/>
      <c r="P18" s="211"/>
      <c r="Q18" s="211"/>
      <c r="R18" s="211"/>
      <c r="S18" s="17"/>
      <c r="T18" s="17"/>
      <c r="U18" s="17"/>
    </row>
    <row r="19" spans="1:21">
      <c r="A19" s="17"/>
      <c r="B19" s="17"/>
      <c r="C19" s="17"/>
      <c r="D19" s="17"/>
      <c r="E19" s="17"/>
      <c r="F19" s="17"/>
      <c r="G19" s="17"/>
      <c r="H19" s="17"/>
      <c r="I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>
      <c r="A20" s="17"/>
      <c r="B20" s="17"/>
      <c r="C20" s="17"/>
      <c r="D20" s="17"/>
      <c r="E20" s="17"/>
      <c r="F20" s="17"/>
      <c r="G20" s="17"/>
      <c r="H20" s="17"/>
      <c r="I20" s="17"/>
      <c r="M20" s="17"/>
      <c r="N20" s="17"/>
      <c r="O20" s="17"/>
      <c r="P20" s="17"/>
      <c r="Q20" s="17"/>
      <c r="R20" s="17"/>
      <c r="S20" s="17"/>
      <c r="T20" s="17"/>
      <c r="U20" s="17"/>
    </row>
  </sheetData>
  <mergeCells count="26">
    <mergeCell ref="E7:I7"/>
    <mergeCell ref="E9:I9"/>
    <mergeCell ref="E10:I10"/>
    <mergeCell ref="E11:I11"/>
    <mergeCell ref="E12:I12"/>
    <mergeCell ref="E6:I6"/>
    <mergeCell ref="A5:I5"/>
    <mergeCell ref="N7:R7"/>
    <mergeCell ref="N16:R16"/>
    <mergeCell ref="E8:I8"/>
    <mergeCell ref="A14:D14"/>
    <mergeCell ref="A7:D7"/>
    <mergeCell ref="A9:D9"/>
    <mergeCell ref="A6:D6"/>
    <mergeCell ref="A10:D10"/>
    <mergeCell ref="A8:D8"/>
    <mergeCell ref="A11:D11"/>
    <mergeCell ref="A12:D12"/>
    <mergeCell ref="A13:D13"/>
    <mergeCell ref="E13:I13"/>
    <mergeCell ref="E14:I14"/>
    <mergeCell ref="N18:R18"/>
    <mergeCell ref="N9:R9"/>
    <mergeCell ref="N11:R11"/>
    <mergeCell ref="N12:R12"/>
    <mergeCell ref="N13:R13"/>
  </mergeCells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70C0"/>
  </sheetPr>
  <dimension ref="A1:DX156"/>
  <sheetViews>
    <sheetView zoomScaleNormal="100" workbookViewId="0">
      <pane xSplit="4" ySplit="3" topLeftCell="V4" activePane="bottomRight" state="frozen"/>
      <selection pane="topRight" activeCell="E1" sqref="E1"/>
      <selection pane="bottomLeft" activeCell="A4" sqref="A4"/>
      <selection pane="bottomRight" activeCell="U3" sqref="U3"/>
    </sheetView>
  </sheetViews>
  <sheetFormatPr defaultColWidth="9.140625" defaultRowHeight="12.75"/>
  <cols>
    <col min="1" max="1" width="7.85546875" style="5" bestFit="1" customWidth="1"/>
    <col min="2" max="2" width="11.42578125" style="28" bestFit="1" customWidth="1"/>
    <col min="3" max="3" width="18.42578125" style="1" bestFit="1" customWidth="1"/>
    <col min="4" max="4" width="11.42578125" style="20" customWidth="1"/>
    <col min="5" max="5" width="17.28515625" style="20" customWidth="1"/>
    <col min="6" max="6" width="17.28515625" style="58" customWidth="1"/>
    <col min="7" max="8" width="17.28515625" style="81" customWidth="1"/>
    <col min="9" max="10" width="17.28515625" style="1" customWidth="1"/>
    <col min="11" max="11" width="12.5703125" style="26" customWidth="1"/>
    <col min="12" max="12" width="14" style="26" customWidth="1"/>
    <col min="13" max="13" width="10" style="26" customWidth="1"/>
    <col min="14" max="15" width="10.28515625" style="26" customWidth="1"/>
    <col min="16" max="16" width="18.85546875" style="26" customWidth="1"/>
    <col min="17" max="17" width="12.5703125" style="1" customWidth="1"/>
    <col min="18" max="18" width="13.28515625" style="2" customWidth="1"/>
    <col min="19" max="19" width="12.5703125" style="1" customWidth="1"/>
    <col min="20" max="20" width="13.85546875" style="2" customWidth="1"/>
    <col min="21" max="21" width="25.28515625" style="74" bestFit="1" customWidth="1"/>
    <col min="22" max="22" width="7.7109375" style="70" bestFit="1" customWidth="1"/>
    <col min="23" max="23" width="8.42578125" style="70" bestFit="1" customWidth="1"/>
    <col min="24" max="24" width="9" style="70" bestFit="1" customWidth="1"/>
    <col min="25" max="25" width="10.7109375" style="69" customWidth="1"/>
    <col min="26" max="26" width="11.28515625" style="69" bestFit="1" customWidth="1"/>
    <col min="27" max="27" width="7.7109375" style="70" bestFit="1" customWidth="1"/>
    <col min="28" max="28" width="8.42578125" style="70" bestFit="1" customWidth="1"/>
    <col min="29" max="29" width="9" style="70" bestFit="1" customWidth="1"/>
    <col min="30" max="30" width="10.7109375" style="69" customWidth="1"/>
    <col min="31" max="31" width="11.28515625" style="69" bestFit="1" customWidth="1"/>
    <col min="32" max="32" width="7.7109375" style="70" bestFit="1" customWidth="1"/>
    <col min="33" max="33" width="8.42578125" style="70" bestFit="1" customWidth="1"/>
    <col min="34" max="34" width="9" style="70" bestFit="1" customWidth="1"/>
    <col min="35" max="35" width="10.7109375" style="69" customWidth="1"/>
    <col min="36" max="36" width="11.28515625" style="69" bestFit="1" customWidth="1"/>
    <col min="37" max="37" width="7.7109375" style="70" bestFit="1" customWidth="1"/>
    <col min="38" max="38" width="8.42578125" style="70" bestFit="1" customWidth="1"/>
    <col min="39" max="39" width="9" style="70" bestFit="1" customWidth="1"/>
    <col min="40" max="40" width="10.7109375" style="69" customWidth="1"/>
    <col min="41" max="41" width="11.28515625" style="69" bestFit="1" customWidth="1"/>
    <col min="42" max="43" width="9.140625" style="43"/>
    <col min="44" max="89" width="9.140625" style="21"/>
    <col min="90" max="128" width="9.140625" style="29"/>
    <col min="129" max="16384" width="9.140625" style="1"/>
  </cols>
  <sheetData>
    <row r="1" spans="1:128" s="106" customFormat="1">
      <c r="A1" s="87"/>
      <c r="B1" s="87"/>
      <c r="C1" s="87"/>
      <c r="D1" s="87"/>
      <c r="E1" s="88" t="s">
        <v>4</v>
      </c>
      <c r="F1" s="89" t="s">
        <v>4</v>
      </c>
      <c r="G1" s="89" t="s">
        <v>4</v>
      </c>
      <c r="H1" s="89" t="s">
        <v>4</v>
      </c>
      <c r="I1" s="88" t="s">
        <v>4</v>
      </c>
      <c r="J1" s="88" t="s">
        <v>2</v>
      </c>
      <c r="K1" s="90" t="s">
        <v>0</v>
      </c>
      <c r="L1" s="90" t="s">
        <v>0</v>
      </c>
      <c r="M1" s="90" t="s">
        <v>0</v>
      </c>
      <c r="N1" s="90" t="s">
        <v>0</v>
      </c>
      <c r="O1" s="90" t="s">
        <v>0</v>
      </c>
      <c r="P1" s="90" t="s">
        <v>1</v>
      </c>
      <c r="Q1" s="88" t="s">
        <v>6</v>
      </c>
      <c r="R1" s="91" t="s">
        <v>10</v>
      </c>
      <c r="S1" s="88" t="s">
        <v>5</v>
      </c>
      <c r="T1" s="91" t="s">
        <v>5</v>
      </c>
      <c r="U1" s="92"/>
      <c r="V1" s="93"/>
      <c r="W1" s="93"/>
      <c r="X1" s="93"/>
      <c r="Y1" s="94"/>
      <c r="Z1" s="94"/>
      <c r="AA1" s="93"/>
      <c r="AB1" s="93"/>
      <c r="AC1" s="93"/>
      <c r="AD1" s="94"/>
      <c r="AE1" s="94"/>
      <c r="AF1" s="93"/>
      <c r="AG1" s="93"/>
      <c r="AH1" s="93"/>
      <c r="AI1" s="94"/>
      <c r="AJ1" s="94"/>
      <c r="AK1" s="93"/>
      <c r="AL1" s="93"/>
      <c r="AM1" s="93"/>
      <c r="AN1" s="94"/>
      <c r="AO1" s="94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</row>
    <row r="2" spans="1:128" s="106" customFormat="1">
      <c r="A2" s="87" t="s">
        <v>7</v>
      </c>
      <c r="B2" s="87" t="s">
        <v>37</v>
      </c>
      <c r="C2" s="87" t="s">
        <v>83</v>
      </c>
      <c r="D2" s="87" t="s">
        <v>33</v>
      </c>
      <c r="E2" s="88" t="s">
        <v>35</v>
      </c>
      <c r="F2" s="89" t="s">
        <v>8</v>
      </c>
      <c r="G2" s="89" t="s">
        <v>6</v>
      </c>
      <c r="H2" s="89" t="s">
        <v>10</v>
      </c>
      <c r="I2" s="88" t="s">
        <v>5</v>
      </c>
      <c r="J2" s="88" t="s">
        <v>3</v>
      </c>
      <c r="K2" s="90" t="s">
        <v>35</v>
      </c>
      <c r="L2" s="90" t="s">
        <v>8</v>
      </c>
      <c r="M2" s="90" t="s">
        <v>6</v>
      </c>
      <c r="N2" s="90" t="s">
        <v>10</v>
      </c>
      <c r="O2" s="90" t="s">
        <v>11</v>
      </c>
      <c r="P2" s="90" t="s">
        <v>9</v>
      </c>
      <c r="Q2" s="88" t="s">
        <v>12</v>
      </c>
      <c r="R2" s="88" t="s">
        <v>12</v>
      </c>
      <c r="S2" s="88" t="s">
        <v>12</v>
      </c>
      <c r="T2" s="91" t="s">
        <v>3</v>
      </c>
      <c r="U2" s="92"/>
      <c r="V2" s="238" t="s">
        <v>54</v>
      </c>
      <c r="W2" s="238"/>
      <c r="X2" s="238"/>
      <c r="Y2" s="238"/>
      <c r="Z2" s="238"/>
      <c r="AA2" s="238" t="s">
        <v>55</v>
      </c>
      <c r="AB2" s="238"/>
      <c r="AC2" s="238"/>
      <c r="AD2" s="238"/>
      <c r="AE2" s="238"/>
      <c r="AF2" s="238" t="s">
        <v>56</v>
      </c>
      <c r="AG2" s="238"/>
      <c r="AH2" s="238"/>
      <c r="AI2" s="238"/>
      <c r="AJ2" s="238"/>
      <c r="AK2" s="238" t="s">
        <v>46</v>
      </c>
      <c r="AL2" s="238"/>
      <c r="AM2" s="238"/>
      <c r="AN2" s="238"/>
      <c r="AO2" s="238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</row>
    <row r="3" spans="1:128" s="106" customFormat="1" ht="13.5" thickBot="1">
      <c r="A3" s="87"/>
      <c r="B3" s="87"/>
      <c r="C3" s="87" t="s">
        <v>22</v>
      </c>
      <c r="D3" s="87"/>
      <c r="E3" s="88" t="s">
        <v>36</v>
      </c>
      <c r="F3" s="89" t="s">
        <v>34</v>
      </c>
      <c r="G3" s="89" t="s">
        <v>32</v>
      </c>
      <c r="H3" s="89" t="s">
        <v>32</v>
      </c>
      <c r="I3" s="88" t="s">
        <v>32</v>
      </c>
      <c r="J3" s="88" t="s">
        <v>13</v>
      </c>
      <c r="K3" s="90" t="s">
        <v>36</v>
      </c>
      <c r="L3" s="90" t="s">
        <v>34</v>
      </c>
      <c r="M3" s="90" t="s">
        <v>32</v>
      </c>
      <c r="N3" s="90" t="s">
        <v>32</v>
      </c>
      <c r="O3" s="90" t="s">
        <v>32</v>
      </c>
      <c r="P3" s="90" t="s">
        <v>13</v>
      </c>
      <c r="Q3" s="88" t="s">
        <v>143</v>
      </c>
      <c r="R3" s="88" t="s">
        <v>143</v>
      </c>
      <c r="S3" s="88" t="s">
        <v>143</v>
      </c>
      <c r="T3" s="88" t="s">
        <v>143</v>
      </c>
      <c r="U3" s="92" t="s">
        <v>81</v>
      </c>
      <c r="V3" s="93" t="s">
        <v>21</v>
      </c>
      <c r="W3" s="93" t="s">
        <v>44</v>
      </c>
      <c r="X3" s="93" t="s">
        <v>45</v>
      </c>
      <c r="Y3" s="94" t="s">
        <v>42</v>
      </c>
      <c r="Z3" s="94" t="s">
        <v>43</v>
      </c>
      <c r="AA3" s="93" t="s">
        <v>21</v>
      </c>
      <c r="AB3" s="93" t="s">
        <v>44</v>
      </c>
      <c r="AC3" s="93" t="s">
        <v>45</v>
      </c>
      <c r="AD3" s="94" t="s">
        <v>42</v>
      </c>
      <c r="AE3" s="94" t="s">
        <v>43</v>
      </c>
      <c r="AF3" s="93" t="s">
        <v>21</v>
      </c>
      <c r="AG3" s="93" t="s">
        <v>44</v>
      </c>
      <c r="AH3" s="93" t="s">
        <v>45</v>
      </c>
      <c r="AI3" s="94" t="s">
        <v>42</v>
      </c>
      <c r="AJ3" s="94" t="s">
        <v>43</v>
      </c>
      <c r="AK3" s="93" t="s">
        <v>21</v>
      </c>
      <c r="AL3" s="93" t="s">
        <v>44</v>
      </c>
      <c r="AM3" s="93" t="s">
        <v>45</v>
      </c>
      <c r="AN3" s="94" t="s">
        <v>42</v>
      </c>
      <c r="AO3" s="94" t="s">
        <v>43</v>
      </c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</row>
    <row r="4" spans="1:128">
      <c r="A4" s="95" t="s">
        <v>31</v>
      </c>
      <c r="B4" s="96" t="s">
        <v>47</v>
      </c>
      <c r="C4" s="126" t="s">
        <v>138</v>
      </c>
      <c r="D4" s="127">
        <v>1</v>
      </c>
      <c r="E4" s="98">
        <v>446.16419999999999</v>
      </c>
      <c r="F4" s="98">
        <f>E4+G4+H4</f>
        <v>446.2</v>
      </c>
      <c r="G4" s="130">
        <v>2.4899999999999999E-2</v>
      </c>
      <c r="H4" s="130">
        <v>1.09E-2</v>
      </c>
      <c r="I4" s="99">
        <f>G4+H4</f>
        <v>3.5799999999999998E-2</v>
      </c>
      <c r="J4" s="98">
        <f>(1.6061/(1.6061-(I4/F4)))*(I4/F4)*1000000</f>
        <v>80.237087598008188</v>
      </c>
      <c r="K4" s="113">
        <v>446</v>
      </c>
      <c r="L4" s="113">
        <v>446</v>
      </c>
      <c r="M4" s="114">
        <v>2.3400000000000001E-2</v>
      </c>
      <c r="N4" s="114">
        <v>1.21E-2</v>
      </c>
      <c r="O4" s="114">
        <v>3.5499999999999997E-2</v>
      </c>
      <c r="P4" s="100">
        <v>80</v>
      </c>
      <c r="Q4" s="101">
        <f>((M4-G4)/G4)*100</f>
        <v>-6.0240963855421601</v>
      </c>
      <c r="R4" s="101">
        <f>((N4-H4)/H4)*100</f>
        <v>11.009174311926602</v>
      </c>
      <c r="S4" s="101">
        <f>((O4-I4)/I4)*100</f>
        <v>-0.83798882681564713</v>
      </c>
      <c r="T4" s="101">
        <f>((P4-J4)/J4)*100</f>
        <v>-0.29548380319585926</v>
      </c>
      <c r="U4" s="102"/>
      <c r="V4" s="103">
        <f t="shared" ref="V4:V49" si="0">$Q$149</f>
        <v>-2.4626812619801886</v>
      </c>
      <c r="W4" s="103">
        <f t="shared" ref="W4:W44" si="1">$Q$149-5</f>
        <v>-7.4626812619801886</v>
      </c>
      <c r="X4" s="103">
        <f t="shared" ref="X4:X44" si="2">$Q$149+5</f>
        <v>2.5373187380198114</v>
      </c>
      <c r="Y4" s="103">
        <f t="shared" ref="Y4:Y44" si="3">($Q$149-(3*$Q$152))</f>
        <v>-8.2404998149668138</v>
      </c>
      <c r="Z4" s="103">
        <f t="shared" ref="Z4:Z44" si="4">($Q$149+(3*$Q$152))</f>
        <v>3.3151372910064367</v>
      </c>
      <c r="AA4" s="103">
        <f t="shared" ref="AA4:AA44" si="5">$R$149</f>
        <v>4.9950049950051381E-2</v>
      </c>
      <c r="AB4" s="103">
        <f t="shared" ref="AB4:AB44" si="6">$R$149-5</f>
        <v>-4.9500499500499489</v>
      </c>
      <c r="AC4" s="103">
        <f t="shared" ref="AC4:AC44" si="7">$R$149+5</f>
        <v>5.0499500499500511</v>
      </c>
      <c r="AD4" s="103">
        <f t="shared" ref="AD4:AD44" si="8">($R$149-(3*$R$152))</f>
        <v>-9.7649206113700604</v>
      </c>
      <c r="AE4" s="103">
        <f t="shared" ref="AE4:AE44" si="9">($R$149+(3*$R$152))</f>
        <v>9.8648207112701645</v>
      </c>
      <c r="AF4" s="103">
        <f t="shared" ref="AF4:AF44" si="10">$S$149</f>
        <v>-1.9201066907836375</v>
      </c>
      <c r="AG4" s="103">
        <f t="shared" ref="AG4:AG44" si="11">$S$149-5</f>
        <v>-6.920106690783637</v>
      </c>
      <c r="AH4" s="103">
        <f t="shared" ref="AH4:AH44" si="12">$S$149+5</f>
        <v>3.0798933092163625</v>
      </c>
      <c r="AI4" s="103">
        <f t="shared" ref="AI4:AI44" si="13">($S$149-(3*$S$152))</f>
        <v>-8.2047470276497716</v>
      </c>
      <c r="AJ4" s="103">
        <f t="shared" ref="AJ4:AJ44" si="14">($S$149+(3*$S$152))</f>
        <v>4.3645336460824975</v>
      </c>
      <c r="AK4" s="103">
        <f t="shared" ref="AK4:AK44" si="15">$T$149</f>
        <v>-1.9382492995318967</v>
      </c>
      <c r="AL4" s="103">
        <f t="shared" ref="AL4:AL44" si="16">$T$149-5</f>
        <v>-6.938249299531897</v>
      </c>
      <c r="AM4" s="103">
        <f t="shared" ref="AM4:AM44" si="17">$T$149+5</f>
        <v>3.061750700468103</v>
      </c>
      <c r="AN4" s="103">
        <f t="shared" ref="AN4:AN44" si="18">($T$149-(3*$T$152))</f>
        <v>-8.1980497327783528</v>
      </c>
      <c r="AO4" s="103">
        <f t="shared" ref="AO4:AO44" si="19">($T$149+(3*$T$152))</f>
        <v>4.3215511337145589</v>
      </c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</row>
    <row r="5" spans="1:128">
      <c r="A5" s="95" t="s">
        <v>31</v>
      </c>
      <c r="B5" s="96" t="s">
        <v>47</v>
      </c>
      <c r="C5" s="126" t="s">
        <v>136</v>
      </c>
      <c r="D5" s="86">
        <v>2</v>
      </c>
      <c r="E5" s="98">
        <v>446.14449999999999</v>
      </c>
      <c r="F5" s="98">
        <f>E5+G5+H5</f>
        <v>446.2</v>
      </c>
      <c r="G5" s="119">
        <v>4.0399999999999998E-2</v>
      </c>
      <c r="H5" s="119">
        <v>1.5100000000000001E-2</v>
      </c>
      <c r="I5" s="99">
        <f t="shared" ref="I5:I68" si="20">G5+H5</f>
        <v>5.5500000000000001E-2</v>
      </c>
      <c r="J5" s="98">
        <f>(1.6061/(1.6061-(I5/F5)))*(I5/F5)*1000000</f>
        <v>124.39331803040842</v>
      </c>
      <c r="K5" s="115">
        <v>446</v>
      </c>
      <c r="L5" s="115">
        <v>446</v>
      </c>
      <c r="M5" s="116">
        <v>3.6900000000000002E-2</v>
      </c>
      <c r="N5" s="116">
        <v>7.3000000000000001E-3</v>
      </c>
      <c r="O5" s="116">
        <v>4.4200000000000003E-2</v>
      </c>
      <c r="P5" s="104">
        <v>99</v>
      </c>
      <c r="Q5" s="101">
        <f t="shared" ref="Q5:Q68" si="21">((M5-G5)/G5)*100</f>
        <v>-8.6633663366336542</v>
      </c>
      <c r="R5" s="101">
        <f t="shared" ref="R5:R68" si="22">((N5-H5)/H5)*100</f>
        <v>-51.655629139072843</v>
      </c>
      <c r="S5" s="101">
        <f t="shared" ref="S5:S68" si="23">((O5-I5)/I5)*100</f>
        <v>-20.360360360360357</v>
      </c>
      <c r="T5" s="101">
        <f t="shared" ref="T5:T68" si="24">((P5-J5)/J5)*100</f>
        <v>-20.413731567318536</v>
      </c>
      <c r="U5" s="102"/>
      <c r="V5" s="103">
        <f t="shared" si="0"/>
        <v>-2.4626812619801886</v>
      </c>
      <c r="W5" s="103">
        <f t="shared" si="1"/>
        <v>-7.4626812619801886</v>
      </c>
      <c r="X5" s="103">
        <f t="shared" si="2"/>
        <v>2.5373187380198114</v>
      </c>
      <c r="Y5" s="103">
        <f t="shared" si="3"/>
        <v>-8.2404998149668138</v>
      </c>
      <c r="Z5" s="103">
        <f t="shared" si="4"/>
        <v>3.3151372910064367</v>
      </c>
      <c r="AA5" s="103">
        <f t="shared" si="5"/>
        <v>4.9950049950051381E-2</v>
      </c>
      <c r="AB5" s="103">
        <f t="shared" si="6"/>
        <v>-4.9500499500499489</v>
      </c>
      <c r="AC5" s="103">
        <f t="shared" si="7"/>
        <v>5.0499500499500511</v>
      </c>
      <c r="AD5" s="103">
        <f t="shared" si="8"/>
        <v>-9.7649206113700604</v>
      </c>
      <c r="AE5" s="103">
        <f t="shared" si="9"/>
        <v>9.8648207112701645</v>
      </c>
      <c r="AF5" s="103">
        <f t="shared" si="10"/>
        <v>-1.9201066907836375</v>
      </c>
      <c r="AG5" s="103">
        <f t="shared" si="11"/>
        <v>-6.920106690783637</v>
      </c>
      <c r="AH5" s="103">
        <f t="shared" si="12"/>
        <v>3.0798933092163625</v>
      </c>
      <c r="AI5" s="103">
        <f t="shared" si="13"/>
        <v>-8.2047470276497716</v>
      </c>
      <c r="AJ5" s="103">
        <f t="shared" si="14"/>
        <v>4.3645336460824975</v>
      </c>
      <c r="AK5" s="103">
        <f t="shared" si="15"/>
        <v>-1.9382492995318967</v>
      </c>
      <c r="AL5" s="103">
        <f t="shared" si="16"/>
        <v>-6.938249299531897</v>
      </c>
      <c r="AM5" s="103">
        <f t="shared" si="17"/>
        <v>3.061750700468103</v>
      </c>
      <c r="AN5" s="103">
        <f t="shared" si="18"/>
        <v>-8.1980497327783528</v>
      </c>
      <c r="AO5" s="103">
        <f t="shared" si="19"/>
        <v>4.3215511337145589</v>
      </c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</row>
    <row r="6" spans="1:128">
      <c r="A6" s="95" t="s">
        <v>31</v>
      </c>
      <c r="B6" s="96" t="s">
        <v>47</v>
      </c>
      <c r="C6" s="126" t="s">
        <v>137</v>
      </c>
      <c r="D6" s="86">
        <v>3</v>
      </c>
      <c r="E6" s="98">
        <v>445.7996</v>
      </c>
      <c r="F6" s="98">
        <f>E6+G6+H6</f>
        <v>445.90000000000003</v>
      </c>
      <c r="G6" s="119">
        <v>8.0100000000000005E-2</v>
      </c>
      <c r="H6" s="119">
        <v>2.0299999999999999E-2</v>
      </c>
      <c r="I6" s="99">
        <f t="shared" si="20"/>
        <v>0.1004</v>
      </c>
      <c r="J6" s="98">
        <f>(1.6061/(1.6061-(I6/F6)))*(I6/F6)*1000000</f>
        <v>225.19416296065523</v>
      </c>
      <c r="K6" s="115">
        <v>445.7</v>
      </c>
      <c r="L6" s="115">
        <v>445.8</v>
      </c>
      <c r="M6" s="116">
        <v>7.5800000000000006E-2</v>
      </c>
      <c r="N6" s="116">
        <v>2.07E-2</v>
      </c>
      <c r="O6" s="116">
        <v>9.6500000000000002E-2</v>
      </c>
      <c r="P6" s="104">
        <v>216</v>
      </c>
      <c r="Q6" s="101">
        <f t="shared" si="21"/>
        <v>-5.3682896379525573</v>
      </c>
      <c r="R6" s="101">
        <f t="shared" si="22"/>
        <v>1.9704433497536997</v>
      </c>
      <c r="S6" s="101">
        <f t="shared" si="23"/>
        <v>-3.8844621513944229</v>
      </c>
      <c r="T6" s="101">
        <f t="shared" si="24"/>
        <v>-4.082771435892675</v>
      </c>
      <c r="U6" s="102"/>
      <c r="V6" s="103">
        <f t="shared" si="0"/>
        <v>-2.4626812619801886</v>
      </c>
      <c r="W6" s="103">
        <f t="shared" si="1"/>
        <v>-7.4626812619801886</v>
      </c>
      <c r="X6" s="103">
        <f t="shared" si="2"/>
        <v>2.5373187380198114</v>
      </c>
      <c r="Y6" s="103">
        <f t="shared" si="3"/>
        <v>-8.2404998149668138</v>
      </c>
      <c r="Z6" s="103">
        <f t="shared" si="4"/>
        <v>3.3151372910064367</v>
      </c>
      <c r="AA6" s="103">
        <f t="shared" si="5"/>
        <v>4.9950049950051381E-2</v>
      </c>
      <c r="AB6" s="103">
        <f t="shared" si="6"/>
        <v>-4.9500499500499489</v>
      </c>
      <c r="AC6" s="103">
        <f t="shared" si="7"/>
        <v>5.0499500499500511</v>
      </c>
      <c r="AD6" s="103">
        <f t="shared" si="8"/>
        <v>-9.7649206113700604</v>
      </c>
      <c r="AE6" s="103">
        <f t="shared" si="9"/>
        <v>9.8648207112701645</v>
      </c>
      <c r="AF6" s="103">
        <f t="shared" si="10"/>
        <v>-1.9201066907836375</v>
      </c>
      <c r="AG6" s="103">
        <f t="shared" si="11"/>
        <v>-6.920106690783637</v>
      </c>
      <c r="AH6" s="103">
        <f t="shared" si="12"/>
        <v>3.0798933092163625</v>
      </c>
      <c r="AI6" s="103">
        <f t="shared" si="13"/>
        <v>-8.2047470276497716</v>
      </c>
      <c r="AJ6" s="103">
        <f t="shared" si="14"/>
        <v>4.3645336460824975</v>
      </c>
      <c r="AK6" s="103">
        <f t="shared" si="15"/>
        <v>-1.9382492995318967</v>
      </c>
      <c r="AL6" s="103">
        <f t="shared" si="16"/>
        <v>-6.938249299531897</v>
      </c>
      <c r="AM6" s="103">
        <f t="shared" si="17"/>
        <v>3.061750700468103</v>
      </c>
      <c r="AN6" s="103">
        <f t="shared" si="18"/>
        <v>-8.1980497327783528</v>
      </c>
      <c r="AO6" s="103">
        <f t="shared" si="19"/>
        <v>4.3215511337145589</v>
      </c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</row>
    <row r="7" spans="1:128">
      <c r="A7" s="95" t="s">
        <v>31</v>
      </c>
      <c r="B7" s="96" t="s">
        <v>47</v>
      </c>
      <c r="C7" s="126" t="s">
        <v>138</v>
      </c>
      <c r="D7" s="86">
        <v>4</v>
      </c>
      <c r="E7" s="98">
        <v>446.25220000000002</v>
      </c>
      <c r="F7" s="98">
        <f t="shared" ref="F7:F67" si="25">E7+G7+H7</f>
        <v>446.6</v>
      </c>
      <c r="G7" s="119">
        <v>0.2777</v>
      </c>
      <c r="H7" s="119">
        <v>7.0099999999999996E-2</v>
      </c>
      <c r="I7" s="99">
        <f t="shared" si="20"/>
        <v>0.3478</v>
      </c>
      <c r="J7" s="98">
        <f t="shared" ref="J7:J68" si="26">(1.6061/(1.6061-(I7/F7)))*(I7/F7)*1000000</f>
        <v>779.15074928676381</v>
      </c>
      <c r="K7" s="115">
        <v>446.2</v>
      </c>
      <c r="L7" s="115">
        <v>446.5</v>
      </c>
      <c r="M7" s="116">
        <v>0.2702</v>
      </c>
      <c r="N7" s="116">
        <v>6.8199999999999997E-2</v>
      </c>
      <c r="O7" s="116">
        <v>0.33839999999999998</v>
      </c>
      <c r="P7" s="104">
        <v>758</v>
      </c>
      <c r="Q7" s="101">
        <f t="shared" si="21"/>
        <v>-2.7007562117392894</v>
      </c>
      <c r="R7" s="101">
        <f t="shared" si="22"/>
        <v>-2.7104136947218245</v>
      </c>
      <c r="S7" s="101">
        <f t="shared" si="23"/>
        <v>-2.7027027027027084</v>
      </c>
      <c r="T7" s="101">
        <f t="shared" si="24"/>
        <v>-2.7145901234292915</v>
      </c>
      <c r="U7" s="102"/>
      <c r="V7" s="103">
        <f t="shared" si="0"/>
        <v>-2.4626812619801886</v>
      </c>
      <c r="W7" s="103">
        <f t="shared" si="1"/>
        <v>-7.4626812619801886</v>
      </c>
      <c r="X7" s="103">
        <f t="shared" si="2"/>
        <v>2.5373187380198114</v>
      </c>
      <c r="Y7" s="103">
        <f t="shared" si="3"/>
        <v>-8.2404998149668138</v>
      </c>
      <c r="Z7" s="103">
        <f t="shared" si="4"/>
        <v>3.3151372910064367</v>
      </c>
      <c r="AA7" s="103">
        <f t="shared" si="5"/>
        <v>4.9950049950051381E-2</v>
      </c>
      <c r="AB7" s="103">
        <f t="shared" si="6"/>
        <v>-4.9500499500499489</v>
      </c>
      <c r="AC7" s="103">
        <f t="shared" si="7"/>
        <v>5.0499500499500511</v>
      </c>
      <c r="AD7" s="103">
        <f t="shared" si="8"/>
        <v>-9.7649206113700604</v>
      </c>
      <c r="AE7" s="103">
        <f t="shared" si="9"/>
        <v>9.8648207112701645</v>
      </c>
      <c r="AF7" s="103">
        <f t="shared" si="10"/>
        <v>-1.9201066907836375</v>
      </c>
      <c r="AG7" s="103">
        <f t="shared" si="11"/>
        <v>-6.920106690783637</v>
      </c>
      <c r="AH7" s="103">
        <f t="shared" si="12"/>
        <v>3.0798933092163625</v>
      </c>
      <c r="AI7" s="103">
        <f t="shared" si="13"/>
        <v>-8.2047470276497716</v>
      </c>
      <c r="AJ7" s="103">
        <f t="shared" si="14"/>
        <v>4.3645336460824975</v>
      </c>
      <c r="AK7" s="103">
        <f t="shared" si="15"/>
        <v>-1.9382492995318967</v>
      </c>
      <c r="AL7" s="103">
        <f t="shared" si="16"/>
        <v>-6.938249299531897</v>
      </c>
      <c r="AM7" s="103">
        <f t="shared" si="17"/>
        <v>3.061750700468103</v>
      </c>
      <c r="AN7" s="103">
        <f t="shared" si="18"/>
        <v>-8.1980497327783528</v>
      </c>
      <c r="AO7" s="103">
        <f t="shared" si="19"/>
        <v>4.3215511337145589</v>
      </c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</row>
    <row r="8" spans="1:128">
      <c r="A8" s="95" t="s">
        <v>31</v>
      </c>
      <c r="B8" s="96" t="s">
        <v>47</v>
      </c>
      <c r="C8" s="126" t="s">
        <v>136</v>
      </c>
      <c r="D8" s="86">
        <v>5</v>
      </c>
      <c r="E8" s="98">
        <v>445.67350000000005</v>
      </c>
      <c r="F8" s="98">
        <f t="shared" si="25"/>
        <v>446.20000000000005</v>
      </c>
      <c r="G8" s="119">
        <v>0.4264</v>
      </c>
      <c r="H8" s="119">
        <v>0.10009999999999999</v>
      </c>
      <c r="I8" s="99">
        <f t="shared" si="20"/>
        <v>0.52649999999999997</v>
      </c>
      <c r="J8" s="98">
        <f t="shared" si="26"/>
        <v>1180.831671077781</v>
      </c>
      <c r="K8" s="115">
        <v>445.5</v>
      </c>
      <c r="L8" s="115">
        <v>446</v>
      </c>
      <c r="M8" s="116">
        <v>0.42049999999999998</v>
      </c>
      <c r="N8" s="116">
        <v>0.1002</v>
      </c>
      <c r="O8" s="116">
        <v>0.52070000000000005</v>
      </c>
      <c r="P8" s="104">
        <v>1168</v>
      </c>
      <c r="Q8" s="101">
        <f t="shared" si="21"/>
        <v>-1.3836772983114485</v>
      </c>
      <c r="R8" s="101">
        <f t="shared" si="22"/>
        <v>9.9900099900102762E-2</v>
      </c>
      <c r="S8" s="101">
        <f t="shared" si="23"/>
        <v>-1.1016144349477526</v>
      </c>
      <c r="T8" s="101">
        <f t="shared" si="24"/>
        <v>-1.0866638651442317</v>
      </c>
      <c r="U8" s="102"/>
      <c r="V8" s="103">
        <f t="shared" si="0"/>
        <v>-2.4626812619801886</v>
      </c>
      <c r="W8" s="103">
        <f t="shared" si="1"/>
        <v>-7.4626812619801886</v>
      </c>
      <c r="X8" s="103">
        <f t="shared" si="2"/>
        <v>2.5373187380198114</v>
      </c>
      <c r="Y8" s="103">
        <f t="shared" si="3"/>
        <v>-8.2404998149668138</v>
      </c>
      <c r="Z8" s="103">
        <f t="shared" si="4"/>
        <v>3.3151372910064367</v>
      </c>
      <c r="AA8" s="103">
        <f t="shared" si="5"/>
        <v>4.9950049950051381E-2</v>
      </c>
      <c r="AB8" s="103">
        <f t="shared" si="6"/>
        <v>-4.9500499500499489</v>
      </c>
      <c r="AC8" s="103">
        <f t="shared" si="7"/>
        <v>5.0499500499500511</v>
      </c>
      <c r="AD8" s="103">
        <f t="shared" si="8"/>
        <v>-9.7649206113700604</v>
      </c>
      <c r="AE8" s="103">
        <f t="shared" si="9"/>
        <v>9.8648207112701645</v>
      </c>
      <c r="AF8" s="103">
        <f t="shared" si="10"/>
        <v>-1.9201066907836375</v>
      </c>
      <c r="AG8" s="103">
        <f t="shared" si="11"/>
        <v>-6.920106690783637</v>
      </c>
      <c r="AH8" s="103">
        <f t="shared" si="12"/>
        <v>3.0798933092163625</v>
      </c>
      <c r="AI8" s="103">
        <f t="shared" si="13"/>
        <v>-8.2047470276497716</v>
      </c>
      <c r="AJ8" s="103">
        <f t="shared" si="14"/>
        <v>4.3645336460824975</v>
      </c>
      <c r="AK8" s="103">
        <f t="shared" si="15"/>
        <v>-1.9382492995318967</v>
      </c>
      <c r="AL8" s="103">
        <f t="shared" si="16"/>
        <v>-6.938249299531897</v>
      </c>
      <c r="AM8" s="103">
        <f t="shared" si="17"/>
        <v>3.061750700468103</v>
      </c>
      <c r="AN8" s="103">
        <f t="shared" si="18"/>
        <v>-8.1980497327783528</v>
      </c>
      <c r="AO8" s="103">
        <f t="shared" si="19"/>
        <v>4.3215511337145589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</row>
    <row r="9" spans="1:128">
      <c r="A9" s="95" t="s">
        <v>31</v>
      </c>
      <c r="B9" s="96" t="s">
        <v>47</v>
      </c>
      <c r="C9" s="126" t="s">
        <v>137</v>
      </c>
      <c r="D9" s="86">
        <v>6</v>
      </c>
      <c r="E9" s="98">
        <v>446.61879999999996</v>
      </c>
      <c r="F9" s="98">
        <f t="shared" si="25"/>
        <v>447.29999999999995</v>
      </c>
      <c r="G9" s="119">
        <v>0.55020000000000002</v>
      </c>
      <c r="H9" s="119">
        <v>0.13100000000000001</v>
      </c>
      <c r="I9" s="99">
        <f t="shared" si="20"/>
        <v>0.68120000000000003</v>
      </c>
      <c r="J9" s="98">
        <f t="shared" si="26"/>
        <v>1524.3606788667223</v>
      </c>
      <c r="K9" s="115">
        <v>446.3</v>
      </c>
      <c r="L9" s="115">
        <v>447</v>
      </c>
      <c r="M9" s="116">
        <v>0.5383</v>
      </c>
      <c r="N9" s="116">
        <v>0.1305</v>
      </c>
      <c r="O9" s="116">
        <v>0.66879999999999995</v>
      </c>
      <c r="P9" s="104">
        <v>1498</v>
      </c>
      <c r="Q9" s="101">
        <f t="shared" si="21"/>
        <v>-2.1628498727735406</v>
      </c>
      <c r="R9" s="101">
        <f t="shared" si="22"/>
        <v>-0.38167938931297746</v>
      </c>
      <c r="S9" s="101">
        <f t="shared" si="23"/>
        <v>-1.8203170874926713</v>
      </c>
      <c r="T9" s="101">
        <f t="shared" si="24"/>
        <v>-1.729294072733496</v>
      </c>
      <c r="U9" s="102"/>
      <c r="V9" s="103">
        <f t="shared" si="0"/>
        <v>-2.4626812619801886</v>
      </c>
      <c r="W9" s="103">
        <f t="shared" si="1"/>
        <v>-7.4626812619801886</v>
      </c>
      <c r="X9" s="103">
        <f t="shared" si="2"/>
        <v>2.5373187380198114</v>
      </c>
      <c r="Y9" s="103">
        <f t="shared" si="3"/>
        <v>-8.2404998149668138</v>
      </c>
      <c r="Z9" s="103">
        <f t="shared" si="4"/>
        <v>3.3151372910064367</v>
      </c>
      <c r="AA9" s="103">
        <f t="shared" si="5"/>
        <v>4.9950049950051381E-2</v>
      </c>
      <c r="AB9" s="103">
        <f t="shared" si="6"/>
        <v>-4.9500499500499489</v>
      </c>
      <c r="AC9" s="103">
        <f t="shared" si="7"/>
        <v>5.0499500499500511</v>
      </c>
      <c r="AD9" s="103">
        <f t="shared" si="8"/>
        <v>-9.7649206113700604</v>
      </c>
      <c r="AE9" s="103">
        <f t="shared" si="9"/>
        <v>9.8648207112701645</v>
      </c>
      <c r="AF9" s="103">
        <f t="shared" si="10"/>
        <v>-1.9201066907836375</v>
      </c>
      <c r="AG9" s="103">
        <f t="shared" si="11"/>
        <v>-6.920106690783637</v>
      </c>
      <c r="AH9" s="103">
        <f t="shared" si="12"/>
        <v>3.0798933092163625</v>
      </c>
      <c r="AI9" s="103">
        <f t="shared" si="13"/>
        <v>-8.2047470276497716</v>
      </c>
      <c r="AJ9" s="103">
        <f t="shared" si="14"/>
        <v>4.3645336460824975</v>
      </c>
      <c r="AK9" s="103">
        <f t="shared" si="15"/>
        <v>-1.9382492995318967</v>
      </c>
      <c r="AL9" s="103">
        <f t="shared" si="16"/>
        <v>-6.938249299531897</v>
      </c>
      <c r="AM9" s="103">
        <f t="shared" si="17"/>
        <v>3.061750700468103</v>
      </c>
      <c r="AN9" s="103">
        <f t="shared" si="18"/>
        <v>-8.1980497327783528</v>
      </c>
      <c r="AO9" s="103">
        <f t="shared" si="19"/>
        <v>4.3215511337145589</v>
      </c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</row>
    <row r="10" spans="1:128">
      <c r="A10" s="95" t="s">
        <v>31</v>
      </c>
      <c r="B10" s="96" t="s">
        <v>47</v>
      </c>
      <c r="C10" s="126" t="s">
        <v>138</v>
      </c>
      <c r="D10" s="86">
        <v>7</v>
      </c>
      <c r="E10" s="98">
        <v>446.24760000000003</v>
      </c>
      <c r="F10" s="98">
        <f t="shared" si="25"/>
        <v>448.40000000000003</v>
      </c>
      <c r="G10" s="119">
        <v>1.7515000000000001</v>
      </c>
      <c r="H10" s="119">
        <v>0.40089999999999998</v>
      </c>
      <c r="I10" s="99">
        <f t="shared" si="20"/>
        <v>2.1524000000000001</v>
      </c>
      <c r="J10" s="98">
        <f t="shared" si="26"/>
        <v>4814.5677928573978</v>
      </c>
      <c r="K10" s="115">
        <v>446.1</v>
      </c>
      <c r="L10" s="115">
        <v>448.2</v>
      </c>
      <c r="M10" s="116">
        <v>1.6515</v>
      </c>
      <c r="N10" s="116">
        <v>0.39950000000000002</v>
      </c>
      <c r="O10" s="116">
        <v>2.0510000000000002</v>
      </c>
      <c r="P10" s="104">
        <v>4589</v>
      </c>
      <c r="Q10" s="101">
        <f t="shared" si="21"/>
        <v>-5.7093919497573555</v>
      </c>
      <c r="R10" s="101">
        <f t="shared" si="22"/>
        <v>-0.34921426789722049</v>
      </c>
      <c r="S10" s="101">
        <f t="shared" si="23"/>
        <v>-4.7110202564579042</v>
      </c>
      <c r="T10" s="101">
        <f t="shared" si="24"/>
        <v>-4.6851099114657089</v>
      </c>
      <c r="U10" s="102"/>
      <c r="V10" s="103">
        <f t="shared" si="0"/>
        <v>-2.4626812619801886</v>
      </c>
      <c r="W10" s="103">
        <f t="shared" si="1"/>
        <v>-7.4626812619801886</v>
      </c>
      <c r="X10" s="103">
        <f t="shared" si="2"/>
        <v>2.5373187380198114</v>
      </c>
      <c r="Y10" s="103">
        <f t="shared" si="3"/>
        <v>-8.2404998149668138</v>
      </c>
      <c r="Z10" s="103">
        <f t="shared" si="4"/>
        <v>3.3151372910064367</v>
      </c>
      <c r="AA10" s="103">
        <f t="shared" si="5"/>
        <v>4.9950049950051381E-2</v>
      </c>
      <c r="AB10" s="103">
        <f t="shared" si="6"/>
        <v>-4.9500499500499489</v>
      </c>
      <c r="AC10" s="103">
        <f t="shared" si="7"/>
        <v>5.0499500499500511</v>
      </c>
      <c r="AD10" s="103">
        <f t="shared" si="8"/>
        <v>-9.7649206113700604</v>
      </c>
      <c r="AE10" s="103">
        <f t="shared" si="9"/>
        <v>9.8648207112701645</v>
      </c>
      <c r="AF10" s="103">
        <f t="shared" si="10"/>
        <v>-1.9201066907836375</v>
      </c>
      <c r="AG10" s="103">
        <f t="shared" si="11"/>
        <v>-6.920106690783637</v>
      </c>
      <c r="AH10" s="103">
        <f t="shared" si="12"/>
        <v>3.0798933092163625</v>
      </c>
      <c r="AI10" s="103">
        <f t="shared" si="13"/>
        <v>-8.2047470276497716</v>
      </c>
      <c r="AJ10" s="103">
        <f t="shared" si="14"/>
        <v>4.3645336460824975</v>
      </c>
      <c r="AK10" s="103">
        <f t="shared" si="15"/>
        <v>-1.9382492995318967</v>
      </c>
      <c r="AL10" s="103">
        <f t="shared" si="16"/>
        <v>-6.938249299531897</v>
      </c>
      <c r="AM10" s="103">
        <f t="shared" si="17"/>
        <v>3.061750700468103</v>
      </c>
      <c r="AN10" s="103">
        <f t="shared" si="18"/>
        <v>-8.1980497327783528</v>
      </c>
      <c r="AO10" s="103">
        <f t="shared" si="19"/>
        <v>4.3215511337145589</v>
      </c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</row>
    <row r="11" spans="1:128">
      <c r="A11" s="95" t="s">
        <v>31</v>
      </c>
      <c r="B11" s="96" t="s">
        <v>47</v>
      </c>
      <c r="C11" s="126" t="s">
        <v>136</v>
      </c>
      <c r="D11" s="86">
        <v>8</v>
      </c>
      <c r="E11" s="98">
        <v>445.78080000000006</v>
      </c>
      <c r="F11" s="98">
        <f t="shared" si="25"/>
        <v>448.50000000000006</v>
      </c>
      <c r="G11" s="119">
        <v>2.2017000000000002</v>
      </c>
      <c r="H11" s="119">
        <v>0.51749999999999996</v>
      </c>
      <c r="I11" s="99">
        <f t="shared" si="20"/>
        <v>2.7192000000000003</v>
      </c>
      <c r="J11" s="98">
        <f t="shared" si="26"/>
        <v>6085.8497639373336</v>
      </c>
      <c r="K11" s="115">
        <v>445.7</v>
      </c>
      <c r="L11" s="115">
        <v>448.3</v>
      </c>
      <c r="M11" s="116">
        <v>2.1097999999999999</v>
      </c>
      <c r="N11" s="116">
        <v>0.52029999999999998</v>
      </c>
      <c r="O11" s="116">
        <v>2.6301000000000001</v>
      </c>
      <c r="P11" s="104">
        <v>5888</v>
      </c>
      <c r="Q11" s="101">
        <f t="shared" si="21"/>
        <v>-4.1740473270654634</v>
      </c>
      <c r="R11" s="101">
        <f t="shared" si="22"/>
        <v>0.541062801932372</v>
      </c>
      <c r="S11" s="101">
        <f t="shared" si="23"/>
        <v>-3.2766990291262199</v>
      </c>
      <c r="T11" s="101">
        <f t="shared" si="24"/>
        <v>-3.2509800867862975</v>
      </c>
      <c r="U11" s="102"/>
      <c r="V11" s="103">
        <f t="shared" si="0"/>
        <v>-2.4626812619801886</v>
      </c>
      <c r="W11" s="103">
        <f t="shared" si="1"/>
        <v>-7.4626812619801886</v>
      </c>
      <c r="X11" s="103">
        <f t="shared" si="2"/>
        <v>2.5373187380198114</v>
      </c>
      <c r="Y11" s="103">
        <f t="shared" si="3"/>
        <v>-8.2404998149668138</v>
      </c>
      <c r="Z11" s="103">
        <f t="shared" si="4"/>
        <v>3.3151372910064367</v>
      </c>
      <c r="AA11" s="103">
        <f t="shared" si="5"/>
        <v>4.9950049950051381E-2</v>
      </c>
      <c r="AB11" s="103">
        <f t="shared" si="6"/>
        <v>-4.9500499500499489</v>
      </c>
      <c r="AC11" s="103">
        <f t="shared" si="7"/>
        <v>5.0499500499500511</v>
      </c>
      <c r="AD11" s="103">
        <f t="shared" si="8"/>
        <v>-9.7649206113700604</v>
      </c>
      <c r="AE11" s="103">
        <f t="shared" si="9"/>
        <v>9.8648207112701645</v>
      </c>
      <c r="AF11" s="103">
        <f t="shared" si="10"/>
        <v>-1.9201066907836375</v>
      </c>
      <c r="AG11" s="103">
        <f t="shared" si="11"/>
        <v>-6.920106690783637</v>
      </c>
      <c r="AH11" s="103">
        <f t="shared" si="12"/>
        <v>3.0798933092163625</v>
      </c>
      <c r="AI11" s="103">
        <f t="shared" si="13"/>
        <v>-8.2047470276497716</v>
      </c>
      <c r="AJ11" s="103">
        <f t="shared" si="14"/>
        <v>4.3645336460824975</v>
      </c>
      <c r="AK11" s="103">
        <f t="shared" si="15"/>
        <v>-1.9382492995318967</v>
      </c>
      <c r="AL11" s="103">
        <f t="shared" si="16"/>
        <v>-6.938249299531897</v>
      </c>
      <c r="AM11" s="103">
        <f t="shared" si="17"/>
        <v>3.061750700468103</v>
      </c>
      <c r="AN11" s="103">
        <f t="shared" si="18"/>
        <v>-8.1980497327783528</v>
      </c>
      <c r="AO11" s="103">
        <f t="shared" si="19"/>
        <v>4.3215511337145589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</row>
    <row r="12" spans="1:128">
      <c r="A12" s="95" t="s">
        <v>31</v>
      </c>
      <c r="B12" s="96" t="s">
        <v>47</v>
      </c>
      <c r="C12" s="126" t="s">
        <v>137</v>
      </c>
      <c r="D12" s="86">
        <v>9</v>
      </c>
      <c r="E12" s="98">
        <v>445.79790000000003</v>
      </c>
      <c r="F12" s="98">
        <f t="shared" si="25"/>
        <v>449.2</v>
      </c>
      <c r="G12" s="119">
        <v>2.7004999999999999</v>
      </c>
      <c r="H12" s="119">
        <v>0.7016</v>
      </c>
      <c r="I12" s="99">
        <f t="shared" si="20"/>
        <v>3.4020999999999999</v>
      </c>
      <c r="J12" s="98">
        <f t="shared" si="26"/>
        <v>7609.5700595336293</v>
      </c>
      <c r="K12" s="115">
        <v>446</v>
      </c>
      <c r="L12" s="115">
        <v>449.1</v>
      </c>
      <c r="M12" s="116">
        <v>2.4340000000000002</v>
      </c>
      <c r="N12" s="116">
        <v>0.70250000000000001</v>
      </c>
      <c r="O12" s="116">
        <v>3.1364999999999998</v>
      </c>
      <c r="P12" s="104">
        <v>7014</v>
      </c>
      <c r="Q12" s="101">
        <f t="shared" si="21"/>
        <v>-9.8685428624328733</v>
      </c>
      <c r="R12" s="101">
        <f t="shared" si="22"/>
        <v>0.12827822120866761</v>
      </c>
      <c r="S12" s="101">
        <f t="shared" si="23"/>
        <v>-7.8069427706416645</v>
      </c>
      <c r="T12" s="101">
        <f t="shared" si="24"/>
        <v>-7.8265927624579916</v>
      </c>
      <c r="U12" s="102"/>
      <c r="V12" s="103">
        <f t="shared" si="0"/>
        <v>-2.4626812619801886</v>
      </c>
      <c r="W12" s="103">
        <f t="shared" si="1"/>
        <v>-7.4626812619801886</v>
      </c>
      <c r="X12" s="103">
        <f t="shared" si="2"/>
        <v>2.5373187380198114</v>
      </c>
      <c r="Y12" s="103">
        <f t="shared" si="3"/>
        <v>-8.2404998149668138</v>
      </c>
      <c r="Z12" s="103">
        <f t="shared" si="4"/>
        <v>3.3151372910064367</v>
      </c>
      <c r="AA12" s="103">
        <f t="shared" si="5"/>
        <v>4.9950049950051381E-2</v>
      </c>
      <c r="AB12" s="103">
        <f t="shared" si="6"/>
        <v>-4.9500499500499489</v>
      </c>
      <c r="AC12" s="103">
        <f t="shared" si="7"/>
        <v>5.0499500499500511</v>
      </c>
      <c r="AD12" s="103">
        <f t="shared" si="8"/>
        <v>-9.7649206113700604</v>
      </c>
      <c r="AE12" s="103">
        <f t="shared" si="9"/>
        <v>9.8648207112701645</v>
      </c>
      <c r="AF12" s="103">
        <f t="shared" si="10"/>
        <v>-1.9201066907836375</v>
      </c>
      <c r="AG12" s="103">
        <f t="shared" si="11"/>
        <v>-6.920106690783637</v>
      </c>
      <c r="AH12" s="103">
        <f t="shared" si="12"/>
        <v>3.0798933092163625</v>
      </c>
      <c r="AI12" s="103">
        <f t="shared" si="13"/>
        <v>-8.2047470276497716</v>
      </c>
      <c r="AJ12" s="103">
        <f t="shared" si="14"/>
        <v>4.3645336460824975</v>
      </c>
      <c r="AK12" s="103">
        <f t="shared" si="15"/>
        <v>-1.9382492995318967</v>
      </c>
      <c r="AL12" s="103">
        <f t="shared" si="16"/>
        <v>-6.938249299531897</v>
      </c>
      <c r="AM12" s="103">
        <f t="shared" si="17"/>
        <v>3.061750700468103</v>
      </c>
      <c r="AN12" s="103">
        <f t="shared" si="18"/>
        <v>-8.1980497327783528</v>
      </c>
      <c r="AO12" s="103">
        <f t="shared" si="19"/>
        <v>4.3215511337145589</v>
      </c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</row>
    <row r="13" spans="1:128">
      <c r="A13" s="95" t="s">
        <v>95</v>
      </c>
      <c r="B13" s="96" t="s">
        <v>96</v>
      </c>
      <c r="C13" s="126" t="s">
        <v>139</v>
      </c>
      <c r="D13" s="127">
        <v>1</v>
      </c>
      <c r="E13" s="98">
        <v>445.7647</v>
      </c>
      <c r="F13" s="98">
        <f t="shared" si="25"/>
        <v>445.8</v>
      </c>
      <c r="G13" s="131">
        <v>2.5100000000000001E-2</v>
      </c>
      <c r="H13" s="131">
        <v>1.0200000000000001E-2</v>
      </c>
      <c r="I13" s="99">
        <f t="shared" si="20"/>
        <v>3.5299999999999998E-2</v>
      </c>
      <c r="J13" s="98">
        <f t="shared" si="26"/>
        <v>79.187394429061314</v>
      </c>
      <c r="K13" s="113"/>
      <c r="L13" s="113">
        <v>445.8</v>
      </c>
      <c r="M13" s="136"/>
      <c r="N13" s="136"/>
      <c r="O13" s="114">
        <v>3.49E-2</v>
      </c>
      <c r="P13" s="100">
        <v>78</v>
      </c>
      <c r="Q13" s="101"/>
      <c r="R13" s="101"/>
      <c r="S13" s="101">
        <f t="shared" si="23"/>
        <v>-1.1331444759206732</v>
      </c>
      <c r="T13" s="101">
        <f t="shared" si="24"/>
        <v>-1.4994740483916553</v>
      </c>
      <c r="U13" s="102"/>
      <c r="V13" s="103">
        <f t="shared" si="0"/>
        <v>-2.4626812619801886</v>
      </c>
      <c r="W13" s="103">
        <f t="shared" si="1"/>
        <v>-7.4626812619801886</v>
      </c>
      <c r="X13" s="103">
        <f t="shared" si="2"/>
        <v>2.5373187380198114</v>
      </c>
      <c r="Y13" s="103">
        <f t="shared" si="3"/>
        <v>-8.2404998149668138</v>
      </c>
      <c r="Z13" s="103">
        <f t="shared" si="4"/>
        <v>3.3151372910064367</v>
      </c>
      <c r="AA13" s="103">
        <f t="shared" si="5"/>
        <v>4.9950049950051381E-2</v>
      </c>
      <c r="AB13" s="103">
        <f t="shared" si="6"/>
        <v>-4.9500499500499489</v>
      </c>
      <c r="AC13" s="103">
        <f t="shared" si="7"/>
        <v>5.0499500499500511</v>
      </c>
      <c r="AD13" s="103">
        <f t="shared" si="8"/>
        <v>-9.7649206113700604</v>
      </c>
      <c r="AE13" s="103">
        <f t="shared" si="9"/>
        <v>9.8648207112701645</v>
      </c>
      <c r="AF13" s="103">
        <f t="shared" si="10"/>
        <v>-1.9201066907836375</v>
      </c>
      <c r="AG13" s="103">
        <f t="shared" si="11"/>
        <v>-6.920106690783637</v>
      </c>
      <c r="AH13" s="103">
        <f t="shared" si="12"/>
        <v>3.0798933092163625</v>
      </c>
      <c r="AI13" s="103">
        <f t="shared" si="13"/>
        <v>-8.2047470276497716</v>
      </c>
      <c r="AJ13" s="103">
        <f t="shared" si="14"/>
        <v>4.3645336460824975</v>
      </c>
      <c r="AK13" s="103">
        <f t="shared" si="15"/>
        <v>-1.9382492995318967</v>
      </c>
      <c r="AL13" s="103">
        <f t="shared" si="16"/>
        <v>-6.938249299531897</v>
      </c>
      <c r="AM13" s="103">
        <f t="shared" si="17"/>
        <v>3.061750700468103</v>
      </c>
      <c r="AN13" s="103">
        <f t="shared" si="18"/>
        <v>-8.1980497327783528</v>
      </c>
      <c r="AO13" s="103">
        <f t="shared" si="19"/>
        <v>4.3215511337145589</v>
      </c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</row>
    <row r="14" spans="1:128">
      <c r="A14" s="95" t="s">
        <v>95</v>
      </c>
      <c r="B14" s="96" t="s">
        <v>96</v>
      </c>
      <c r="C14" s="126" t="s">
        <v>139</v>
      </c>
      <c r="D14" s="86">
        <v>2</v>
      </c>
      <c r="E14" s="98">
        <v>445.84469999999999</v>
      </c>
      <c r="F14" s="98">
        <f t="shared" si="25"/>
        <v>445.90000000000003</v>
      </c>
      <c r="G14" s="131">
        <v>4.02E-2</v>
      </c>
      <c r="H14" s="131">
        <v>1.5100000000000001E-2</v>
      </c>
      <c r="I14" s="99">
        <f t="shared" si="20"/>
        <v>5.5300000000000002E-2</v>
      </c>
      <c r="J14" s="98">
        <f t="shared" si="26"/>
        <v>124.02841545417051</v>
      </c>
      <c r="K14" s="115"/>
      <c r="L14" s="115">
        <v>445.9</v>
      </c>
      <c r="M14" s="114">
        <v>3.6700000000000003E-2</v>
      </c>
      <c r="N14" s="114">
        <v>1.54E-2</v>
      </c>
      <c r="O14" s="116">
        <v>5.21E-2</v>
      </c>
      <c r="P14" s="104">
        <v>117</v>
      </c>
      <c r="Q14" s="101">
        <f t="shared" ref="Q14:Q15" si="27">((M14-G14)/G14)*100</f>
        <v>-8.7064676616915335</v>
      </c>
      <c r="R14" s="101">
        <f t="shared" ref="R14:R15" si="28">((N14-H14)/H14)*100</f>
        <v>1.9867549668874167</v>
      </c>
      <c r="S14" s="101">
        <f t="shared" si="23"/>
        <v>-5.7866184448462956</v>
      </c>
      <c r="T14" s="101">
        <f t="shared" si="24"/>
        <v>-5.666778397864455</v>
      </c>
      <c r="U14" s="102"/>
      <c r="V14" s="103">
        <f t="shared" si="0"/>
        <v>-2.4626812619801886</v>
      </c>
      <c r="W14" s="103">
        <f t="shared" si="1"/>
        <v>-7.4626812619801886</v>
      </c>
      <c r="X14" s="103">
        <f t="shared" si="2"/>
        <v>2.5373187380198114</v>
      </c>
      <c r="Y14" s="103">
        <f t="shared" si="3"/>
        <v>-8.2404998149668138</v>
      </c>
      <c r="Z14" s="103">
        <f t="shared" si="4"/>
        <v>3.3151372910064367</v>
      </c>
      <c r="AA14" s="103">
        <f t="shared" si="5"/>
        <v>4.9950049950051381E-2</v>
      </c>
      <c r="AB14" s="103">
        <f t="shared" si="6"/>
        <v>-4.9500499500499489</v>
      </c>
      <c r="AC14" s="103">
        <f t="shared" si="7"/>
        <v>5.0499500499500511</v>
      </c>
      <c r="AD14" s="103">
        <f t="shared" si="8"/>
        <v>-9.7649206113700604</v>
      </c>
      <c r="AE14" s="103">
        <f t="shared" si="9"/>
        <v>9.8648207112701645</v>
      </c>
      <c r="AF14" s="103">
        <f t="shared" si="10"/>
        <v>-1.9201066907836375</v>
      </c>
      <c r="AG14" s="103">
        <f t="shared" si="11"/>
        <v>-6.920106690783637</v>
      </c>
      <c r="AH14" s="103">
        <f t="shared" si="12"/>
        <v>3.0798933092163625</v>
      </c>
      <c r="AI14" s="103">
        <f t="shared" si="13"/>
        <v>-8.2047470276497716</v>
      </c>
      <c r="AJ14" s="103">
        <f t="shared" si="14"/>
        <v>4.3645336460824975</v>
      </c>
      <c r="AK14" s="103">
        <f t="shared" si="15"/>
        <v>-1.9382492995318967</v>
      </c>
      <c r="AL14" s="103">
        <f t="shared" si="16"/>
        <v>-6.938249299531897</v>
      </c>
      <c r="AM14" s="103">
        <f t="shared" si="17"/>
        <v>3.061750700468103</v>
      </c>
      <c r="AN14" s="103">
        <f t="shared" si="18"/>
        <v>-8.1980497327783528</v>
      </c>
      <c r="AO14" s="103">
        <f t="shared" si="19"/>
        <v>4.3215511337145589</v>
      </c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</row>
    <row r="15" spans="1:128">
      <c r="A15" s="95" t="s">
        <v>95</v>
      </c>
      <c r="B15" s="96" t="s">
        <v>96</v>
      </c>
      <c r="C15" s="126" t="s">
        <v>139</v>
      </c>
      <c r="D15" s="86">
        <v>3</v>
      </c>
      <c r="E15" s="98">
        <v>446.29740000000004</v>
      </c>
      <c r="F15" s="98">
        <f t="shared" si="25"/>
        <v>446.40000000000003</v>
      </c>
      <c r="G15" s="131">
        <v>8.1100000000000005E-2</v>
      </c>
      <c r="H15" s="131">
        <v>2.1499999999999998E-2</v>
      </c>
      <c r="I15" s="99">
        <f t="shared" si="20"/>
        <v>0.1026</v>
      </c>
      <c r="J15" s="98">
        <f t="shared" si="26"/>
        <v>229.87160513418763</v>
      </c>
      <c r="K15" s="115"/>
      <c r="L15" s="115">
        <v>446.3</v>
      </c>
      <c r="M15" s="114">
        <v>7.5300000000000006E-2</v>
      </c>
      <c r="N15" s="114">
        <v>2.01E-2</v>
      </c>
      <c r="O15" s="116">
        <v>9.5399999999999999E-2</v>
      </c>
      <c r="P15" s="104">
        <v>214</v>
      </c>
      <c r="Q15" s="101">
        <f t="shared" si="27"/>
        <v>-7.1516646115906273</v>
      </c>
      <c r="R15" s="101">
        <f t="shared" si="28"/>
        <v>-6.5116279069767371</v>
      </c>
      <c r="S15" s="101">
        <f t="shared" si="23"/>
        <v>-7.0175438596491206</v>
      </c>
      <c r="T15" s="101">
        <f t="shared" si="24"/>
        <v>-6.904552271657292</v>
      </c>
      <c r="U15" s="102"/>
      <c r="V15" s="103">
        <f t="shared" si="0"/>
        <v>-2.4626812619801886</v>
      </c>
      <c r="W15" s="103">
        <f t="shared" si="1"/>
        <v>-7.4626812619801886</v>
      </c>
      <c r="X15" s="103">
        <f t="shared" si="2"/>
        <v>2.5373187380198114</v>
      </c>
      <c r="Y15" s="103">
        <f t="shared" si="3"/>
        <v>-8.2404998149668138</v>
      </c>
      <c r="Z15" s="103">
        <f t="shared" si="4"/>
        <v>3.3151372910064367</v>
      </c>
      <c r="AA15" s="103">
        <f t="shared" si="5"/>
        <v>4.9950049950051381E-2</v>
      </c>
      <c r="AB15" s="103">
        <f t="shared" si="6"/>
        <v>-4.9500499500499489</v>
      </c>
      <c r="AC15" s="103">
        <f t="shared" si="7"/>
        <v>5.0499500499500511</v>
      </c>
      <c r="AD15" s="103">
        <f t="shared" si="8"/>
        <v>-9.7649206113700604</v>
      </c>
      <c r="AE15" s="103">
        <f t="shared" si="9"/>
        <v>9.8648207112701645</v>
      </c>
      <c r="AF15" s="103">
        <f t="shared" si="10"/>
        <v>-1.9201066907836375</v>
      </c>
      <c r="AG15" s="103">
        <f t="shared" si="11"/>
        <v>-6.920106690783637</v>
      </c>
      <c r="AH15" s="103">
        <f t="shared" si="12"/>
        <v>3.0798933092163625</v>
      </c>
      <c r="AI15" s="103">
        <f t="shared" si="13"/>
        <v>-8.2047470276497716</v>
      </c>
      <c r="AJ15" s="103">
        <f t="shared" si="14"/>
        <v>4.3645336460824975</v>
      </c>
      <c r="AK15" s="103">
        <f t="shared" si="15"/>
        <v>-1.9382492995318967</v>
      </c>
      <c r="AL15" s="103">
        <f t="shared" si="16"/>
        <v>-6.938249299531897</v>
      </c>
      <c r="AM15" s="103">
        <f t="shared" si="17"/>
        <v>3.061750700468103</v>
      </c>
      <c r="AN15" s="103">
        <f t="shared" si="18"/>
        <v>-8.1980497327783528</v>
      </c>
      <c r="AO15" s="103">
        <f t="shared" si="19"/>
        <v>4.3215511337145589</v>
      </c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</row>
    <row r="16" spans="1:128">
      <c r="A16" s="95" t="s">
        <v>95</v>
      </c>
      <c r="B16" s="96" t="s">
        <v>96</v>
      </c>
      <c r="C16" s="126" t="s">
        <v>140</v>
      </c>
      <c r="D16" s="86">
        <v>4</v>
      </c>
      <c r="E16" s="98">
        <v>445.75179999999995</v>
      </c>
      <c r="F16" s="98">
        <f t="shared" si="25"/>
        <v>446.09999999999997</v>
      </c>
      <c r="G16" s="131">
        <v>0.27779999999999999</v>
      </c>
      <c r="H16" s="131">
        <v>7.0400000000000004E-2</v>
      </c>
      <c r="I16" s="99">
        <f t="shared" si="20"/>
        <v>0.34820000000000001</v>
      </c>
      <c r="J16" s="98">
        <f t="shared" si="26"/>
        <v>780.92199659948676</v>
      </c>
      <c r="K16" s="115"/>
      <c r="L16" s="115">
        <v>446.2</v>
      </c>
      <c r="M16" s="116">
        <v>0.26719999999999999</v>
      </c>
      <c r="N16" s="116">
        <v>6.8000000000000005E-2</v>
      </c>
      <c r="O16" s="116">
        <v>0.3352</v>
      </c>
      <c r="P16" s="104">
        <v>751</v>
      </c>
      <c r="Q16" s="101">
        <f>((M16-G16)/G16)*100</f>
        <v>-3.8156947444204463</v>
      </c>
      <c r="R16" s="101">
        <f t="shared" ref="R16:R17" si="29">((N16-H16)/H16)*100</f>
        <v>-3.4090909090909083</v>
      </c>
      <c r="S16" s="101">
        <f t="shared" si="23"/>
        <v>-3.7334865020103423</v>
      </c>
      <c r="T16" s="101">
        <f t="shared" si="24"/>
        <v>-3.8316242505373972</v>
      </c>
      <c r="U16" s="102"/>
      <c r="V16" s="103">
        <f t="shared" si="0"/>
        <v>-2.4626812619801886</v>
      </c>
      <c r="W16" s="103">
        <f t="shared" si="1"/>
        <v>-7.4626812619801886</v>
      </c>
      <c r="X16" s="103">
        <f t="shared" si="2"/>
        <v>2.5373187380198114</v>
      </c>
      <c r="Y16" s="103">
        <f t="shared" si="3"/>
        <v>-8.2404998149668138</v>
      </c>
      <c r="Z16" s="103">
        <f t="shared" si="4"/>
        <v>3.3151372910064367</v>
      </c>
      <c r="AA16" s="103">
        <f t="shared" si="5"/>
        <v>4.9950049950051381E-2</v>
      </c>
      <c r="AB16" s="103">
        <f t="shared" si="6"/>
        <v>-4.9500499500499489</v>
      </c>
      <c r="AC16" s="103">
        <f t="shared" si="7"/>
        <v>5.0499500499500511</v>
      </c>
      <c r="AD16" s="103">
        <f t="shared" si="8"/>
        <v>-9.7649206113700604</v>
      </c>
      <c r="AE16" s="103">
        <f t="shared" si="9"/>
        <v>9.8648207112701645</v>
      </c>
      <c r="AF16" s="103">
        <f t="shared" si="10"/>
        <v>-1.9201066907836375</v>
      </c>
      <c r="AG16" s="103">
        <f t="shared" si="11"/>
        <v>-6.920106690783637</v>
      </c>
      <c r="AH16" s="103">
        <f t="shared" si="12"/>
        <v>3.0798933092163625</v>
      </c>
      <c r="AI16" s="103">
        <f t="shared" si="13"/>
        <v>-8.2047470276497716</v>
      </c>
      <c r="AJ16" s="103">
        <f t="shared" si="14"/>
        <v>4.3645336460824975</v>
      </c>
      <c r="AK16" s="103">
        <f t="shared" si="15"/>
        <v>-1.9382492995318967</v>
      </c>
      <c r="AL16" s="103">
        <f t="shared" si="16"/>
        <v>-6.938249299531897</v>
      </c>
      <c r="AM16" s="103">
        <f t="shared" si="17"/>
        <v>3.061750700468103</v>
      </c>
      <c r="AN16" s="103">
        <f t="shared" si="18"/>
        <v>-8.1980497327783528</v>
      </c>
      <c r="AO16" s="103">
        <f t="shared" si="19"/>
        <v>4.3215511337145589</v>
      </c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</row>
    <row r="17" spans="1:128">
      <c r="A17" s="95" t="s">
        <v>95</v>
      </c>
      <c r="B17" s="96" t="s">
        <v>96</v>
      </c>
      <c r="C17" s="126" t="s">
        <v>140</v>
      </c>
      <c r="D17" s="86">
        <v>5</v>
      </c>
      <c r="E17" s="98">
        <v>446.07100000000003</v>
      </c>
      <c r="F17" s="98">
        <f t="shared" si="25"/>
        <v>446.6</v>
      </c>
      <c r="G17" s="131">
        <v>0.4269</v>
      </c>
      <c r="H17" s="131">
        <v>0.1021</v>
      </c>
      <c r="I17" s="99">
        <f t="shared" si="20"/>
        <v>0.52900000000000003</v>
      </c>
      <c r="J17" s="98">
        <f t="shared" si="26"/>
        <v>1185.3793720327915</v>
      </c>
      <c r="K17" s="115"/>
      <c r="L17" s="115">
        <v>446.3</v>
      </c>
      <c r="M17" s="116">
        <v>0.41720000000000002</v>
      </c>
      <c r="N17" s="116">
        <v>9.5799999999999996E-2</v>
      </c>
      <c r="O17" s="116">
        <v>0.51300000000000001</v>
      </c>
      <c r="P17" s="104">
        <v>1150</v>
      </c>
      <c r="Q17" s="101">
        <f t="shared" ref="Q17" si="30">((M17-G17)/G17)*100</f>
        <v>-2.2721948934176588</v>
      </c>
      <c r="R17" s="101">
        <f t="shared" si="29"/>
        <v>-6.1704211557296773</v>
      </c>
      <c r="S17" s="101">
        <f t="shared" ref="S17:S33" si="31">((O17-I17)/I17)*100</f>
        <v>-3.0245746691871482</v>
      </c>
      <c r="T17" s="101">
        <f t="shared" ref="T17:T33" si="32">((P17-J17)/J17)*100</f>
        <v>-2.9846454955699002</v>
      </c>
      <c r="U17" s="102"/>
      <c r="V17" s="103">
        <f t="shared" si="0"/>
        <v>-2.4626812619801886</v>
      </c>
      <c r="W17" s="103">
        <f t="shared" si="1"/>
        <v>-7.4626812619801886</v>
      </c>
      <c r="X17" s="103">
        <f t="shared" si="2"/>
        <v>2.5373187380198114</v>
      </c>
      <c r="Y17" s="103">
        <f t="shared" si="3"/>
        <v>-8.2404998149668138</v>
      </c>
      <c r="Z17" s="103">
        <f t="shared" si="4"/>
        <v>3.3151372910064367</v>
      </c>
      <c r="AA17" s="103">
        <f t="shared" si="5"/>
        <v>4.9950049950051381E-2</v>
      </c>
      <c r="AB17" s="103">
        <f t="shared" si="6"/>
        <v>-4.9500499500499489</v>
      </c>
      <c r="AC17" s="103">
        <f t="shared" si="7"/>
        <v>5.0499500499500511</v>
      </c>
      <c r="AD17" s="103">
        <f t="shared" si="8"/>
        <v>-9.7649206113700604</v>
      </c>
      <c r="AE17" s="103">
        <f t="shared" si="9"/>
        <v>9.8648207112701645</v>
      </c>
      <c r="AF17" s="103">
        <f t="shared" si="10"/>
        <v>-1.9201066907836375</v>
      </c>
      <c r="AG17" s="103">
        <f t="shared" si="11"/>
        <v>-6.920106690783637</v>
      </c>
      <c r="AH17" s="103">
        <f t="shared" si="12"/>
        <v>3.0798933092163625</v>
      </c>
      <c r="AI17" s="103">
        <f t="shared" si="13"/>
        <v>-8.2047470276497716</v>
      </c>
      <c r="AJ17" s="103">
        <f t="shared" si="14"/>
        <v>4.3645336460824975</v>
      </c>
      <c r="AK17" s="103">
        <f t="shared" si="15"/>
        <v>-1.9382492995318967</v>
      </c>
      <c r="AL17" s="103">
        <f t="shared" si="16"/>
        <v>-6.938249299531897</v>
      </c>
      <c r="AM17" s="103">
        <f t="shared" si="17"/>
        <v>3.061750700468103</v>
      </c>
      <c r="AN17" s="103">
        <f t="shared" si="18"/>
        <v>-8.1980497327783528</v>
      </c>
      <c r="AO17" s="103">
        <f t="shared" si="19"/>
        <v>4.3215511337145589</v>
      </c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</row>
    <row r="18" spans="1:128">
      <c r="A18" s="95" t="s">
        <v>95</v>
      </c>
      <c r="B18" s="96" t="s">
        <v>96</v>
      </c>
      <c r="C18" s="126" t="s">
        <v>140</v>
      </c>
      <c r="D18" s="86">
        <v>6</v>
      </c>
      <c r="E18" s="98">
        <v>445.8175</v>
      </c>
      <c r="F18" s="98">
        <f t="shared" si="25"/>
        <v>446.5</v>
      </c>
      <c r="G18" s="131">
        <v>0.55089999999999995</v>
      </c>
      <c r="H18" s="131">
        <v>0.13159999999999999</v>
      </c>
      <c r="I18" s="99">
        <f t="shared" si="20"/>
        <v>0.68249999999999988</v>
      </c>
      <c r="J18" s="98">
        <f t="shared" si="26"/>
        <v>1530.0115717808781</v>
      </c>
      <c r="K18" s="115"/>
      <c r="L18" s="115">
        <v>446.1</v>
      </c>
      <c r="M18" s="116">
        <v>0.53639999999999999</v>
      </c>
      <c r="N18" s="116">
        <v>0.1263</v>
      </c>
      <c r="O18" s="116">
        <v>0.66269999999999996</v>
      </c>
      <c r="P18" s="104">
        <v>1486</v>
      </c>
      <c r="Q18" s="101">
        <f t="shared" ref="Q18:Q33" si="33">((M18-G18)/G18)*100</f>
        <v>-2.6320566345979231</v>
      </c>
      <c r="R18" s="101">
        <f t="shared" ref="R18:R33" si="34">((N18-H18)/H18)*100</f>
        <v>-4.0273556231003038</v>
      </c>
      <c r="S18" s="101">
        <f t="shared" si="31"/>
        <v>-2.9010989010988912</v>
      </c>
      <c r="T18" s="101">
        <f t="shared" si="32"/>
        <v>-2.8765515629172778</v>
      </c>
      <c r="U18" s="102"/>
      <c r="V18" s="103">
        <f t="shared" si="0"/>
        <v>-2.4626812619801886</v>
      </c>
      <c r="W18" s="103">
        <f t="shared" si="1"/>
        <v>-7.4626812619801886</v>
      </c>
      <c r="X18" s="103">
        <f t="shared" si="2"/>
        <v>2.5373187380198114</v>
      </c>
      <c r="Y18" s="103">
        <f t="shared" si="3"/>
        <v>-8.2404998149668138</v>
      </c>
      <c r="Z18" s="103">
        <f t="shared" si="4"/>
        <v>3.3151372910064367</v>
      </c>
      <c r="AA18" s="103">
        <f t="shared" si="5"/>
        <v>4.9950049950051381E-2</v>
      </c>
      <c r="AB18" s="103">
        <f t="shared" si="6"/>
        <v>-4.9500499500499489</v>
      </c>
      <c r="AC18" s="103">
        <f t="shared" si="7"/>
        <v>5.0499500499500511</v>
      </c>
      <c r="AD18" s="103">
        <f t="shared" si="8"/>
        <v>-9.7649206113700604</v>
      </c>
      <c r="AE18" s="103">
        <f t="shared" si="9"/>
        <v>9.8648207112701645</v>
      </c>
      <c r="AF18" s="103">
        <f t="shared" si="10"/>
        <v>-1.9201066907836375</v>
      </c>
      <c r="AG18" s="103">
        <f t="shared" si="11"/>
        <v>-6.920106690783637</v>
      </c>
      <c r="AH18" s="103">
        <f t="shared" si="12"/>
        <v>3.0798933092163625</v>
      </c>
      <c r="AI18" s="103">
        <f t="shared" si="13"/>
        <v>-8.2047470276497716</v>
      </c>
      <c r="AJ18" s="103">
        <f t="shared" si="14"/>
        <v>4.3645336460824975</v>
      </c>
      <c r="AK18" s="103">
        <f t="shared" si="15"/>
        <v>-1.9382492995318967</v>
      </c>
      <c r="AL18" s="103">
        <f t="shared" si="16"/>
        <v>-6.938249299531897</v>
      </c>
      <c r="AM18" s="103">
        <f t="shared" si="17"/>
        <v>3.061750700468103</v>
      </c>
      <c r="AN18" s="103">
        <f t="shared" si="18"/>
        <v>-8.1980497327783528</v>
      </c>
      <c r="AO18" s="103">
        <f t="shared" si="19"/>
        <v>4.3215511337145589</v>
      </c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</row>
    <row r="19" spans="1:128">
      <c r="A19" s="95" t="s">
        <v>95</v>
      </c>
      <c r="B19" s="96" t="s">
        <v>96</v>
      </c>
      <c r="C19" s="126" t="s">
        <v>123</v>
      </c>
      <c r="D19" s="86">
        <v>7</v>
      </c>
      <c r="E19" s="98">
        <v>446.04820000000001</v>
      </c>
      <c r="F19" s="98">
        <f t="shared" si="25"/>
        <v>448.20000000000005</v>
      </c>
      <c r="G19" s="131">
        <v>1.7513000000000001</v>
      </c>
      <c r="H19" s="131">
        <v>0.40050000000000002</v>
      </c>
      <c r="I19" s="99">
        <f t="shared" si="20"/>
        <v>2.1518000000000002</v>
      </c>
      <c r="J19" s="98">
        <f t="shared" si="26"/>
        <v>4815.3759089668138</v>
      </c>
      <c r="K19" s="115"/>
      <c r="L19" s="115">
        <v>446.8</v>
      </c>
      <c r="M19" s="116">
        <v>1.6853</v>
      </c>
      <c r="N19" s="116">
        <v>0.39929999999999999</v>
      </c>
      <c r="O19" s="116">
        <v>2.1898</v>
      </c>
      <c r="P19" s="104">
        <v>4901</v>
      </c>
      <c r="Q19" s="101">
        <f t="shared" si="33"/>
        <v>-3.7686290184434452</v>
      </c>
      <c r="R19" s="101">
        <f t="shared" si="34"/>
        <v>-0.29962546816480257</v>
      </c>
      <c r="S19" s="101">
        <f t="shared" si="31"/>
        <v>1.7659633794962266</v>
      </c>
      <c r="T19" s="101">
        <f t="shared" si="32"/>
        <v>1.7781392907196256</v>
      </c>
      <c r="U19" s="102"/>
      <c r="V19" s="103">
        <f t="shared" si="0"/>
        <v>-2.4626812619801886</v>
      </c>
      <c r="W19" s="103">
        <f t="shared" si="1"/>
        <v>-7.4626812619801886</v>
      </c>
      <c r="X19" s="103">
        <f t="shared" si="2"/>
        <v>2.5373187380198114</v>
      </c>
      <c r="Y19" s="103">
        <f t="shared" si="3"/>
        <v>-8.2404998149668138</v>
      </c>
      <c r="Z19" s="103">
        <f t="shared" si="4"/>
        <v>3.3151372910064367</v>
      </c>
      <c r="AA19" s="103">
        <f t="shared" si="5"/>
        <v>4.9950049950051381E-2</v>
      </c>
      <c r="AB19" s="103">
        <f t="shared" si="6"/>
        <v>-4.9500499500499489</v>
      </c>
      <c r="AC19" s="103">
        <f t="shared" si="7"/>
        <v>5.0499500499500511</v>
      </c>
      <c r="AD19" s="103">
        <f t="shared" si="8"/>
        <v>-9.7649206113700604</v>
      </c>
      <c r="AE19" s="103">
        <f t="shared" si="9"/>
        <v>9.8648207112701645</v>
      </c>
      <c r="AF19" s="103">
        <f t="shared" si="10"/>
        <v>-1.9201066907836375</v>
      </c>
      <c r="AG19" s="103">
        <f t="shared" si="11"/>
        <v>-6.920106690783637</v>
      </c>
      <c r="AH19" s="103">
        <f t="shared" si="12"/>
        <v>3.0798933092163625</v>
      </c>
      <c r="AI19" s="103">
        <f t="shared" si="13"/>
        <v>-8.2047470276497716</v>
      </c>
      <c r="AJ19" s="103">
        <f t="shared" si="14"/>
        <v>4.3645336460824975</v>
      </c>
      <c r="AK19" s="103">
        <f t="shared" si="15"/>
        <v>-1.9382492995318967</v>
      </c>
      <c r="AL19" s="103">
        <f t="shared" si="16"/>
        <v>-6.938249299531897</v>
      </c>
      <c r="AM19" s="103">
        <f t="shared" si="17"/>
        <v>3.061750700468103</v>
      </c>
      <c r="AN19" s="103">
        <f t="shared" si="18"/>
        <v>-8.1980497327783528</v>
      </c>
      <c r="AO19" s="103">
        <f t="shared" si="19"/>
        <v>4.3215511337145589</v>
      </c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</row>
    <row r="20" spans="1:128">
      <c r="A20" s="95" t="s">
        <v>95</v>
      </c>
      <c r="B20" s="96" t="s">
        <v>96</v>
      </c>
      <c r="C20" s="126" t="s">
        <v>123</v>
      </c>
      <c r="D20" s="86">
        <v>8</v>
      </c>
      <c r="E20" s="98">
        <v>445.78450000000004</v>
      </c>
      <c r="F20" s="98">
        <f t="shared" si="25"/>
        <v>448.50000000000006</v>
      </c>
      <c r="G20" s="131">
        <v>2.2136999999999998</v>
      </c>
      <c r="H20" s="131">
        <v>0.50180000000000002</v>
      </c>
      <c r="I20" s="99">
        <f t="shared" si="20"/>
        <v>2.7154999999999996</v>
      </c>
      <c r="J20" s="98">
        <f t="shared" si="26"/>
        <v>6077.5374472031044</v>
      </c>
      <c r="K20" s="115"/>
      <c r="L20" s="115">
        <v>446.8</v>
      </c>
      <c r="M20" s="116">
        <v>2.133</v>
      </c>
      <c r="N20" s="116">
        <v>0.49840000000000001</v>
      </c>
      <c r="O20" s="116">
        <v>2.7311000000000001</v>
      </c>
      <c r="P20" s="104">
        <v>6113</v>
      </c>
      <c r="Q20" s="101">
        <f t="shared" si="33"/>
        <v>-3.645480417400722</v>
      </c>
      <c r="R20" s="101">
        <f t="shared" si="34"/>
        <v>-0.677560781187727</v>
      </c>
      <c r="S20" s="101">
        <f t="shared" si="31"/>
        <v>0.57447983796724378</v>
      </c>
      <c r="T20" s="101">
        <f t="shared" si="32"/>
        <v>0.58350200397721153</v>
      </c>
      <c r="U20" s="102"/>
      <c r="V20" s="103">
        <f t="shared" si="0"/>
        <v>-2.4626812619801886</v>
      </c>
      <c r="W20" s="103">
        <f t="shared" si="1"/>
        <v>-7.4626812619801886</v>
      </c>
      <c r="X20" s="103">
        <f t="shared" si="2"/>
        <v>2.5373187380198114</v>
      </c>
      <c r="Y20" s="103">
        <f t="shared" si="3"/>
        <v>-8.2404998149668138</v>
      </c>
      <c r="Z20" s="103">
        <f t="shared" si="4"/>
        <v>3.3151372910064367</v>
      </c>
      <c r="AA20" s="103">
        <f t="shared" si="5"/>
        <v>4.9950049950051381E-2</v>
      </c>
      <c r="AB20" s="103">
        <f t="shared" si="6"/>
        <v>-4.9500499500499489</v>
      </c>
      <c r="AC20" s="103">
        <f t="shared" si="7"/>
        <v>5.0499500499500511</v>
      </c>
      <c r="AD20" s="103">
        <f t="shared" si="8"/>
        <v>-9.7649206113700604</v>
      </c>
      <c r="AE20" s="103">
        <f t="shared" si="9"/>
        <v>9.8648207112701645</v>
      </c>
      <c r="AF20" s="103">
        <f t="shared" si="10"/>
        <v>-1.9201066907836375</v>
      </c>
      <c r="AG20" s="103">
        <f t="shared" si="11"/>
        <v>-6.920106690783637</v>
      </c>
      <c r="AH20" s="103">
        <f t="shared" si="12"/>
        <v>3.0798933092163625</v>
      </c>
      <c r="AI20" s="103">
        <f t="shared" si="13"/>
        <v>-8.2047470276497716</v>
      </c>
      <c r="AJ20" s="103">
        <f t="shared" si="14"/>
        <v>4.3645336460824975</v>
      </c>
      <c r="AK20" s="103">
        <f t="shared" si="15"/>
        <v>-1.9382492995318967</v>
      </c>
      <c r="AL20" s="103">
        <f t="shared" si="16"/>
        <v>-6.938249299531897</v>
      </c>
      <c r="AM20" s="103">
        <f t="shared" si="17"/>
        <v>3.061750700468103</v>
      </c>
      <c r="AN20" s="103">
        <f t="shared" si="18"/>
        <v>-8.1980497327783528</v>
      </c>
      <c r="AO20" s="103">
        <f t="shared" si="19"/>
        <v>4.3215511337145589</v>
      </c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</row>
    <row r="21" spans="1:128">
      <c r="A21" s="95" t="s">
        <v>95</v>
      </c>
      <c r="B21" s="96" t="s">
        <v>96</v>
      </c>
      <c r="C21" s="126" t="s">
        <v>123</v>
      </c>
      <c r="D21" s="86">
        <v>9</v>
      </c>
      <c r="E21" s="98">
        <v>446.39490000000001</v>
      </c>
      <c r="F21" s="98">
        <f t="shared" si="25"/>
        <v>449.8</v>
      </c>
      <c r="G21" s="131">
        <v>2.7002000000000002</v>
      </c>
      <c r="H21" s="131">
        <v>0.70489999999999997</v>
      </c>
      <c r="I21" s="99">
        <f t="shared" si="20"/>
        <v>3.4051</v>
      </c>
      <c r="J21" s="98">
        <f t="shared" si="26"/>
        <v>7606.1043504460831</v>
      </c>
      <c r="K21" s="115"/>
      <c r="L21" s="115">
        <v>447.7</v>
      </c>
      <c r="M21" s="116">
        <v>2.6032999999999999</v>
      </c>
      <c r="N21" s="116">
        <v>0.70169999999999999</v>
      </c>
      <c r="O21" s="116">
        <v>3.4209000000000001</v>
      </c>
      <c r="P21" s="104">
        <v>7642</v>
      </c>
      <c r="Q21" s="101">
        <f t="shared" si="33"/>
        <v>-3.588623064958159</v>
      </c>
      <c r="R21" s="101">
        <f t="shared" si="34"/>
        <v>-0.45396510143282465</v>
      </c>
      <c r="S21" s="101">
        <f t="shared" si="31"/>
        <v>0.46400986755161477</v>
      </c>
      <c r="T21" s="101">
        <f t="shared" si="32"/>
        <v>0.47193212057117873</v>
      </c>
      <c r="U21" s="102"/>
      <c r="V21" s="103">
        <f t="shared" si="0"/>
        <v>-2.4626812619801886</v>
      </c>
      <c r="W21" s="103">
        <f t="shared" si="1"/>
        <v>-7.4626812619801886</v>
      </c>
      <c r="X21" s="103">
        <f t="shared" si="2"/>
        <v>2.5373187380198114</v>
      </c>
      <c r="Y21" s="103">
        <f t="shared" si="3"/>
        <v>-8.2404998149668138</v>
      </c>
      <c r="Z21" s="103">
        <f t="shared" si="4"/>
        <v>3.3151372910064367</v>
      </c>
      <c r="AA21" s="103">
        <f t="shared" si="5"/>
        <v>4.9950049950051381E-2</v>
      </c>
      <c r="AB21" s="103">
        <f t="shared" si="6"/>
        <v>-4.9500499500499489</v>
      </c>
      <c r="AC21" s="103">
        <f t="shared" si="7"/>
        <v>5.0499500499500511</v>
      </c>
      <c r="AD21" s="103">
        <f t="shared" si="8"/>
        <v>-9.7649206113700604</v>
      </c>
      <c r="AE21" s="103">
        <f t="shared" si="9"/>
        <v>9.8648207112701645</v>
      </c>
      <c r="AF21" s="103">
        <f t="shared" si="10"/>
        <v>-1.9201066907836375</v>
      </c>
      <c r="AG21" s="103">
        <f t="shared" si="11"/>
        <v>-6.920106690783637</v>
      </c>
      <c r="AH21" s="103">
        <f t="shared" si="12"/>
        <v>3.0798933092163625</v>
      </c>
      <c r="AI21" s="103">
        <f t="shared" si="13"/>
        <v>-8.2047470276497716</v>
      </c>
      <c r="AJ21" s="103">
        <f t="shared" si="14"/>
        <v>4.3645336460824975</v>
      </c>
      <c r="AK21" s="103">
        <f t="shared" si="15"/>
        <v>-1.9382492995318967</v>
      </c>
      <c r="AL21" s="103">
        <f t="shared" si="16"/>
        <v>-6.938249299531897</v>
      </c>
      <c r="AM21" s="103">
        <f t="shared" si="17"/>
        <v>3.061750700468103</v>
      </c>
      <c r="AN21" s="103">
        <f t="shared" si="18"/>
        <v>-8.1980497327783528</v>
      </c>
      <c r="AO21" s="103">
        <f t="shared" si="19"/>
        <v>4.3215511337145589</v>
      </c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</row>
    <row r="22" spans="1:128">
      <c r="A22" s="95" t="s">
        <v>14</v>
      </c>
      <c r="B22" s="96" t="s">
        <v>48</v>
      </c>
      <c r="C22" s="126" t="s">
        <v>124</v>
      </c>
      <c r="D22" s="127">
        <v>1</v>
      </c>
      <c r="E22" s="98">
        <v>446.16420000000005</v>
      </c>
      <c r="F22" s="98">
        <f t="shared" si="25"/>
        <v>446.20000000000005</v>
      </c>
      <c r="G22" s="119">
        <v>2.52E-2</v>
      </c>
      <c r="H22" s="119">
        <v>1.06E-2</v>
      </c>
      <c r="I22" s="99">
        <f t="shared" si="20"/>
        <v>3.5799999999999998E-2</v>
      </c>
      <c r="J22" s="98">
        <f t="shared" si="26"/>
        <v>80.237087598008173</v>
      </c>
      <c r="K22" s="137"/>
      <c r="L22" s="137">
        <v>446</v>
      </c>
      <c r="M22" s="138">
        <v>2.3900000000000001E-2</v>
      </c>
      <c r="N22" s="138">
        <v>1.2999999999999999E-2</v>
      </c>
      <c r="O22" s="138">
        <v>3.6900000000000002E-2</v>
      </c>
      <c r="P22" s="139">
        <v>83</v>
      </c>
      <c r="Q22" s="101">
        <f t="shared" si="33"/>
        <v>-5.1587301587301546</v>
      </c>
      <c r="R22" s="101">
        <f t="shared" si="34"/>
        <v>22.641509433962259</v>
      </c>
      <c r="S22" s="101">
        <f t="shared" si="31"/>
        <v>3.0726256983240328</v>
      </c>
      <c r="T22" s="101">
        <f t="shared" si="32"/>
        <v>3.4434355541843145</v>
      </c>
      <c r="U22" s="102"/>
      <c r="V22" s="103">
        <f t="shared" si="0"/>
        <v>-2.4626812619801886</v>
      </c>
      <c r="W22" s="103">
        <f t="shared" si="1"/>
        <v>-7.4626812619801886</v>
      </c>
      <c r="X22" s="103">
        <f t="shared" si="2"/>
        <v>2.5373187380198114</v>
      </c>
      <c r="Y22" s="103">
        <f t="shared" si="3"/>
        <v>-8.2404998149668138</v>
      </c>
      <c r="Z22" s="103">
        <f t="shared" si="4"/>
        <v>3.3151372910064367</v>
      </c>
      <c r="AA22" s="103">
        <f t="shared" si="5"/>
        <v>4.9950049950051381E-2</v>
      </c>
      <c r="AB22" s="103">
        <f t="shared" si="6"/>
        <v>-4.9500499500499489</v>
      </c>
      <c r="AC22" s="103">
        <f t="shared" si="7"/>
        <v>5.0499500499500511</v>
      </c>
      <c r="AD22" s="103">
        <f t="shared" si="8"/>
        <v>-9.7649206113700604</v>
      </c>
      <c r="AE22" s="103">
        <f t="shared" si="9"/>
        <v>9.8648207112701645</v>
      </c>
      <c r="AF22" s="103">
        <f t="shared" si="10"/>
        <v>-1.9201066907836375</v>
      </c>
      <c r="AG22" s="103">
        <f t="shared" si="11"/>
        <v>-6.920106690783637</v>
      </c>
      <c r="AH22" s="103">
        <f t="shared" si="12"/>
        <v>3.0798933092163625</v>
      </c>
      <c r="AI22" s="103">
        <f t="shared" si="13"/>
        <v>-8.2047470276497716</v>
      </c>
      <c r="AJ22" s="103">
        <f t="shared" si="14"/>
        <v>4.3645336460824975</v>
      </c>
      <c r="AK22" s="103">
        <f t="shared" si="15"/>
        <v>-1.9382492995318967</v>
      </c>
      <c r="AL22" s="103">
        <f t="shared" si="16"/>
        <v>-6.938249299531897</v>
      </c>
      <c r="AM22" s="103">
        <f t="shared" si="17"/>
        <v>3.061750700468103</v>
      </c>
      <c r="AN22" s="103">
        <f t="shared" si="18"/>
        <v>-8.1980497327783528</v>
      </c>
      <c r="AO22" s="103">
        <f t="shared" si="19"/>
        <v>4.3215511337145589</v>
      </c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</row>
    <row r="23" spans="1:128">
      <c r="A23" s="95" t="s">
        <v>14</v>
      </c>
      <c r="B23" s="96" t="s">
        <v>48</v>
      </c>
      <c r="C23" s="126" t="s">
        <v>124</v>
      </c>
      <c r="D23" s="86">
        <v>2</v>
      </c>
      <c r="E23" s="98">
        <v>446.14299999999997</v>
      </c>
      <c r="F23" s="98">
        <f t="shared" si="25"/>
        <v>446.2</v>
      </c>
      <c r="G23" s="119">
        <v>4.1799999999999997E-2</v>
      </c>
      <c r="H23" s="119">
        <v>1.52E-2</v>
      </c>
      <c r="I23" s="99">
        <f t="shared" si="20"/>
        <v>5.6999999999999995E-2</v>
      </c>
      <c r="J23" s="98">
        <f t="shared" si="26"/>
        <v>127.75556702415211</v>
      </c>
      <c r="K23" s="140"/>
      <c r="L23" s="140">
        <v>446</v>
      </c>
      <c r="M23" s="141">
        <v>0.04</v>
      </c>
      <c r="N23" s="141">
        <v>1.49E-2</v>
      </c>
      <c r="O23" s="141">
        <v>5.4899999999999997E-2</v>
      </c>
      <c r="P23" s="142">
        <v>123</v>
      </c>
      <c r="Q23" s="101">
        <f t="shared" si="33"/>
        <v>-4.3062200956937708</v>
      </c>
      <c r="R23" s="101">
        <f t="shared" si="34"/>
        <v>-1.9736842105263153</v>
      </c>
      <c r="S23" s="101">
        <f t="shared" si="31"/>
        <v>-3.6842105263157858</v>
      </c>
      <c r="T23" s="101">
        <f t="shared" si="32"/>
        <v>-3.722395144826117</v>
      </c>
      <c r="U23" s="102"/>
      <c r="V23" s="103">
        <f t="shared" si="0"/>
        <v>-2.4626812619801886</v>
      </c>
      <c r="W23" s="103">
        <f t="shared" si="1"/>
        <v>-7.4626812619801886</v>
      </c>
      <c r="X23" s="103">
        <f t="shared" si="2"/>
        <v>2.5373187380198114</v>
      </c>
      <c r="Y23" s="103">
        <f t="shared" si="3"/>
        <v>-8.2404998149668138</v>
      </c>
      <c r="Z23" s="103">
        <f t="shared" si="4"/>
        <v>3.3151372910064367</v>
      </c>
      <c r="AA23" s="103">
        <f t="shared" si="5"/>
        <v>4.9950049950051381E-2</v>
      </c>
      <c r="AB23" s="103">
        <f t="shared" si="6"/>
        <v>-4.9500499500499489</v>
      </c>
      <c r="AC23" s="103">
        <f t="shared" si="7"/>
        <v>5.0499500499500511</v>
      </c>
      <c r="AD23" s="103">
        <f t="shared" si="8"/>
        <v>-9.7649206113700604</v>
      </c>
      <c r="AE23" s="103">
        <f t="shared" si="9"/>
        <v>9.8648207112701645</v>
      </c>
      <c r="AF23" s="103">
        <f t="shared" si="10"/>
        <v>-1.9201066907836375</v>
      </c>
      <c r="AG23" s="103">
        <f t="shared" si="11"/>
        <v>-6.920106690783637</v>
      </c>
      <c r="AH23" s="103">
        <f t="shared" si="12"/>
        <v>3.0798933092163625</v>
      </c>
      <c r="AI23" s="103">
        <f t="shared" si="13"/>
        <v>-8.2047470276497716</v>
      </c>
      <c r="AJ23" s="103">
        <f t="shared" si="14"/>
        <v>4.3645336460824975</v>
      </c>
      <c r="AK23" s="103">
        <f t="shared" si="15"/>
        <v>-1.9382492995318967</v>
      </c>
      <c r="AL23" s="103">
        <f t="shared" si="16"/>
        <v>-6.938249299531897</v>
      </c>
      <c r="AM23" s="103">
        <f t="shared" si="17"/>
        <v>3.061750700468103</v>
      </c>
      <c r="AN23" s="103">
        <f t="shared" si="18"/>
        <v>-8.1980497327783528</v>
      </c>
      <c r="AO23" s="103">
        <f t="shared" si="19"/>
        <v>4.3215511337145589</v>
      </c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</row>
    <row r="24" spans="1:128">
      <c r="A24" s="95" t="s">
        <v>14</v>
      </c>
      <c r="B24" s="96" t="s">
        <v>48</v>
      </c>
      <c r="C24" s="126" t="s">
        <v>124</v>
      </c>
      <c r="D24" s="86">
        <v>3</v>
      </c>
      <c r="E24" s="98">
        <v>445.8972</v>
      </c>
      <c r="F24" s="98">
        <f t="shared" si="25"/>
        <v>446</v>
      </c>
      <c r="G24" s="119">
        <v>8.1199999999999994E-2</v>
      </c>
      <c r="H24" s="119">
        <v>2.1600000000000001E-2</v>
      </c>
      <c r="I24" s="99">
        <f t="shared" si="20"/>
        <v>0.1028</v>
      </c>
      <c r="J24" s="98">
        <f t="shared" si="26"/>
        <v>230.52635664737738</v>
      </c>
      <c r="K24" s="140"/>
      <c r="L24" s="140">
        <v>445.7</v>
      </c>
      <c r="M24" s="141">
        <v>7.8799999999999995E-2</v>
      </c>
      <c r="N24" s="141">
        <v>2.1999999999999999E-2</v>
      </c>
      <c r="O24" s="141">
        <v>0.1008</v>
      </c>
      <c r="P24" s="142">
        <v>226</v>
      </c>
      <c r="Q24" s="101">
        <f t="shared" si="33"/>
        <v>-2.9556650246305414</v>
      </c>
      <c r="R24" s="101">
        <f t="shared" si="34"/>
        <v>1.8518518518518405</v>
      </c>
      <c r="S24" s="101">
        <f t="shared" si="31"/>
        <v>-1.9455252918287955</v>
      </c>
      <c r="T24" s="101">
        <f t="shared" si="32"/>
        <v>-1.9634876953792686</v>
      </c>
      <c r="U24" s="102"/>
      <c r="V24" s="103">
        <f t="shared" si="0"/>
        <v>-2.4626812619801886</v>
      </c>
      <c r="W24" s="103">
        <f t="shared" si="1"/>
        <v>-7.4626812619801886</v>
      </c>
      <c r="X24" s="103">
        <f t="shared" si="2"/>
        <v>2.5373187380198114</v>
      </c>
      <c r="Y24" s="103">
        <f t="shared" si="3"/>
        <v>-8.2404998149668138</v>
      </c>
      <c r="Z24" s="103">
        <f t="shared" si="4"/>
        <v>3.3151372910064367</v>
      </c>
      <c r="AA24" s="103">
        <f t="shared" si="5"/>
        <v>4.9950049950051381E-2</v>
      </c>
      <c r="AB24" s="103">
        <f t="shared" si="6"/>
        <v>-4.9500499500499489</v>
      </c>
      <c r="AC24" s="103">
        <f t="shared" si="7"/>
        <v>5.0499500499500511</v>
      </c>
      <c r="AD24" s="103">
        <f t="shared" si="8"/>
        <v>-9.7649206113700604</v>
      </c>
      <c r="AE24" s="103">
        <f t="shared" si="9"/>
        <v>9.8648207112701645</v>
      </c>
      <c r="AF24" s="103">
        <f t="shared" si="10"/>
        <v>-1.9201066907836375</v>
      </c>
      <c r="AG24" s="103">
        <f t="shared" si="11"/>
        <v>-6.920106690783637</v>
      </c>
      <c r="AH24" s="103">
        <f t="shared" si="12"/>
        <v>3.0798933092163625</v>
      </c>
      <c r="AI24" s="103">
        <f t="shared" si="13"/>
        <v>-8.2047470276497716</v>
      </c>
      <c r="AJ24" s="103">
        <f t="shared" si="14"/>
        <v>4.3645336460824975</v>
      </c>
      <c r="AK24" s="103">
        <f t="shared" si="15"/>
        <v>-1.9382492995318967</v>
      </c>
      <c r="AL24" s="103">
        <f t="shared" si="16"/>
        <v>-6.938249299531897</v>
      </c>
      <c r="AM24" s="103">
        <f t="shared" si="17"/>
        <v>3.061750700468103</v>
      </c>
      <c r="AN24" s="103">
        <f t="shared" si="18"/>
        <v>-8.1980497327783528</v>
      </c>
      <c r="AO24" s="103">
        <f t="shared" si="19"/>
        <v>4.3215511337145589</v>
      </c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</row>
    <row r="25" spans="1:128">
      <c r="A25" s="95" t="s">
        <v>14</v>
      </c>
      <c r="B25" s="96" t="s">
        <v>48</v>
      </c>
      <c r="C25" s="126" t="s">
        <v>124</v>
      </c>
      <c r="D25" s="86">
        <v>4</v>
      </c>
      <c r="E25" s="98">
        <v>446.15199999999999</v>
      </c>
      <c r="F25" s="98">
        <f t="shared" si="25"/>
        <v>446.5</v>
      </c>
      <c r="G25" s="119">
        <v>0.27789999999999998</v>
      </c>
      <c r="H25" s="119">
        <v>7.0099999999999996E-2</v>
      </c>
      <c r="I25" s="99">
        <f t="shared" si="20"/>
        <v>0.34799999999999998</v>
      </c>
      <c r="J25" s="98">
        <f t="shared" si="26"/>
        <v>779.77369906469335</v>
      </c>
      <c r="K25" s="140"/>
      <c r="L25" s="140">
        <v>446.2</v>
      </c>
      <c r="M25" s="141">
        <v>0.27189999999999998</v>
      </c>
      <c r="N25" s="141">
        <v>7.2499999999999995E-2</v>
      </c>
      <c r="O25" s="141">
        <v>0.34439999999999998</v>
      </c>
      <c r="P25" s="142">
        <v>772</v>
      </c>
      <c r="Q25" s="101">
        <f t="shared" si="33"/>
        <v>-2.1590500179920853</v>
      </c>
      <c r="R25" s="101">
        <f t="shared" si="34"/>
        <v>3.4236804564907271</v>
      </c>
      <c r="S25" s="101">
        <f t="shared" si="31"/>
        <v>-1.0344827586206873</v>
      </c>
      <c r="T25" s="101">
        <f t="shared" si="32"/>
        <v>-0.99691732024529434</v>
      </c>
      <c r="U25" s="102"/>
      <c r="V25" s="103">
        <f t="shared" si="0"/>
        <v>-2.4626812619801886</v>
      </c>
      <c r="W25" s="103">
        <f t="shared" si="1"/>
        <v>-7.4626812619801886</v>
      </c>
      <c r="X25" s="103">
        <f t="shared" si="2"/>
        <v>2.5373187380198114</v>
      </c>
      <c r="Y25" s="103">
        <f t="shared" si="3"/>
        <v>-8.2404998149668138</v>
      </c>
      <c r="Z25" s="103">
        <f t="shared" si="4"/>
        <v>3.3151372910064367</v>
      </c>
      <c r="AA25" s="103">
        <f t="shared" si="5"/>
        <v>4.9950049950051381E-2</v>
      </c>
      <c r="AB25" s="103">
        <f t="shared" si="6"/>
        <v>-4.9500499500499489</v>
      </c>
      <c r="AC25" s="103">
        <f t="shared" si="7"/>
        <v>5.0499500499500511</v>
      </c>
      <c r="AD25" s="103">
        <f t="shared" si="8"/>
        <v>-9.7649206113700604</v>
      </c>
      <c r="AE25" s="103">
        <f t="shared" si="9"/>
        <v>9.8648207112701645</v>
      </c>
      <c r="AF25" s="103">
        <f t="shared" si="10"/>
        <v>-1.9201066907836375</v>
      </c>
      <c r="AG25" s="103">
        <f t="shared" si="11"/>
        <v>-6.920106690783637</v>
      </c>
      <c r="AH25" s="103">
        <f t="shared" si="12"/>
        <v>3.0798933092163625</v>
      </c>
      <c r="AI25" s="103">
        <f t="shared" si="13"/>
        <v>-8.2047470276497716</v>
      </c>
      <c r="AJ25" s="103">
        <f t="shared" si="14"/>
        <v>4.3645336460824975</v>
      </c>
      <c r="AK25" s="103">
        <f t="shared" si="15"/>
        <v>-1.9382492995318967</v>
      </c>
      <c r="AL25" s="103">
        <f t="shared" si="16"/>
        <v>-6.938249299531897</v>
      </c>
      <c r="AM25" s="103">
        <f t="shared" si="17"/>
        <v>3.061750700468103</v>
      </c>
      <c r="AN25" s="103">
        <f t="shared" si="18"/>
        <v>-8.1980497327783528</v>
      </c>
      <c r="AO25" s="103">
        <f t="shared" si="19"/>
        <v>4.3215511337145589</v>
      </c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</row>
    <row r="26" spans="1:128">
      <c r="A26" s="95" t="s">
        <v>14</v>
      </c>
      <c r="B26" s="96" t="s">
        <v>48</v>
      </c>
      <c r="C26" s="126" t="s">
        <v>124</v>
      </c>
      <c r="D26" s="86">
        <v>5</v>
      </c>
      <c r="E26" s="98">
        <v>446.57440000000003</v>
      </c>
      <c r="F26" s="98">
        <f t="shared" si="25"/>
        <v>447.1</v>
      </c>
      <c r="G26" s="119">
        <v>0.42509999999999998</v>
      </c>
      <c r="H26" s="119">
        <v>0.10050000000000001</v>
      </c>
      <c r="I26" s="99">
        <f t="shared" si="20"/>
        <v>0.52559999999999996</v>
      </c>
      <c r="J26" s="98">
        <f t="shared" si="26"/>
        <v>1176.4370203086783</v>
      </c>
      <c r="K26" s="140"/>
      <c r="L26" s="140">
        <v>446.8</v>
      </c>
      <c r="M26" s="141">
        <v>0.41909999999999997</v>
      </c>
      <c r="N26" s="141">
        <v>0.10390000000000001</v>
      </c>
      <c r="O26" s="141">
        <v>0.52300000000000002</v>
      </c>
      <c r="P26" s="142">
        <v>1171</v>
      </c>
      <c r="Q26" s="101">
        <f t="shared" si="33"/>
        <v>-1.4114326040931557</v>
      </c>
      <c r="R26" s="101">
        <f t="shared" si="34"/>
        <v>3.383084577114428</v>
      </c>
      <c r="S26" s="101">
        <f t="shared" si="31"/>
        <v>-0.49467275494671537</v>
      </c>
      <c r="T26" s="101">
        <f t="shared" si="32"/>
        <v>-0.46215991292518738</v>
      </c>
      <c r="U26" s="102"/>
      <c r="V26" s="103">
        <f t="shared" si="0"/>
        <v>-2.4626812619801886</v>
      </c>
      <c r="W26" s="103">
        <f t="shared" si="1"/>
        <v>-7.4626812619801886</v>
      </c>
      <c r="X26" s="103">
        <f t="shared" si="2"/>
        <v>2.5373187380198114</v>
      </c>
      <c r="Y26" s="103">
        <f t="shared" si="3"/>
        <v>-8.2404998149668138</v>
      </c>
      <c r="Z26" s="103">
        <f t="shared" si="4"/>
        <v>3.3151372910064367</v>
      </c>
      <c r="AA26" s="103">
        <f t="shared" si="5"/>
        <v>4.9950049950051381E-2</v>
      </c>
      <c r="AB26" s="103">
        <f t="shared" si="6"/>
        <v>-4.9500499500499489</v>
      </c>
      <c r="AC26" s="103">
        <f t="shared" si="7"/>
        <v>5.0499500499500511</v>
      </c>
      <c r="AD26" s="103">
        <f t="shared" si="8"/>
        <v>-9.7649206113700604</v>
      </c>
      <c r="AE26" s="103">
        <f t="shared" si="9"/>
        <v>9.8648207112701645</v>
      </c>
      <c r="AF26" s="103">
        <f t="shared" si="10"/>
        <v>-1.9201066907836375</v>
      </c>
      <c r="AG26" s="103">
        <f t="shared" si="11"/>
        <v>-6.920106690783637</v>
      </c>
      <c r="AH26" s="103">
        <f t="shared" si="12"/>
        <v>3.0798933092163625</v>
      </c>
      <c r="AI26" s="103">
        <f t="shared" si="13"/>
        <v>-8.2047470276497716</v>
      </c>
      <c r="AJ26" s="103">
        <f t="shared" si="14"/>
        <v>4.3645336460824975</v>
      </c>
      <c r="AK26" s="103">
        <f t="shared" si="15"/>
        <v>-1.9382492995318967</v>
      </c>
      <c r="AL26" s="103">
        <f t="shared" si="16"/>
        <v>-6.938249299531897</v>
      </c>
      <c r="AM26" s="103">
        <f t="shared" si="17"/>
        <v>3.061750700468103</v>
      </c>
      <c r="AN26" s="103">
        <f t="shared" si="18"/>
        <v>-8.1980497327783528</v>
      </c>
      <c r="AO26" s="103">
        <f t="shared" si="19"/>
        <v>4.3215511337145589</v>
      </c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</row>
    <row r="27" spans="1:128">
      <c r="A27" s="95" t="s">
        <v>14</v>
      </c>
      <c r="B27" s="96" t="s">
        <v>48</v>
      </c>
      <c r="C27" s="126" t="s">
        <v>124</v>
      </c>
      <c r="D27" s="86">
        <v>6</v>
      </c>
      <c r="E27" s="98">
        <v>446.01790000000005</v>
      </c>
      <c r="F27" s="98">
        <f t="shared" si="25"/>
        <v>446.70000000000005</v>
      </c>
      <c r="G27" s="119">
        <v>0.5514</v>
      </c>
      <c r="H27" s="119">
        <v>0.13070000000000001</v>
      </c>
      <c r="I27" s="99">
        <f t="shared" si="20"/>
        <v>0.68210000000000004</v>
      </c>
      <c r="J27" s="98">
        <f t="shared" si="26"/>
        <v>1528.4287296339346</v>
      </c>
      <c r="K27" s="140"/>
      <c r="L27" s="140">
        <v>446.5</v>
      </c>
      <c r="M27" s="141">
        <v>0.54510000000000003</v>
      </c>
      <c r="N27" s="141">
        <v>0.13150000000000001</v>
      </c>
      <c r="O27" s="141">
        <v>0.67659999999999998</v>
      </c>
      <c r="P27" s="142">
        <v>1517</v>
      </c>
      <c r="Q27" s="101">
        <f t="shared" si="33"/>
        <v>-1.1425462459194726</v>
      </c>
      <c r="R27" s="101">
        <f t="shared" si="34"/>
        <v>0.61208875286916231</v>
      </c>
      <c r="S27" s="101">
        <f t="shared" si="31"/>
        <v>-0.8063333822020321</v>
      </c>
      <c r="T27" s="101">
        <f t="shared" si="32"/>
        <v>-0.74774370648422961</v>
      </c>
      <c r="U27" s="102"/>
      <c r="V27" s="103">
        <f t="shared" si="0"/>
        <v>-2.4626812619801886</v>
      </c>
      <c r="W27" s="103">
        <f t="shared" si="1"/>
        <v>-7.4626812619801886</v>
      </c>
      <c r="X27" s="103">
        <f t="shared" si="2"/>
        <v>2.5373187380198114</v>
      </c>
      <c r="Y27" s="103">
        <f t="shared" si="3"/>
        <v>-8.2404998149668138</v>
      </c>
      <c r="Z27" s="103">
        <f t="shared" si="4"/>
        <v>3.3151372910064367</v>
      </c>
      <c r="AA27" s="103">
        <f t="shared" si="5"/>
        <v>4.9950049950051381E-2</v>
      </c>
      <c r="AB27" s="103">
        <f t="shared" si="6"/>
        <v>-4.9500499500499489</v>
      </c>
      <c r="AC27" s="103">
        <f t="shared" si="7"/>
        <v>5.0499500499500511</v>
      </c>
      <c r="AD27" s="103">
        <f t="shared" si="8"/>
        <v>-9.7649206113700604</v>
      </c>
      <c r="AE27" s="103">
        <f t="shared" si="9"/>
        <v>9.8648207112701645</v>
      </c>
      <c r="AF27" s="103">
        <f t="shared" si="10"/>
        <v>-1.9201066907836375</v>
      </c>
      <c r="AG27" s="103">
        <f t="shared" si="11"/>
        <v>-6.920106690783637</v>
      </c>
      <c r="AH27" s="103">
        <f t="shared" si="12"/>
        <v>3.0798933092163625</v>
      </c>
      <c r="AI27" s="103">
        <f t="shared" si="13"/>
        <v>-8.2047470276497716</v>
      </c>
      <c r="AJ27" s="103">
        <f t="shared" si="14"/>
        <v>4.3645336460824975</v>
      </c>
      <c r="AK27" s="103">
        <f t="shared" si="15"/>
        <v>-1.9382492995318967</v>
      </c>
      <c r="AL27" s="103">
        <f t="shared" si="16"/>
        <v>-6.938249299531897</v>
      </c>
      <c r="AM27" s="103">
        <f t="shared" si="17"/>
        <v>3.061750700468103</v>
      </c>
      <c r="AN27" s="103">
        <f t="shared" si="18"/>
        <v>-8.1980497327783528</v>
      </c>
      <c r="AO27" s="103">
        <f t="shared" si="19"/>
        <v>4.3215511337145589</v>
      </c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</row>
    <row r="28" spans="1:128">
      <c r="A28" s="95" t="s">
        <v>14</v>
      </c>
      <c r="B28" s="96" t="s">
        <v>48</v>
      </c>
      <c r="C28" s="126" t="s">
        <v>124</v>
      </c>
      <c r="D28" s="86">
        <v>7</v>
      </c>
      <c r="E28" s="98">
        <v>446.04689999999994</v>
      </c>
      <c r="F28" s="98">
        <f t="shared" si="25"/>
        <v>448.19999999999993</v>
      </c>
      <c r="G28" s="119">
        <v>1.7513000000000001</v>
      </c>
      <c r="H28" s="119">
        <v>0.40179999999999999</v>
      </c>
      <c r="I28" s="99">
        <f t="shared" si="20"/>
        <v>2.1531000000000002</v>
      </c>
      <c r="J28" s="98">
        <f t="shared" si="26"/>
        <v>4818.2938235609354</v>
      </c>
      <c r="K28" s="140"/>
      <c r="L28" s="140">
        <v>447.9</v>
      </c>
      <c r="M28" s="141">
        <v>1.7516</v>
      </c>
      <c r="N28" s="141">
        <v>0.40589999999999998</v>
      </c>
      <c r="O28" s="141">
        <v>2.1575000000000002</v>
      </c>
      <c r="P28" s="142">
        <v>4831</v>
      </c>
      <c r="Q28" s="101">
        <f t="shared" si="33"/>
        <v>1.7130131902013755E-2</v>
      </c>
      <c r="R28" s="101">
        <f t="shared" si="34"/>
        <v>1.0204081632653044</v>
      </c>
      <c r="S28" s="101">
        <f t="shared" si="31"/>
        <v>0.20435650921926335</v>
      </c>
      <c r="T28" s="101">
        <f t="shared" si="32"/>
        <v>0.26370696566765589</v>
      </c>
      <c r="U28" s="102"/>
      <c r="V28" s="103">
        <f t="shared" si="0"/>
        <v>-2.4626812619801886</v>
      </c>
      <c r="W28" s="103">
        <f t="shared" si="1"/>
        <v>-7.4626812619801886</v>
      </c>
      <c r="X28" s="103">
        <f t="shared" si="2"/>
        <v>2.5373187380198114</v>
      </c>
      <c r="Y28" s="103">
        <f t="shared" si="3"/>
        <v>-8.2404998149668138</v>
      </c>
      <c r="Z28" s="103">
        <f t="shared" si="4"/>
        <v>3.3151372910064367</v>
      </c>
      <c r="AA28" s="103">
        <f t="shared" si="5"/>
        <v>4.9950049950051381E-2</v>
      </c>
      <c r="AB28" s="103">
        <f t="shared" si="6"/>
        <v>-4.9500499500499489</v>
      </c>
      <c r="AC28" s="103">
        <f t="shared" si="7"/>
        <v>5.0499500499500511</v>
      </c>
      <c r="AD28" s="103">
        <f t="shared" si="8"/>
        <v>-9.7649206113700604</v>
      </c>
      <c r="AE28" s="103">
        <f t="shared" si="9"/>
        <v>9.8648207112701645</v>
      </c>
      <c r="AF28" s="103">
        <f t="shared" si="10"/>
        <v>-1.9201066907836375</v>
      </c>
      <c r="AG28" s="103">
        <f t="shared" si="11"/>
        <v>-6.920106690783637</v>
      </c>
      <c r="AH28" s="103">
        <f t="shared" si="12"/>
        <v>3.0798933092163625</v>
      </c>
      <c r="AI28" s="103">
        <f t="shared" si="13"/>
        <v>-8.2047470276497716</v>
      </c>
      <c r="AJ28" s="103">
        <f t="shared" si="14"/>
        <v>4.3645336460824975</v>
      </c>
      <c r="AK28" s="103">
        <f t="shared" si="15"/>
        <v>-1.9382492995318967</v>
      </c>
      <c r="AL28" s="103">
        <f t="shared" si="16"/>
        <v>-6.938249299531897</v>
      </c>
      <c r="AM28" s="103">
        <f t="shared" si="17"/>
        <v>3.061750700468103</v>
      </c>
      <c r="AN28" s="103">
        <f t="shared" si="18"/>
        <v>-8.1980497327783528</v>
      </c>
      <c r="AO28" s="103">
        <f t="shared" si="19"/>
        <v>4.3215511337145589</v>
      </c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</row>
    <row r="29" spans="1:128">
      <c r="A29" s="95" t="s">
        <v>14</v>
      </c>
      <c r="B29" s="96" t="s">
        <v>48</v>
      </c>
      <c r="C29" s="126" t="s">
        <v>124</v>
      </c>
      <c r="D29" s="86">
        <v>8</v>
      </c>
      <c r="E29" s="98">
        <v>445.99459999999999</v>
      </c>
      <c r="F29" s="98">
        <f t="shared" si="25"/>
        <v>448.7</v>
      </c>
      <c r="G29" s="119">
        <v>2.2048999999999999</v>
      </c>
      <c r="H29" s="119">
        <v>0.50049999999999994</v>
      </c>
      <c r="I29" s="99">
        <f t="shared" si="20"/>
        <v>2.7054</v>
      </c>
      <c r="J29" s="98">
        <f t="shared" si="26"/>
        <v>6052.138495617678</v>
      </c>
      <c r="K29" s="140"/>
      <c r="L29" s="140">
        <v>448.5</v>
      </c>
      <c r="M29" s="141">
        <v>2.1585000000000001</v>
      </c>
      <c r="N29" s="141">
        <v>0.50600000000000001</v>
      </c>
      <c r="O29" s="141">
        <v>2.6644999999999999</v>
      </c>
      <c r="P29" s="142">
        <v>5963</v>
      </c>
      <c r="Q29" s="101">
        <f t="shared" si="33"/>
        <v>-2.1044038278379871</v>
      </c>
      <c r="R29" s="101">
        <f t="shared" si="34"/>
        <v>1.0989010989011112</v>
      </c>
      <c r="S29" s="101">
        <f t="shared" si="31"/>
        <v>-1.5117912323501204</v>
      </c>
      <c r="T29" s="101">
        <f t="shared" si="32"/>
        <v>-1.4728429576127964</v>
      </c>
      <c r="U29" s="102"/>
      <c r="V29" s="103">
        <f t="shared" si="0"/>
        <v>-2.4626812619801886</v>
      </c>
      <c r="W29" s="103">
        <f t="shared" si="1"/>
        <v>-7.4626812619801886</v>
      </c>
      <c r="X29" s="103">
        <f t="shared" si="2"/>
        <v>2.5373187380198114</v>
      </c>
      <c r="Y29" s="103">
        <f t="shared" si="3"/>
        <v>-8.2404998149668138</v>
      </c>
      <c r="Z29" s="103">
        <f t="shared" si="4"/>
        <v>3.3151372910064367</v>
      </c>
      <c r="AA29" s="103">
        <f t="shared" si="5"/>
        <v>4.9950049950051381E-2</v>
      </c>
      <c r="AB29" s="103">
        <f t="shared" si="6"/>
        <v>-4.9500499500499489</v>
      </c>
      <c r="AC29" s="103">
        <f t="shared" si="7"/>
        <v>5.0499500499500511</v>
      </c>
      <c r="AD29" s="103">
        <f t="shared" si="8"/>
        <v>-9.7649206113700604</v>
      </c>
      <c r="AE29" s="103">
        <f t="shared" si="9"/>
        <v>9.8648207112701645</v>
      </c>
      <c r="AF29" s="103">
        <f t="shared" si="10"/>
        <v>-1.9201066907836375</v>
      </c>
      <c r="AG29" s="103">
        <f t="shared" si="11"/>
        <v>-6.920106690783637</v>
      </c>
      <c r="AH29" s="103">
        <f t="shared" si="12"/>
        <v>3.0798933092163625</v>
      </c>
      <c r="AI29" s="103">
        <f t="shared" si="13"/>
        <v>-8.2047470276497716</v>
      </c>
      <c r="AJ29" s="103">
        <f t="shared" si="14"/>
        <v>4.3645336460824975</v>
      </c>
      <c r="AK29" s="103">
        <f t="shared" si="15"/>
        <v>-1.9382492995318967</v>
      </c>
      <c r="AL29" s="103">
        <f t="shared" si="16"/>
        <v>-6.938249299531897</v>
      </c>
      <c r="AM29" s="103">
        <f t="shared" si="17"/>
        <v>3.061750700468103</v>
      </c>
      <c r="AN29" s="103">
        <f t="shared" si="18"/>
        <v>-8.1980497327783528</v>
      </c>
      <c r="AO29" s="103">
        <f t="shared" si="19"/>
        <v>4.3215511337145589</v>
      </c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</row>
    <row r="30" spans="1:128">
      <c r="A30" s="95" t="s">
        <v>14</v>
      </c>
      <c r="B30" s="96" t="s">
        <v>48</v>
      </c>
      <c r="C30" s="126" t="s">
        <v>124</v>
      </c>
      <c r="D30" s="86">
        <v>9</v>
      </c>
      <c r="E30" s="98">
        <v>445.99580000000003</v>
      </c>
      <c r="F30" s="98">
        <f t="shared" si="25"/>
        <v>449.4</v>
      </c>
      <c r="G30" s="119">
        <v>2.7012</v>
      </c>
      <c r="H30" s="119">
        <v>0.70299999999999996</v>
      </c>
      <c r="I30" s="99">
        <f t="shared" si="20"/>
        <v>3.4041999999999999</v>
      </c>
      <c r="J30" s="98">
        <f t="shared" si="26"/>
        <v>7610.8847505921467</v>
      </c>
      <c r="K30" s="140"/>
      <c r="L30" s="140">
        <v>449.1</v>
      </c>
      <c r="M30" s="141">
        <v>2.6511</v>
      </c>
      <c r="N30" s="141">
        <v>0.70489999999999997</v>
      </c>
      <c r="O30" s="141">
        <v>3.3559999999999999</v>
      </c>
      <c r="P30" s="142">
        <v>7508</v>
      </c>
      <c r="Q30" s="101">
        <f t="shared" si="33"/>
        <v>-1.854731230564195</v>
      </c>
      <c r="R30" s="101">
        <f t="shared" si="34"/>
        <v>0.27027027027027212</v>
      </c>
      <c r="S30" s="101">
        <f t="shared" si="31"/>
        <v>-1.4158980083426362</v>
      </c>
      <c r="T30" s="101">
        <f t="shared" si="32"/>
        <v>-1.3518106496638516</v>
      </c>
      <c r="U30" s="102"/>
      <c r="V30" s="103">
        <f t="shared" si="0"/>
        <v>-2.4626812619801886</v>
      </c>
      <c r="W30" s="103">
        <f t="shared" si="1"/>
        <v>-7.4626812619801886</v>
      </c>
      <c r="X30" s="103">
        <f t="shared" si="2"/>
        <v>2.5373187380198114</v>
      </c>
      <c r="Y30" s="103">
        <f t="shared" si="3"/>
        <v>-8.2404998149668138</v>
      </c>
      <c r="Z30" s="103">
        <f t="shared" si="4"/>
        <v>3.3151372910064367</v>
      </c>
      <c r="AA30" s="103">
        <f t="shared" si="5"/>
        <v>4.9950049950051381E-2</v>
      </c>
      <c r="AB30" s="103">
        <f t="shared" si="6"/>
        <v>-4.9500499500499489</v>
      </c>
      <c r="AC30" s="103">
        <f t="shared" si="7"/>
        <v>5.0499500499500511</v>
      </c>
      <c r="AD30" s="103">
        <f t="shared" si="8"/>
        <v>-9.7649206113700604</v>
      </c>
      <c r="AE30" s="103">
        <f t="shared" si="9"/>
        <v>9.8648207112701645</v>
      </c>
      <c r="AF30" s="103">
        <f t="shared" si="10"/>
        <v>-1.9201066907836375</v>
      </c>
      <c r="AG30" s="103">
        <f t="shared" si="11"/>
        <v>-6.920106690783637</v>
      </c>
      <c r="AH30" s="103">
        <f t="shared" si="12"/>
        <v>3.0798933092163625</v>
      </c>
      <c r="AI30" s="103">
        <f t="shared" si="13"/>
        <v>-8.2047470276497716</v>
      </c>
      <c r="AJ30" s="103">
        <f t="shared" si="14"/>
        <v>4.3645336460824975</v>
      </c>
      <c r="AK30" s="103">
        <f t="shared" si="15"/>
        <v>-1.9382492995318967</v>
      </c>
      <c r="AL30" s="103">
        <f t="shared" si="16"/>
        <v>-6.938249299531897</v>
      </c>
      <c r="AM30" s="103">
        <f t="shared" si="17"/>
        <v>3.061750700468103</v>
      </c>
      <c r="AN30" s="103">
        <f t="shared" si="18"/>
        <v>-8.1980497327783528</v>
      </c>
      <c r="AO30" s="103">
        <f t="shared" si="19"/>
        <v>4.3215511337145589</v>
      </c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</row>
    <row r="31" spans="1:128">
      <c r="A31" s="95" t="s">
        <v>15</v>
      </c>
      <c r="B31" s="96" t="s">
        <v>49</v>
      </c>
      <c r="C31" s="202" t="s">
        <v>141</v>
      </c>
      <c r="D31" s="127">
        <v>1</v>
      </c>
      <c r="E31" s="98">
        <v>445.7647</v>
      </c>
      <c r="F31" s="98">
        <f t="shared" si="25"/>
        <v>445.8</v>
      </c>
      <c r="G31" s="131">
        <v>2.46E-2</v>
      </c>
      <c r="H31" s="131">
        <v>1.0699999999999999E-2</v>
      </c>
      <c r="I31" s="99">
        <f t="shared" si="20"/>
        <v>3.5299999999999998E-2</v>
      </c>
      <c r="J31" s="98">
        <f t="shared" si="26"/>
        <v>79.187394429061314</v>
      </c>
      <c r="K31" s="143">
        <v>445.8</v>
      </c>
      <c r="L31" s="143">
        <v>445.8</v>
      </c>
      <c r="M31" s="144">
        <v>2.1700000000000001E-2</v>
      </c>
      <c r="N31" s="144">
        <v>9.4000000000000004E-3</v>
      </c>
      <c r="O31" s="144">
        <v>3.1099999999999999E-2</v>
      </c>
      <c r="P31" s="145">
        <v>70</v>
      </c>
      <c r="Q31" s="101">
        <f t="shared" si="33"/>
        <v>-11.78861788617886</v>
      </c>
      <c r="R31" s="101">
        <f t="shared" si="34"/>
        <v>-12.149532710280365</v>
      </c>
      <c r="S31" s="101">
        <f t="shared" si="31"/>
        <v>-11.898016997167137</v>
      </c>
      <c r="T31" s="101">
        <f t="shared" si="32"/>
        <v>-11.602092094710461</v>
      </c>
      <c r="U31" s="102"/>
      <c r="V31" s="103">
        <f t="shared" si="0"/>
        <v>-2.4626812619801886</v>
      </c>
      <c r="W31" s="103">
        <f t="shared" si="1"/>
        <v>-7.4626812619801886</v>
      </c>
      <c r="X31" s="103">
        <f t="shared" si="2"/>
        <v>2.5373187380198114</v>
      </c>
      <c r="Y31" s="103">
        <f t="shared" si="3"/>
        <v>-8.2404998149668138</v>
      </c>
      <c r="Z31" s="103">
        <f t="shared" si="4"/>
        <v>3.3151372910064367</v>
      </c>
      <c r="AA31" s="103">
        <f t="shared" si="5"/>
        <v>4.9950049950051381E-2</v>
      </c>
      <c r="AB31" s="103">
        <f t="shared" si="6"/>
        <v>-4.9500499500499489</v>
      </c>
      <c r="AC31" s="103">
        <f t="shared" si="7"/>
        <v>5.0499500499500511</v>
      </c>
      <c r="AD31" s="103">
        <f t="shared" si="8"/>
        <v>-9.7649206113700604</v>
      </c>
      <c r="AE31" s="103">
        <f t="shared" si="9"/>
        <v>9.8648207112701645</v>
      </c>
      <c r="AF31" s="103">
        <f t="shared" si="10"/>
        <v>-1.9201066907836375</v>
      </c>
      <c r="AG31" s="103">
        <f t="shared" si="11"/>
        <v>-6.920106690783637</v>
      </c>
      <c r="AH31" s="103">
        <f t="shared" si="12"/>
        <v>3.0798933092163625</v>
      </c>
      <c r="AI31" s="103">
        <f t="shared" si="13"/>
        <v>-8.2047470276497716</v>
      </c>
      <c r="AJ31" s="103">
        <f t="shared" si="14"/>
        <v>4.3645336460824975</v>
      </c>
      <c r="AK31" s="103">
        <f t="shared" si="15"/>
        <v>-1.9382492995318967</v>
      </c>
      <c r="AL31" s="103">
        <f t="shared" si="16"/>
        <v>-6.938249299531897</v>
      </c>
      <c r="AM31" s="103">
        <f t="shared" si="17"/>
        <v>3.061750700468103</v>
      </c>
      <c r="AN31" s="103">
        <f t="shared" si="18"/>
        <v>-8.1980497327783528</v>
      </c>
      <c r="AO31" s="103">
        <f t="shared" si="19"/>
        <v>4.3215511337145589</v>
      </c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</row>
    <row r="32" spans="1:128">
      <c r="A32" s="95" t="s">
        <v>15</v>
      </c>
      <c r="B32" s="96" t="s">
        <v>49</v>
      </c>
      <c r="C32" s="202" t="s">
        <v>141</v>
      </c>
      <c r="D32" s="86">
        <v>2</v>
      </c>
      <c r="E32" s="98">
        <v>446.24430000000001</v>
      </c>
      <c r="F32" s="98">
        <f t="shared" si="25"/>
        <v>446.3</v>
      </c>
      <c r="G32" s="131">
        <v>4.0500000000000001E-2</v>
      </c>
      <c r="H32" s="131">
        <v>1.52E-2</v>
      </c>
      <c r="I32" s="99">
        <f t="shared" si="20"/>
        <v>5.57E-2</v>
      </c>
      <c r="J32" s="98">
        <f t="shared" si="26"/>
        <v>124.81364233081331</v>
      </c>
      <c r="K32" s="146">
        <v>446.1</v>
      </c>
      <c r="L32" s="146">
        <v>446.2</v>
      </c>
      <c r="M32" s="147">
        <v>3.7100000000000001E-2</v>
      </c>
      <c r="N32" s="147">
        <v>1.4999999999999999E-2</v>
      </c>
      <c r="O32" s="147">
        <v>5.21E-2</v>
      </c>
      <c r="P32" s="148">
        <v>117</v>
      </c>
      <c r="Q32" s="101">
        <f t="shared" si="33"/>
        <v>-8.3950617283950617</v>
      </c>
      <c r="R32" s="101">
        <f t="shared" si="34"/>
        <v>-1.315789473684214</v>
      </c>
      <c r="S32" s="101">
        <f t="shared" si="31"/>
        <v>-6.4631956912028707</v>
      </c>
      <c r="T32" s="101">
        <f t="shared" si="32"/>
        <v>-6.2602470250035473</v>
      </c>
      <c r="U32" s="102"/>
      <c r="V32" s="103">
        <f t="shared" si="0"/>
        <v>-2.4626812619801886</v>
      </c>
      <c r="W32" s="103">
        <f t="shared" si="1"/>
        <v>-7.4626812619801886</v>
      </c>
      <c r="X32" s="103">
        <f t="shared" si="2"/>
        <v>2.5373187380198114</v>
      </c>
      <c r="Y32" s="103">
        <f t="shared" si="3"/>
        <v>-8.2404998149668138</v>
      </c>
      <c r="Z32" s="103">
        <f t="shared" si="4"/>
        <v>3.3151372910064367</v>
      </c>
      <c r="AA32" s="103">
        <f t="shared" si="5"/>
        <v>4.9950049950051381E-2</v>
      </c>
      <c r="AB32" s="103">
        <f t="shared" si="6"/>
        <v>-4.9500499500499489</v>
      </c>
      <c r="AC32" s="103">
        <f t="shared" si="7"/>
        <v>5.0499500499500511</v>
      </c>
      <c r="AD32" s="103">
        <f t="shared" si="8"/>
        <v>-9.7649206113700604</v>
      </c>
      <c r="AE32" s="103">
        <f t="shared" si="9"/>
        <v>9.8648207112701645</v>
      </c>
      <c r="AF32" s="103">
        <f t="shared" si="10"/>
        <v>-1.9201066907836375</v>
      </c>
      <c r="AG32" s="103">
        <f t="shared" si="11"/>
        <v>-6.920106690783637</v>
      </c>
      <c r="AH32" s="103">
        <f t="shared" si="12"/>
        <v>3.0798933092163625</v>
      </c>
      <c r="AI32" s="103">
        <f t="shared" si="13"/>
        <v>-8.2047470276497716</v>
      </c>
      <c r="AJ32" s="103">
        <f t="shared" si="14"/>
        <v>4.3645336460824975</v>
      </c>
      <c r="AK32" s="103">
        <f t="shared" si="15"/>
        <v>-1.9382492995318967</v>
      </c>
      <c r="AL32" s="103">
        <f t="shared" si="16"/>
        <v>-6.938249299531897</v>
      </c>
      <c r="AM32" s="103">
        <f t="shared" si="17"/>
        <v>3.061750700468103</v>
      </c>
      <c r="AN32" s="103">
        <f t="shared" si="18"/>
        <v>-8.1980497327783528</v>
      </c>
      <c r="AO32" s="103">
        <f t="shared" si="19"/>
        <v>4.3215511337145589</v>
      </c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</row>
    <row r="33" spans="1:128">
      <c r="A33" s="95" t="s">
        <v>15</v>
      </c>
      <c r="B33" s="96" t="s">
        <v>49</v>
      </c>
      <c r="C33" s="202" t="s">
        <v>141</v>
      </c>
      <c r="D33" s="86">
        <v>3</v>
      </c>
      <c r="E33" s="98">
        <v>445.89800000000002</v>
      </c>
      <c r="F33" s="98">
        <f t="shared" si="25"/>
        <v>446.00000000000006</v>
      </c>
      <c r="G33" s="131">
        <v>8.1500000000000003E-2</v>
      </c>
      <c r="H33" s="131">
        <v>2.0500000000000001E-2</v>
      </c>
      <c r="I33" s="99">
        <f t="shared" si="20"/>
        <v>0.10200000000000001</v>
      </c>
      <c r="J33" s="98">
        <f t="shared" si="26"/>
        <v>228.73212172931562</v>
      </c>
      <c r="K33" s="146">
        <v>446</v>
      </c>
      <c r="L33" s="146">
        <v>446.1</v>
      </c>
      <c r="M33" s="147">
        <v>7.4499999999999997E-2</v>
      </c>
      <c r="N33" s="147">
        <v>1.8499999999999999E-2</v>
      </c>
      <c r="O33" s="147">
        <v>9.2999999999999999E-2</v>
      </c>
      <c r="P33" s="148">
        <v>209</v>
      </c>
      <c r="Q33" s="101">
        <f t="shared" si="33"/>
        <v>-8.5889570552147312</v>
      </c>
      <c r="R33" s="101">
        <f t="shared" si="34"/>
        <v>-9.7560975609756184</v>
      </c>
      <c r="S33" s="101">
        <f t="shared" si="31"/>
        <v>-8.8235294117647136</v>
      </c>
      <c r="T33" s="101">
        <f t="shared" si="32"/>
        <v>-8.6267383785592031</v>
      </c>
      <c r="U33" s="102"/>
      <c r="V33" s="103">
        <f t="shared" si="0"/>
        <v>-2.4626812619801886</v>
      </c>
      <c r="W33" s="103">
        <f t="shared" si="1"/>
        <v>-7.4626812619801886</v>
      </c>
      <c r="X33" s="103">
        <f t="shared" si="2"/>
        <v>2.5373187380198114</v>
      </c>
      <c r="Y33" s="103">
        <f t="shared" si="3"/>
        <v>-8.2404998149668138</v>
      </c>
      <c r="Z33" s="103">
        <f t="shared" si="4"/>
        <v>3.3151372910064367</v>
      </c>
      <c r="AA33" s="103">
        <f t="shared" si="5"/>
        <v>4.9950049950051381E-2</v>
      </c>
      <c r="AB33" s="103">
        <f t="shared" si="6"/>
        <v>-4.9500499500499489</v>
      </c>
      <c r="AC33" s="103">
        <f t="shared" si="7"/>
        <v>5.0499500499500511</v>
      </c>
      <c r="AD33" s="103">
        <f t="shared" si="8"/>
        <v>-9.7649206113700604</v>
      </c>
      <c r="AE33" s="103">
        <f t="shared" si="9"/>
        <v>9.8648207112701645</v>
      </c>
      <c r="AF33" s="103">
        <f t="shared" si="10"/>
        <v>-1.9201066907836375</v>
      </c>
      <c r="AG33" s="103">
        <f t="shared" si="11"/>
        <v>-6.920106690783637</v>
      </c>
      <c r="AH33" s="103">
        <f t="shared" si="12"/>
        <v>3.0798933092163625</v>
      </c>
      <c r="AI33" s="103">
        <f t="shared" si="13"/>
        <v>-8.2047470276497716</v>
      </c>
      <c r="AJ33" s="103">
        <f t="shared" si="14"/>
        <v>4.3645336460824975</v>
      </c>
      <c r="AK33" s="103">
        <f t="shared" si="15"/>
        <v>-1.9382492995318967</v>
      </c>
      <c r="AL33" s="103">
        <f t="shared" si="16"/>
        <v>-6.938249299531897</v>
      </c>
      <c r="AM33" s="103">
        <f t="shared" si="17"/>
        <v>3.061750700468103</v>
      </c>
      <c r="AN33" s="103">
        <f t="shared" si="18"/>
        <v>-8.1980497327783528</v>
      </c>
      <c r="AO33" s="103">
        <f t="shared" si="19"/>
        <v>4.3215511337145589</v>
      </c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</row>
    <row r="34" spans="1:128">
      <c r="A34" s="95" t="s">
        <v>15</v>
      </c>
      <c r="B34" s="96" t="s">
        <v>49</v>
      </c>
      <c r="C34" s="202" t="s">
        <v>142</v>
      </c>
      <c r="D34" s="86">
        <v>4</v>
      </c>
      <c r="E34" s="98">
        <v>446.05199999999996</v>
      </c>
      <c r="F34" s="98">
        <f t="shared" si="25"/>
        <v>446.4</v>
      </c>
      <c r="G34" s="131">
        <v>0.27739999999999998</v>
      </c>
      <c r="H34" s="131">
        <v>7.0599999999999996E-2</v>
      </c>
      <c r="I34" s="99">
        <f t="shared" si="20"/>
        <v>0.34799999999999998</v>
      </c>
      <c r="J34" s="98">
        <f t="shared" si="26"/>
        <v>779.94846438054105</v>
      </c>
      <c r="K34" s="146">
        <v>446</v>
      </c>
      <c r="L34" s="146">
        <v>446.3</v>
      </c>
      <c r="M34" s="147">
        <v>0.27050000000000002</v>
      </c>
      <c r="N34" s="147">
        <v>6.9000000000000006E-2</v>
      </c>
      <c r="O34" s="147">
        <v>0.33950000000000002</v>
      </c>
      <c r="P34" s="148">
        <v>761</v>
      </c>
      <c r="Q34" s="101">
        <f t="shared" si="21"/>
        <v>-2.4873828406632885</v>
      </c>
      <c r="R34" s="101">
        <f t="shared" si="22"/>
        <v>-2.2662889518413465</v>
      </c>
      <c r="S34" s="101">
        <f t="shared" si="23"/>
        <v>-2.4425287356321701</v>
      </c>
      <c r="T34" s="101">
        <f t="shared" si="24"/>
        <v>-2.4294508221886821</v>
      </c>
      <c r="U34" s="102"/>
      <c r="V34" s="103">
        <f t="shared" si="0"/>
        <v>-2.4626812619801886</v>
      </c>
      <c r="W34" s="103">
        <f t="shared" si="1"/>
        <v>-7.4626812619801886</v>
      </c>
      <c r="X34" s="103">
        <f t="shared" si="2"/>
        <v>2.5373187380198114</v>
      </c>
      <c r="Y34" s="103">
        <f t="shared" si="3"/>
        <v>-8.2404998149668138</v>
      </c>
      <c r="Z34" s="103">
        <f t="shared" si="4"/>
        <v>3.3151372910064367</v>
      </c>
      <c r="AA34" s="103">
        <f t="shared" si="5"/>
        <v>4.9950049950051381E-2</v>
      </c>
      <c r="AB34" s="103">
        <f t="shared" si="6"/>
        <v>-4.9500499500499489</v>
      </c>
      <c r="AC34" s="103">
        <f t="shared" si="7"/>
        <v>5.0499500499500511</v>
      </c>
      <c r="AD34" s="103">
        <f t="shared" si="8"/>
        <v>-9.7649206113700604</v>
      </c>
      <c r="AE34" s="103">
        <f t="shared" si="9"/>
        <v>9.8648207112701645</v>
      </c>
      <c r="AF34" s="103">
        <f t="shared" si="10"/>
        <v>-1.9201066907836375</v>
      </c>
      <c r="AG34" s="103">
        <f t="shared" si="11"/>
        <v>-6.920106690783637</v>
      </c>
      <c r="AH34" s="103">
        <f t="shared" si="12"/>
        <v>3.0798933092163625</v>
      </c>
      <c r="AI34" s="103">
        <f t="shared" si="13"/>
        <v>-8.2047470276497716</v>
      </c>
      <c r="AJ34" s="103">
        <f t="shared" si="14"/>
        <v>4.3645336460824975</v>
      </c>
      <c r="AK34" s="103">
        <f t="shared" si="15"/>
        <v>-1.9382492995318967</v>
      </c>
      <c r="AL34" s="103">
        <f t="shared" si="16"/>
        <v>-6.938249299531897</v>
      </c>
      <c r="AM34" s="103">
        <f t="shared" si="17"/>
        <v>3.061750700468103</v>
      </c>
      <c r="AN34" s="103">
        <f t="shared" si="18"/>
        <v>-8.1980497327783528</v>
      </c>
      <c r="AO34" s="103">
        <f t="shared" si="19"/>
        <v>4.3215511337145589</v>
      </c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</row>
    <row r="35" spans="1:128">
      <c r="A35" s="95" t="s">
        <v>15</v>
      </c>
      <c r="B35" s="96" t="s">
        <v>49</v>
      </c>
      <c r="C35" s="202" t="s">
        <v>142</v>
      </c>
      <c r="D35" s="86">
        <v>5</v>
      </c>
      <c r="E35" s="98">
        <v>446.07429999999999</v>
      </c>
      <c r="F35" s="98">
        <f t="shared" si="25"/>
        <v>446.59999999999997</v>
      </c>
      <c r="G35" s="131">
        <v>0.42559999999999998</v>
      </c>
      <c r="H35" s="131">
        <v>0.10009999999999999</v>
      </c>
      <c r="I35" s="99">
        <f t="shared" si="20"/>
        <v>0.52569999999999995</v>
      </c>
      <c r="J35" s="98">
        <f t="shared" si="26"/>
        <v>1177.9793323989043</v>
      </c>
      <c r="K35" s="146">
        <v>446.1</v>
      </c>
      <c r="L35" s="146">
        <v>446.6</v>
      </c>
      <c r="M35" s="147">
        <v>0.41660000000000003</v>
      </c>
      <c r="N35" s="147">
        <v>9.1200000000000003E-2</v>
      </c>
      <c r="O35" s="147">
        <v>0.50780000000000003</v>
      </c>
      <c r="P35" s="148">
        <v>1138</v>
      </c>
      <c r="Q35" s="101">
        <f t="shared" si="21"/>
        <v>-2.1146616541353271</v>
      </c>
      <c r="R35" s="101">
        <f t="shared" si="22"/>
        <v>-8.8911088911088836</v>
      </c>
      <c r="S35" s="101">
        <f t="shared" si="23"/>
        <v>-3.4049838310823506</v>
      </c>
      <c r="T35" s="101">
        <f t="shared" si="24"/>
        <v>-3.3938908178879568</v>
      </c>
      <c r="U35" s="102"/>
      <c r="V35" s="103">
        <f t="shared" si="0"/>
        <v>-2.4626812619801886</v>
      </c>
      <c r="W35" s="103">
        <f t="shared" si="1"/>
        <v>-7.4626812619801886</v>
      </c>
      <c r="X35" s="103">
        <f t="shared" si="2"/>
        <v>2.5373187380198114</v>
      </c>
      <c r="Y35" s="103">
        <f t="shared" si="3"/>
        <v>-8.2404998149668138</v>
      </c>
      <c r="Z35" s="103">
        <f t="shared" si="4"/>
        <v>3.3151372910064367</v>
      </c>
      <c r="AA35" s="103">
        <f t="shared" si="5"/>
        <v>4.9950049950051381E-2</v>
      </c>
      <c r="AB35" s="103">
        <f t="shared" si="6"/>
        <v>-4.9500499500499489</v>
      </c>
      <c r="AC35" s="103">
        <f t="shared" si="7"/>
        <v>5.0499500499500511</v>
      </c>
      <c r="AD35" s="103">
        <f t="shared" si="8"/>
        <v>-9.7649206113700604</v>
      </c>
      <c r="AE35" s="103">
        <f t="shared" si="9"/>
        <v>9.8648207112701645</v>
      </c>
      <c r="AF35" s="103">
        <f t="shared" si="10"/>
        <v>-1.9201066907836375</v>
      </c>
      <c r="AG35" s="103">
        <f t="shared" si="11"/>
        <v>-6.920106690783637</v>
      </c>
      <c r="AH35" s="103">
        <f t="shared" si="12"/>
        <v>3.0798933092163625</v>
      </c>
      <c r="AI35" s="103">
        <f t="shared" si="13"/>
        <v>-8.2047470276497716</v>
      </c>
      <c r="AJ35" s="103">
        <f t="shared" si="14"/>
        <v>4.3645336460824975</v>
      </c>
      <c r="AK35" s="103">
        <f t="shared" si="15"/>
        <v>-1.9382492995318967</v>
      </c>
      <c r="AL35" s="103">
        <f t="shared" si="16"/>
        <v>-6.938249299531897</v>
      </c>
      <c r="AM35" s="103">
        <f t="shared" si="17"/>
        <v>3.061750700468103</v>
      </c>
      <c r="AN35" s="103">
        <f t="shared" si="18"/>
        <v>-8.1980497327783528</v>
      </c>
      <c r="AO35" s="103">
        <f t="shared" si="19"/>
        <v>4.3215511337145589</v>
      </c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</row>
    <row r="36" spans="1:128">
      <c r="A36" s="95" t="s">
        <v>15</v>
      </c>
      <c r="B36" s="96" t="s">
        <v>49</v>
      </c>
      <c r="C36" s="202" t="s">
        <v>142</v>
      </c>
      <c r="D36" s="86">
        <v>6</v>
      </c>
      <c r="E36" s="98">
        <v>446.0188</v>
      </c>
      <c r="F36" s="98">
        <f t="shared" si="25"/>
        <v>446.7</v>
      </c>
      <c r="G36" s="131">
        <v>0.55100000000000005</v>
      </c>
      <c r="H36" s="131">
        <v>0.13020000000000001</v>
      </c>
      <c r="I36" s="99">
        <f t="shared" si="20"/>
        <v>0.68120000000000003</v>
      </c>
      <c r="J36" s="98">
        <f t="shared" si="26"/>
        <v>1526.4101206468795</v>
      </c>
      <c r="K36" s="146">
        <v>446</v>
      </c>
      <c r="L36" s="146">
        <v>446.7</v>
      </c>
      <c r="M36" s="147">
        <v>0.54049999999999998</v>
      </c>
      <c r="N36" s="147">
        <v>0.12559999999999999</v>
      </c>
      <c r="O36" s="147">
        <v>0.66610000000000003</v>
      </c>
      <c r="P36" s="148">
        <v>1493</v>
      </c>
      <c r="Q36" s="101">
        <f t="shared" si="21"/>
        <v>-1.9056261343012821</v>
      </c>
      <c r="R36" s="101">
        <f t="shared" si="22"/>
        <v>-3.5330261136712906</v>
      </c>
      <c r="S36" s="101">
        <f t="shared" si="23"/>
        <v>-2.2166764533176746</v>
      </c>
      <c r="T36" s="101">
        <f t="shared" si="24"/>
        <v>-2.1888036639013215</v>
      </c>
      <c r="U36" s="102"/>
      <c r="V36" s="103">
        <f t="shared" si="0"/>
        <v>-2.4626812619801886</v>
      </c>
      <c r="W36" s="103">
        <f t="shared" si="1"/>
        <v>-7.4626812619801886</v>
      </c>
      <c r="X36" s="103">
        <f t="shared" si="2"/>
        <v>2.5373187380198114</v>
      </c>
      <c r="Y36" s="103">
        <f t="shared" si="3"/>
        <v>-8.2404998149668138</v>
      </c>
      <c r="Z36" s="103">
        <f t="shared" si="4"/>
        <v>3.3151372910064367</v>
      </c>
      <c r="AA36" s="103">
        <f t="shared" si="5"/>
        <v>4.9950049950051381E-2</v>
      </c>
      <c r="AB36" s="103">
        <f t="shared" si="6"/>
        <v>-4.9500499500499489</v>
      </c>
      <c r="AC36" s="103">
        <f t="shared" si="7"/>
        <v>5.0499500499500511</v>
      </c>
      <c r="AD36" s="103">
        <f t="shared" si="8"/>
        <v>-9.7649206113700604</v>
      </c>
      <c r="AE36" s="103">
        <f t="shared" si="9"/>
        <v>9.8648207112701645</v>
      </c>
      <c r="AF36" s="103">
        <f t="shared" si="10"/>
        <v>-1.9201066907836375</v>
      </c>
      <c r="AG36" s="103">
        <f t="shared" si="11"/>
        <v>-6.920106690783637</v>
      </c>
      <c r="AH36" s="103">
        <f t="shared" si="12"/>
        <v>3.0798933092163625</v>
      </c>
      <c r="AI36" s="103">
        <f t="shared" si="13"/>
        <v>-8.2047470276497716</v>
      </c>
      <c r="AJ36" s="103">
        <f t="shared" si="14"/>
        <v>4.3645336460824975</v>
      </c>
      <c r="AK36" s="103">
        <f t="shared" si="15"/>
        <v>-1.9382492995318967</v>
      </c>
      <c r="AL36" s="103">
        <f t="shared" si="16"/>
        <v>-6.938249299531897</v>
      </c>
      <c r="AM36" s="103">
        <f t="shared" si="17"/>
        <v>3.061750700468103</v>
      </c>
      <c r="AN36" s="103">
        <f t="shared" si="18"/>
        <v>-8.1980497327783528</v>
      </c>
      <c r="AO36" s="103">
        <f t="shared" si="19"/>
        <v>4.3215511337145589</v>
      </c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</row>
    <row r="37" spans="1:128">
      <c r="A37" s="95" t="s">
        <v>15</v>
      </c>
      <c r="B37" s="96" t="s">
        <v>49</v>
      </c>
      <c r="C37" s="126" t="s">
        <v>119</v>
      </c>
      <c r="D37" s="86">
        <v>7</v>
      </c>
      <c r="E37" s="98">
        <v>445.74919999999997</v>
      </c>
      <c r="F37" s="98">
        <f t="shared" si="25"/>
        <v>447.9</v>
      </c>
      <c r="G37" s="131">
        <v>1.7504</v>
      </c>
      <c r="H37" s="131">
        <v>0.40039999999999998</v>
      </c>
      <c r="I37" s="99">
        <f t="shared" si="20"/>
        <v>2.1507999999999998</v>
      </c>
      <c r="J37" s="98">
        <f t="shared" si="26"/>
        <v>4816.3648326216253</v>
      </c>
      <c r="K37" s="146">
        <v>445.7</v>
      </c>
      <c r="L37" s="146">
        <v>447.8</v>
      </c>
      <c r="M37" s="147">
        <v>1.6887000000000001</v>
      </c>
      <c r="N37" s="147">
        <v>0.40899999999999997</v>
      </c>
      <c r="O37" s="147">
        <v>2.0977000000000001</v>
      </c>
      <c r="P37" s="148">
        <v>4698</v>
      </c>
      <c r="Q37" s="101">
        <f t="shared" si="21"/>
        <v>-3.5249085923217476</v>
      </c>
      <c r="R37" s="101">
        <f t="shared" si="22"/>
        <v>2.1478521478521468</v>
      </c>
      <c r="S37" s="101">
        <f t="shared" si="23"/>
        <v>-2.4688488004463318</v>
      </c>
      <c r="T37" s="101">
        <f t="shared" si="24"/>
        <v>-2.4575553708043625</v>
      </c>
      <c r="U37" s="102"/>
      <c r="V37" s="103">
        <f t="shared" si="0"/>
        <v>-2.4626812619801886</v>
      </c>
      <c r="W37" s="103">
        <f t="shared" si="1"/>
        <v>-7.4626812619801886</v>
      </c>
      <c r="X37" s="103">
        <f t="shared" si="2"/>
        <v>2.5373187380198114</v>
      </c>
      <c r="Y37" s="103">
        <f t="shared" si="3"/>
        <v>-8.2404998149668138</v>
      </c>
      <c r="Z37" s="103">
        <f t="shared" si="4"/>
        <v>3.3151372910064367</v>
      </c>
      <c r="AA37" s="103">
        <f t="shared" si="5"/>
        <v>4.9950049950051381E-2</v>
      </c>
      <c r="AB37" s="103">
        <f t="shared" si="6"/>
        <v>-4.9500499500499489</v>
      </c>
      <c r="AC37" s="103">
        <f t="shared" si="7"/>
        <v>5.0499500499500511</v>
      </c>
      <c r="AD37" s="103">
        <f t="shared" si="8"/>
        <v>-9.7649206113700604</v>
      </c>
      <c r="AE37" s="103">
        <f t="shared" si="9"/>
        <v>9.8648207112701645</v>
      </c>
      <c r="AF37" s="103">
        <f t="shared" si="10"/>
        <v>-1.9201066907836375</v>
      </c>
      <c r="AG37" s="103">
        <f t="shared" si="11"/>
        <v>-6.920106690783637</v>
      </c>
      <c r="AH37" s="103">
        <f t="shared" si="12"/>
        <v>3.0798933092163625</v>
      </c>
      <c r="AI37" s="103">
        <f t="shared" si="13"/>
        <v>-8.2047470276497716</v>
      </c>
      <c r="AJ37" s="103">
        <f t="shared" si="14"/>
        <v>4.3645336460824975</v>
      </c>
      <c r="AK37" s="103">
        <f t="shared" si="15"/>
        <v>-1.9382492995318967</v>
      </c>
      <c r="AL37" s="103">
        <f t="shared" si="16"/>
        <v>-6.938249299531897</v>
      </c>
      <c r="AM37" s="103">
        <f t="shared" si="17"/>
        <v>3.061750700468103</v>
      </c>
      <c r="AN37" s="103">
        <f t="shared" si="18"/>
        <v>-8.1980497327783528</v>
      </c>
      <c r="AO37" s="103">
        <f t="shared" si="19"/>
        <v>4.3215511337145589</v>
      </c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</row>
    <row r="38" spans="1:128">
      <c r="A38" s="95" t="s">
        <v>15</v>
      </c>
      <c r="B38" s="96" t="s">
        <v>49</v>
      </c>
      <c r="C38" s="126" t="s">
        <v>119</v>
      </c>
      <c r="D38" s="86">
        <v>8</v>
      </c>
      <c r="E38" s="98">
        <v>445.5994</v>
      </c>
      <c r="F38" s="98">
        <f t="shared" si="25"/>
        <v>448.3</v>
      </c>
      <c r="G38" s="131">
        <v>2.2002000000000002</v>
      </c>
      <c r="H38" s="131">
        <v>0.50039999999999996</v>
      </c>
      <c r="I38" s="99">
        <f t="shared" si="20"/>
        <v>2.7006000000000001</v>
      </c>
      <c r="J38" s="98">
        <f t="shared" si="26"/>
        <v>6046.7709797897023</v>
      </c>
      <c r="K38" s="146">
        <v>445.8</v>
      </c>
      <c r="L38" s="146">
        <v>448.4</v>
      </c>
      <c r="M38" s="147">
        <v>2.1139000000000001</v>
      </c>
      <c r="N38" s="147">
        <v>0.50329999999999997</v>
      </c>
      <c r="O38" s="147">
        <v>2.6172</v>
      </c>
      <c r="P38" s="148">
        <v>5858</v>
      </c>
      <c r="Q38" s="101">
        <f t="shared" si="21"/>
        <v>-3.9223706935733134</v>
      </c>
      <c r="R38" s="101">
        <f t="shared" si="22"/>
        <v>0.57953637090328014</v>
      </c>
      <c r="S38" s="101">
        <f t="shared" si="23"/>
        <v>-3.088202621639641</v>
      </c>
      <c r="T38" s="101">
        <f t="shared" si="24"/>
        <v>-3.1218476840058447</v>
      </c>
      <c r="U38" s="102"/>
      <c r="V38" s="103">
        <f t="shared" si="0"/>
        <v>-2.4626812619801886</v>
      </c>
      <c r="W38" s="103">
        <f t="shared" si="1"/>
        <v>-7.4626812619801886</v>
      </c>
      <c r="X38" s="103">
        <f t="shared" si="2"/>
        <v>2.5373187380198114</v>
      </c>
      <c r="Y38" s="103">
        <f t="shared" si="3"/>
        <v>-8.2404998149668138</v>
      </c>
      <c r="Z38" s="103">
        <f t="shared" si="4"/>
        <v>3.3151372910064367</v>
      </c>
      <c r="AA38" s="103">
        <f t="shared" si="5"/>
        <v>4.9950049950051381E-2</v>
      </c>
      <c r="AB38" s="103">
        <f t="shared" si="6"/>
        <v>-4.9500499500499489</v>
      </c>
      <c r="AC38" s="103">
        <f t="shared" si="7"/>
        <v>5.0499500499500511</v>
      </c>
      <c r="AD38" s="103">
        <f t="shared" si="8"/>
        <v>-9.7649206113700604</v>
      </c>
      <c r="AE38" s="103">
        <f t="shared" si="9"/>
        <v>9.8648207112701645</v>
      </c>
      <c r="AF38" s="103">
        <f t="shared" si="10"/>
        <v>-1.9201066907836375</v>
      </c>
      <c r="AG38" s="103">
        <f t="shared" si="11"/>
        <v>-6.920106690783637</v>
      </c>
      <c r="AH38" s="103">
        <f t="shared" si="12"/>
        <v>3.0798933092163625</v>
      </c>
      <c r="AI38" s="103">
        <f t="shared" si="13"/>
        <v>-8.2047470276497716</v>
      </c>
      <c r="AJ38" s="103">
        <f t="shared" si="14"/>
        <v>4.3645336460824975</v>
      </c>
      <c r="AK38" s="103">
        <f t="shared" si="15"/>
        <v>-1.9382492995318967</v>
      </c>
      <c r="AL38" s="103">
        <f t="shared" si="16"/>
        <v>-6.938249299531897</v>
      </c>
      <c r="AM38" s="103">
        <f t="shared" si="17"/>
        <v>3.061750700468103</v>
      </c>
      <c r="AN38" s="103">
        <f t="shared" si="18"/>
        <v>-8.1980497327783528</v>
      </c>
      <c r="AO38" s="103">
        <f t="shared" si="19"/>
        <v>4.3215511337145589</v>
      </c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</row>
    <row r="39" spans="1:128">
      <c r="A39" s="95" t="s">
        <v>15</v>
      </c>
      <c r="B39" s="96" t="s">
        <v>49</v>
      </c>
      <c r="C39" s="126" t="s">
        <v>119</v>
      </c>
      <c r="D39" s="86">
        <v>9</v>
      </c>
      <c r="E39" s="98">
        <v>446.09760000000006</v>
      </c>
      <c r="F39" s="98">
        <f t="shared" si="25"/>
        <v>449.50000000000006</v>
      </c>
      <c r="G39" s="131">
        <v>2.7017000000000002</v>
      </c>
      <c r="H39" s="131">
        <v>0.70069999999999999</v>
      </c>
      <c r="I39" s="99">
        <f t="shared" si="20"/>
        <v>3.4024000000000001</v>
      </c>
      <c r="J39" s="98">
        <f t="shared" si="26"/>
        <v>7605.1410670435598</v>
      </c>
      <c r="K39" s="146">
        <v>446.2</v>
      </c>
      <c r="L39" s="146">
        <v>449.5</v>
      </c>
      <c r="M39" s="147">
        <v>2.5699000000000001</v>
      </c>
      <c r="N39" s="147">
        <v>0.69599999999999995</v>
      </c>
      <c r="O39" s="147">
        <v>3.2658999999999998</v>
      </c>
      <c r="P39" s="148">
        <v>7299</v>
      </c>
      <c r="Q39" s="101">
        <f t="shared" si="21"/>
        <v>-4.8784098900692205</v>
      </c>
      <c r="R39" s="101">
        <f t="shared" si="22"/>
        <v>-0.67075781361496178</v>
      </c>
      <c r="S39" s="101">
        <f t="shared" si="23"/>
        <v>-4.0118739713143743</v>
      </c>
      <c r="T39" s="101">
        <f t="shared" si="24"/>
        <v>-4.0254488949613902</v>
      </c>
      <c r="U39" s="102"/>
      <c r="V39" s="103">
        <f t="shared" si="0"/>
        <v>-2.4626812619801886</v>
      </c>
      <c r="W39" s="103">
        <f t="shared" si="1"/>
        <v>-7.4626812619801886</v>
      </c>
      <c r="X39" s="103">
        <f t="shared" si="2"/>
        <v>2.5373187380198114</v>
      </c>
      <c r="Y39" s="103">
        <f t="shared" si="3"/>
        <v>-8.2404998149668138</v>
      </c>
      <c r="Z39" s="103">
        <f t="shared" si="4"/>
        <v>3.3151372910064367</v>
      </c>
      <c r="AA39" s="103">
        <f t="shared" si="5"/>
        <v>4.9950049950051381E-2</v>
      </c>
      <c r="AB39" s="103">
        <f t="shared" si="6"/>
        <v>-4.9500499500499489</v>
      </c>
      <c r="AC39" s="103">
        <f t="shared" si="7"/>
        <v>5.0499500499500511</v>
      </c>
      <c r="AD39" s="103">
        <f t="shared" si="8"/>
        <v>-9.7649206113700604</v>
      </c>
      <c r="AE39" s="103">
        <f t="shared" si="9"/>
        <v>9.8648207112701645</v>
      </c>
      <c r="AF39" s="103">
        <f t="shared" si="10"/>
        <v>-1.9201066907836375</v>
      </c>
      <c r="AG39" s="103">
        <f t="shared" si="11"/>
        <v>-6.920106690783637</v>
      </c>
      <c r="AH39" s="103">
        <f t="shared" si="12"/>
        <v>3.0798933092163625</v>
      </c>
      <c r="AI39" s="103">
        <f t="shared" si="13"/>
        <v>-8.2047470276497716</v>
      </c>
      <c r="AJ39" s="103">
        <f t="shared" si="14"/>
        <v>4.3645336460824975</v>
      </c>
      <c r="AK39" s="103">
        <f t="shared" si="15"/>
        <v>-1.9382492995318967</v>
      </c>
      <c r="AL39" s="103">
        <f t="shared" si="16"/>
        <v>-6.938249299531897</v>
      </c>
      <c r="AM39" s="103">
        <f t="shared" si="17"/>
        <v>3.061750700468103</v>
      </c>
      <c r="AN39" s="103">
        <f t="shared" si="18"/>
        <v>-8.1980497327783528</v>
      </c>
      <c r="AO39" s="103">
        <f t="shared" si="19"/>
        <v>4.3215511337145589</v>
      </c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</row>
    <row r="40" spans="1:128">
      <c r="A40" s="95" t="s">
        <v>16</v>
      </c>
      <c r="B40" s="96" t="s">
        <v>85</v>
      </c>
      <c r="C40" s="126" t="s">
        <v>111</v>
      </c>
      <c r="D40" s="127">
        <v>1</v>
      </c>
      <c r="E40" s="98">
        <v>446.16349999999994</v>
      </c>
      <c r="F40" s="98">
        <f t="shared" si="25"/>
        <v>446.19999999999993</v>
      </c>
      <c r="G40" s="119">
        <v>2.47E-2</v>
      </c>
      <c r="H40" s="119">
        <v>1.18E-2</v>
      </c>
      <c r="I40" s="99">
        <f t="shared" si="20"/>
        <v>3.6499999999999998E-2</v>
      </c>
      <c r="J40" s="98">
        <f t="shared" si="26"/>
        <v>81.806049109431669</v>
      </c>
      <c r="K40" s="128">
        <v>446.16</v>
      </c>
      <c r="L40" s="128">
        <v>446.2</v>
      </c>
      <c r="M40" s="114">
        <v>2.5499999999999998E-2</v>
      </c>
      <c r="N40" s="114">
        <v>1.2E-2</v>
      </c>
      <c r="O40" s="114">
        <v>3.7499999999999999E-2</v>
      </c>
      <c r="P40" s="128">
        <v>84.05</v>
      </c>
      <c r="Q40" s="101">
        <f t="shared" si="21"/>
        <v>3.2388663967611282</v>
      </c>
      <c r="R40" s="101">
        <f t="shared" si="22"/>
        <v>1.6949152542372927</v>
      </c>
      <c r="S40" s="101">
        <f t="shared" si="23"/>
        <v>2.7397260273972628</v>
      </c>
      <c r="T40" s="101">
        <f t="shared" si="24"/>
        <v>2.7430134018165369</v>
      </c>
      <c r="U40" s="102"/>
      <c r="V40" s="103">
        <f t="shared" si="0"/>
        <v>-2.4626812619801886</v>
      </c>
      <c r="W40" s="103">
        <f t="shared" si="1"/>
        <v>-7.4626812619801886</v>
      </c>
      <c r="X40" s="103">
        <f t="shared" si="2"/>
        <v>2.5373187380198114</v>
      </c>
      <c r="Y40" s="103">
        <f t="shared" si="3"/>
        <v>-8.2404998149668138</v>
      </c>
      <c r="Z40" s="103">
        <f t="shared" si="4"/>
        <v>3.3151372910064367</v>
      </c>
      <c r="AA40" s="103">
        <f t="shared" si="5"/>
        <v>4.9950049950051381E-2</v>
      </c>
      <c r="AB40" s="103">
        <f t="shared" si="6"/>
        <v>-4.9500499500499489</v>
      </c>
      <c r="AC40" s="103">
        <f t="shared" si="7"/>
        <v>5.0499500499500511</v>
      </c>
      <c r="AD40" s="103">
        <f t="shared" si="8"/>
        <v>-9.7649206113700604</v>
      </c>
      <c r="AE40" s="103">
        <f t="shared" si="9"/>
        <v>9.8648207112701645</v>
      </c>
      <c r="AF40" s="103">
        <f t="shared" si="10"/>
        <v>-1.9201066907836375</v>
      </c>
      <c r="AG40" s="103">
        <f t="shared" si="11"/>
        <v>-6.920106690783637</v>
      </c>
      <c r="AH40" s="103">
        <f t="shared" si="12"/>
        <v>3.0798933092163625</v>
      </c>
      <c r="AI40" s="103">
        <f t="shared" si="13"/>
        <v>-8.2047470276497716</v>
      </c>
      <c r="AJ40" s="103">
        <f t="shared" si="14"/>
        <v>4.3645336460824975</v>
      </c>
      <c r="AK40" s="103">
        <f t="shared" si="15"/>
        <v>-1.9382492995318967</v>
      </c>
      <c r="AL40" s="103">
        <f t="shared" si="16"/>
        <v>-6.938249299531897</v>
      </c>
      <c r="AM40" s="103">
        <f t="shared" si="17"/>
        <v>3.061750700468103</v>
      </c>
      <c r="AN40" s="103">
        <f t="shared" si="18"/>
        <v>-8.1980497327783528</v>
      </c>
      <c r="AO40" s="103">
        <f t="shared" si="19"/>
        <v>4.3215511337145589</v>
      </c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</row>
    <row r="41" spans="1:128">
      <c r="A41" s="95" t="s">
        <v>16</v>
      </c>
      <c r="B41" s="96" t="s">
        <v>85</v>
      </c>
      <c r="C41" s="126" t="s">
        <v>111</v>
      </c>
      <c r="D41" s="86">
        <v>2</v>
      </c>
      <c r="E41" s="98">
        <v>446.04389999999995</v>
      </c>
      <c r="F41" s="98">
        <f t="shared" si="25"/>
        <v>446.09999999999991</v>
      </c>
      <c r="G41" s="119">
        <v>4.0599999999999997E-2</v>
      </c>
      <c r="H41" s="119">
        <v>1.55E-2</v>
      </c>
      <c r="I41" s="99">
        <f t="shared" si="20"/>
        <v>5.6099999999999997E-2</v>
      </c>
      <c r="J41" s="98">
        <f t="shared" si="26"/>
        <v>125.76640425124128</v>
      </c>
      <c r="K41" s="129">
        <v>446.01</v>
      </c>
      <c r="L41" s="129">
        <v>446.07</v>
      </c>
      <c r="M41" s="116">
        <v>4.1000000000000002E-2</v>
      </c>
      <c r="N41" s="116">
        <v>1.67E-2</v>
      </c>
      <c r="O41" s="116">
        <v>5.7700000000000001E-2</v>
      </c>
      <c r="P41" s="129">
        <v>129.36000000000001</v>
      </c>
      <c r="Q41" s="101">
        <f t="shared" si="21"/>
        <v>0.98522167487685841</v>
      </c>
      <c r="R41" s="101">
        <f t="shared" si="22"/>
        <v>7.7419354838709653</v>
      </c>
      <c r="S41" s="101">
        <f t="shared" si="23"/>
        <v>2.8520499108734478</v>
      </c>
      <c r="T41" s="101">
        <f t="shared" si="24"/>
        <v>2.8573574716979815</v>
      </c>
      <c r="U41" s="102"/>
      <c r="V41" s="103">
        <f t="shared" si="0"/>
        <v>-2.4626812619801886</v>
      </c>
      <c r="W41" s="103">
        <f t="shared" si="1"/>
        <v>-7.4626812619801886</v>
      </c>
      <c r="X41" s="103">
        <f t="shared" si="2"/>
        <v>2.5373187380198114</v>
      </c>
      <c r="Y41" s="103">
        <f t="shared" si="3"/>
        <v>-8.2404998149668138</v>
      </c>
      <c r="Z41" s="103">
        <f t="shared" si="4"/>
        <v>3.3151372910064367</v>
      </c>
      <c r="AA41" s="103">
        <f t="shared" si="5"/>
        <v>4.9950049950051381E-2</v>
      </c>
      <c r="AB41" s="103">
        <f t="shared" si="6"/>
        <v>-4.9500499500499489</v>
      </c>
      <c r="AC41" s="103">
        <f t="shared" si="7"/>
        <v>5.0499500499500511</v>
      </c>
      <c r="AD41" s="103">
        <f t="shared" si="8"/>
        <v>-9.7649206113700604</v>
      </c>
      <c r="AE41" s="103">
        <f t="shared" si="9"/>
        <v>9.8648207112701645</v>
      </c>
      <c r="AF41" s="103">
        <f t="shared" si="10"/>
        <v>-1.9201066907836375</v>
      </c>
      <c r="AG41" s="103">
        <f t="shared" si="11"/>
        <v>-6.920106690783637</v>
      </c>
      <c r="AH41" s="103">
        <f t="shared" si="12"/>
        <v>3.0798933092163625</v>
      </c>
      <c r="AI41" s="103">
        <f t="shared" si="13"/>
        <v>-8.2047470276497716</v>
      </c>
      <c r="AJ41" s="103">
        <f t="shared" si="14"/>
        <v>4.3645336460824975</v>
      </c>
      <c r="AK41" s="103">
        <f t="shared" si="15"/>
        <v>-1.9382492995318967</v>
      </c>
      <c r="AL41" s="103">
        <f t="shared" si="16"/>
        <v>-6.938249299531897</v>
      </c>
      <c r="AM41" s="103">
        <f t="shared" si="17"/>
        <v>3.061750700468103</v>
      </c>
      <c r="AN41" s="103">
        <f t="shared" si="18"/>
        <v>-8.1980497327783528</v>
      </c>
      <c r="AO41" s="103">
        <f t="shared" si="19"/>
        <v>4.3215511337145589</v>
      </c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</row>
    <row r="42" spans="1:128">
      <c r="A42" s="95" t="s">
        <v>16</v>
      </c>
      <c r="B42" s="96" t="s">
        <v>85</v>
      </c>
      <c r="C42" s="126" t="s">
        <v>111</v>
      </c>
      <c r="D42" s="86">
        <v>3</v>
      </c>
      <c r="E42" s="98">
        <v>445.39859999999999</v>
      </c>
      <c r="F42" s="98">
        <f t="shared" si="25"/>
        <v>445.49999999999994</v>
      </c>
      <c r="G42" s="119">
        <v>8.0500000000000002E-2</v>
      </c>
      <c r="H42" s="119">
        <v>2.0899999999999998E-2</v>
      </c>
      <c r="I42" s="99">
        <f t="shared" si="20"/>
        <v>0.1014</v>
      </c>
      <c r="J42" s="98">
        <f t="shared" si="26"/>
        <v>227.64168798817309</v>
      </c>
      <c r="K42" s="129">
        <v>445.38</v>
      </c>
      <c r="L42" s="129">
        <v>445.48</v>
      </c>
      <c r="M42" s="116">
        <v>7.7499999999999999E-2</v>
      </c>
      <c r="N42" s="116">
        <v>2.07E-2</v>
      </c>
      <c r="O42" s="116">
        <v>9.8199999999999996E-2</v>
      </c>
      <c r="P42" s="129">
        <v>220.47</v>
      </c>
      <c r="Q42" s="101">
        <f t="shared" si="21"/>
        <v>-3.7267080745341645</v>
      </c>
      <c r="R42" s="101">
        <f t="shared" si="22"/>
        <v>-0.95693779904305643</v>
      </c>
      <c r="S42" s="101">
        <f t="shared" si="23"/>
        <v>-3.1558185404339336</v>
      </c>
      <c r="T42" s="101">
        <f t="shared" si="24"/>
        <v>-3.1504282240894685</v>
      </c>
      <c r="U42" s="102"/>
      <c r="V42" s="103">
        <f t="shared" si="0"/>
        <v>-2.4626812619801886</v>
      </c>
      <c r="W42" s="103">
        <f t="shared" si="1"/>
        <v>-7.4626812619801886</v>
      </c>
      <c r="X42" s="103">
        <f t="shared" si="2"/>
        <v>2.5373187380198114</v>
      </c>
      <c r="Y42" s="103">
        <f t="shared" si="3"/>
        <v>-8.2404998149668138</v>
      </c>
      <c r="Z42" s="103">
        <f t="shared" si="4"/>
        <v>3.3151372910064367</v>
      </c>
      <c r="AA42" s="103">
        <f t="shared" si="5"/>
        <v>4.9950049950051381E-2</v>
      </c>
      <c r="AB42" s="103">
        <f t="shared" si="6"/>
        <v>-4.9500499500499489</v>
      </c>
      <c r="AC42" s="103">
        <f t="shared" si="7"/>
        <v>5.0499500499500511</v>
      </c>
      <c r="AD42" s="103">
        <f t="shared" si="8"/>
        <v>-9.7649206113700604</v>
      </c>
      <c r="AE42" s="103">
        <f t="shared" si="9"/>
        <v>9.8648207112701645</v>
      </c>
      <c r="AF42" s="103">
        <f t="shared" si="10"/>
        <v>-1.9201066907836375</v>
      </c>
      <c r="AG42" s="103">
        <f t="shared" si="11"/>
        <v>-6.920106690783637</v>
      </c>
      <c r="AH42" s="103">
        <f t="shared" si="12"/>
        <v>3.0798933092163625</v>
      </c>
      <c r="AI42" s="103">
        <f t="shared" si="13"/>
        <v>-8.2047470276497716</v>
      </c>
      <c r="AJ42" s="103">
        <f t="shared" si="14"/>
        <v>4.3645336460824975</v>
      </c>
      <c r="AK42" s="103">
        <f t="shared" si="15"/>
        <v>-1.9382492995318967</v>
      </c>
      <c r="AL42" s="103">
        <f t="shared" si="16"/>
        <v>-6.938249299531897</v>
      </c>
      <c r="AM42" s="103">
        <f t="shared" si="17"/>
        <v>3.061750700468103</v>
      </c>
      <c r="AN42" s="103">
        <f t="shared" si="18"/>
        <v>-8.1980497327783528</v>
      </c>
      <c r="AO42" s="103">
        <f t="shared" si="19"/>
        <v>4.3215511337145589</v>
      </c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</row>
    <row r="43" spans="1:128">
      <c r="A43" s="95" t="s">
        <v>16</v>
      </c>
      <c r="B43" s="96" t="s">
        <v>85</v>
      </c>
      <c r="C43" s="126" t="s">
        <v>111</v>
      </c>
      <c r="D43" s="86">
        <v>4</v>
      </c>
      <c r="E43" s="98">
        <v>445.85100000000006</v>
      </c>
      <c r="F43" s="98">
        <f t="shared" si="25"/>
        <v>446.20000000000005</v>
      </c>
      <c r="G43" s="119">
        <v>0.27850000000000003</v>
      </c>
      <c r="H43" s="119">
        <v>7.0499999999999993E-2</v>
      </c>
      <c r="I43" s="99">
        <f t="shared" si="20"/>
        <v>0.34900000000000003</v>
      </c>
      <c r="J43" s="98">
        <f t="shared" si="26"/>
        <v>782.54155891161929</v>
      </c>
      <c r="K43" s="129">
        <v>445.81</v>
      </c>
      <c r="L43" s="129">
        <v>446.15</v>
      </c>
      <c r="M43" s="116">
        <v>0.27160000000000001</v>
      </c>
      <c r="N43" s="116">
        <v>7.0599999999999996E-2</v>
      </c>
      <c r="O43" s="116">
        <v>0.3422</v>
      </c>
      <c r="P43" s="129">
        <v>767.37</v>
      </c>
      <c r="Q43" s="101">
        <f t="shared" si="21"/>
        <v>-2.4775583482944405</v>
      </c>
      <c r="R43" s="101">
        <f t="shared" si="22"/>
        <v>0.14184397163120976</v>
      </c>
      <c r="S43" s="101">
        <f t="shared" si="23"/>
        <v>-1.9484240687679164</v>
      </c>
      <c r="T43" s="101">
        <f t="shared" si="24"/>
        <v>-1.9387544008167841</v>
      </c>
      <c r="U43" s="102"/>
      <c r="V43" s="103">
        <f t="shared" si="0"/>
        <v>-2.4626812619801886</v>
      </c>
      <c r="W43" s="103">
        <f t="shared" si="1"/>
        <v>-7.4626812619801886</v>
      </c>
      <c r="X43" s="103">
        <f t="shared" si="2"/>
        <v>2.5373187380198114</v>
      </c>
      <c r="Y43" s="103">
        <f t="shared" si="3"/>
        <v>-8.2404998149668138</v>
      </c>
      <c r="Z43" s="103">
        <f t="shared" si="4"/>
        <v>3.3151372910064367</v>
      </c>
      <c r="AA43" s="103">
        <f t="shared" si="5"/>
        <v>4.9950049950051381E-2</v>
      </c>
      <c r="AB43" s="103">
        <f t="shared" si="6"/>
        <v>-4.9500499500499489</v>
      </c>
      <c r="AC43" s="103">
        <f t="shared" si="7"/>
        <v>5.0499500499500511</v>
      </c>
      <c r="AD43" s="103">
        <f t="shared" si="8"/>
        <v>-9.7649206113700604</v>
      </c>
      <c r="AE43" s="103">
        <f t="shared" si="9"/>
        <v>9.8648207112701645</v>
      </c>
      <c r="AF43" s="103">
        <f t="shared" si="10"/>
        <v>-1.9201066907836375</v>
      </c>
      <c r="AG43" s="103">
        <f t="shared" si="11"/>
        <v>-6.920106690783637</v>
      </c>
      <c r="AH43" s="103">
        <f t="shared" si="12"/>
        <v>3.0798933092163625</v>
      </c>
      <c r="AI43" s="103">
        <f t="shared" si="13"/>
        <v>-8.2047470276497716</v>
      </c>
      <c r="AJ43" s="103">
        <f t="shared" si="14"/>
        <v>4.3645336460824975</v>
      </c>
      <c r="AK43" s="103">
        <f t="shared" si="15"/>
        <v>-1.9382492995318967</v>
      </c>
      <c r="AL43" s="103">
        <f t="shared" si="16"/>
        <v>-6.938249299531897</v>
      </c>
      <c r="AM43" s="103">
        <f t="shared" si="17"/>
        <v>3.061750700468103</v>
      </c>
      <c r="AN43" s="103">
        <f t="shared" si="18"/>
        <v>-8.1980497327783528</v>
      </c>
      <c r="AO43" s="103">
        <f t="shared" si="19"/>
        <v>4.3215511337145589</v>
      </c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</row>
    <row r="44" spans="1:128">
      <c r="A44" s="95" t="s">
        <v>16</v>
      </c>
      <c r="B44" s="96" t="s">
        <v>85</v>
      </c>
      <c r="C44" s="126" t="s">
        <v>111</v>
      </c>
      <c r="D44" s="86">
        <v>5</v>
      </c>
      <c r="E44" s="98">
        <v>445.87140000000005</v>
      </c>
      <c r="F44" s="98">
        <f t="shared" si="25"/>
        <v>446.40000000000003</v>
      </c>
      <c r="G44" s="119">
        <v>0.4269</v>
      </c>
      <c r="H44" s="119">
        <v>0.1017</v>
      </c>
      <c r="I44" s="99">
        <f t="shared" si="20"/>
        <v>0.52859999999999996</v>
      </c>
      <c r="J44" s="98">
        <f t="shared" si="26"/>
        <v>1185.0134675267702</v>
      </c>
      <c r="K44" s="129">
        <v>445.82</v>
      </c>
      <c r="L44" s="129">
        <v>446.35</v>
      </c>
      <c r="M44" s="116">
        <v>0.41959999999999997</v>
      </c>
      <c r="N44" s="116">
        <v>0.1056</v>
      </c>
      <c r="O44" s="116">
        <v>0.5252</v>
      </c>
      <c r="P44" s="129">
        <v>1177.52</v>
      </c>
      <c r="Q44" s="101">
        <f t="shared" si="21"/>
        <v>-1.7100023424689688</v>
      </c>
      <c r="R44" s="101">
        <f t="shared" si="22"/>
        <v>3.8348082595870214</v>
      </c>
      <c r="S44" s="101">
        <f t="shared" si="23"/>
        <v>-0.64320847521754798</v>
      </c>
      <c r="T44" s="101">
        <f t="shared" si="24"/>
        <v>-0.63235294214923887</v>
      </c>
      <c r="U44" s="102"/>
      <c r="V44" s="103">
        <f t="shared" si="0"/>
        <v>-2.4626812619801886</v>
      </c>
      <c r="W44" s="103">
        <f t="shared" si="1"/>
        <v>-7.4626812619801886</v>
      </c>
      <c r="X44" s="103">
        <f t="shared" si="2"/>
        <v>2.5373187380198114</v>
      </c>
      <c r="Y44" s="103">
        <f t="shared" si="3"/>
        <v>-8.2404998149668138</v>
      </c>
      <c r="Z44" s="103">
        <f t="shared" si="4"/>
        <v>3.3151372910064367</v>
      </c>
      <c r="AA44" s="103">
        <f t="shared" si="5"/>
        <v>4.9950049950051381E-2</v>
      </c>
      <c r="AB44" s="103">
        <f t="shared" si="6"/>
        <v>-4.9500499500499489</v>
      </c>
      <c r="AC44" s="103">
        <f t="shared" si="7"/>
        <v>5.0499500499500511</v>
      </c>
      <c r="AD44" s="103">
        <f t="shared" si="8"/>
        <v>-9.7649206113700604</v>
      </c>
      <c r="AE44" s="103">
        <f t="shared" si="9"/>
        <v>9.8648207112701645</v>
      </c>
      <c r="AF44" s="103">
        <f t="shared" si="10"/>
        <v>-1.9201066907836375</v>
      </c>
      <c r="AG44" s="103">
        <f t="shared" si="11"/>
        <v>-6.920106690783637</v>
      </c>
      <c r="AH44" s="103">
        <f t="shared" si="12"/>
        <v>3.0798933092163625</v>
      </c>
      <c r="AI44" s="103">
        <f t="shared" si="13"/>
        <v>-8.2047470276497716</v>
      </c>
      <c r="AJ44" s="103">
        <f t="shared" si="14"/>
        <v>4.3645336460824975</v>
      </c>
      <c r="AK44" s="103">
        <f t="shared" si="15"/>
        <v>-1.9382492995318967</v>
      </c>
      <c r="AL44" s="103">
        <f t="shared" si="16"/>
        <v>-6.938249299531897</v>
      </c>
      <c r="AM44" s="103">
        <f t="shared" si="17"/>
        <v>3.061750700468103</v>
      </c>
      <c r="AN44" s="103">
        <f t="shared" si="18"/>
        <v>-8.1980497327783528</v>
      </c>
      <c r="AO44" s="103">
        <f t="shared" si="19"/>
        <v>4.3215511337145589</v>
      </c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</row>
    <row r="45" spans="1:128">
      <c r="A45" s="95" t="s">
        <v>16</v>
      </c>
      <c r="B45" s="96" t="s">
        <v>85</v>
      </c>
      <c r="C45" s="126" t="s">
        <v>111</v>
      </c>
      <c r="D45" s="86">
        <v>6</v>
      </c>
      <c r="E45" s="98">
        <v>445.51950000000005</v>
      </c>
      <c r="F45" s="98">
        <f t="shared" si="25"/>
        <v>446.20000000000005</v>
      </c>
      <c r="G45" s="119">
        <v>0.55030000000000001</v>
      </c>
      <c r="H45" s="119">
        <v>0.13020000000000001</v>
      </c>
      <c r="I45" s="99">
        <f t="shared" si="20"/>
        <v>0.68049999999999999</v>
      </c>
      <c r="J45" s="98">
        <f t="shared" si="26"/>
        <v>1526.5504147626293</v>
      </c>
      <c r="K45" s="129">
        <v>445.43</v>
      </c>
      <c r="L45" s="129">
        <v>446.1</v>
      </c>
      <c r="M45" s="116">
        <v>0.54159999999999997</v>
      </c>
      <c r="N45" s="116">
        <v>0.13070000000000001</v>
      </c>
      <c r="O45" s="116">
        <v>0.67230000000000001</v>
      </c>
      <c r="P45" s="129">
        <v>1508.48</v>
      </c>
      <c r="Q45" s="101">
        <f t="shared" si="21"/>
        <v>-1.5809558422678611</v>
      </c>
      <c r="R45" s="101">
        <f t="shared" si="22"/>
        <v>0.38402457757296499</v>
      </c>
      <c r="S45" s="101">
        <f t="shared" si="23"/>
        <v>-1.2049963262307106</v>
      </c>
      <c r="T45" s="101">
        <f t="shared" si="24"/>
        <v>-1.1837417610239327</v>
      </c>
      <c r="U45" s="102"/>
      <c r="V45" s="103">
        <f t="shared" si="0"/>
        <v>-2.4626812619801886</v>
      </c>
      <c r="W45" s="103">
        <f t="shared" ref="W45:W67" si="35">$Q$149-5</f>
        <v>-7.4626812619801886</v>
      </c>
      <c r="X45" s="103">
        <f t="shared" ref="X45:X67" si="36">$Q$149+5</f>
        <v>2.5373187380198114</v>
      </c>
      <c r="Y45" s="103">
        <f t="shared" ref="Y45:Y67" si="37">($Q$149-(3*$Q$152))</f>
        <v>-8.2404998149668138</v>
      </c>
      <c r="Z45" s="103">
        <f t="shared" ref="Z45:Z67" si="38">($Q$149+(3*$Q$152))</f>
        <v>3.3151372910064367</v>
      </c>
      <c r="AA45" s="103">
        <f t="shared" ref="AA45:AA67" si="39">$R$149</f>
        <v>4.9950049950051381E-2</v>
      </c>
      <c r="AB45" s="103">
        <f t="shared" ref="AB45:AB67" si="40">$R$149-5</f>
        <v>-4.9500499500499489</v>
      </c>
      <c r="AC45" s="103">
        <f t="shared" ref="AC45:AC67" si="41">$R$149+5</f>
        <v>5.0499500499500511</v>
      </c>
      <c r="AD45" s="103">
        <f t="shared" ref="AD45:AD67" si="42">($R$149-(3*$R$152))</f>
        <v>-9.7649206113700604</v>
      </c>
      <c r="AE45" s="103">
        <f t="shared" ref="AE45:AE67" si="43">($R$149+(3*$R$152))</f>
        <v>9.8648207112701645</v>
      </c>
      <c r="AF45" s="103">
        <f t="shared" ref="AF45:AF67" si="44">$S$149</f>
        <v>-1.9201066907836375</v>
      </c>
      <c r="AG45" s="103">
        <f t="shared" ref="AG45:AG67" si="45">$S$149-5</f>
        <v>-6.920106690783637</v>
      </c>
      <c r="AH45" s="103">
        <f t="shared" ref="AH45:AH67" si="46">$S$149+5</f>
        <v>3.0798933092163625</v>
      </c>
      <c r="AI45" s="103">
        <f t="shared" ref="AI45:AI67" si="47">($S$149-(3*$S$152))</f>
        <v>-8.2047470276497716</v>
      </c>
      <c r="AJ45" s="103">
        <f t="shared" ref="AJ45:AJ67" si="48">($S$149+(3*$S$152))</f>
        <v>4.3645336460824975</v>
      </c>
      <c r="AK45" s="103">
        <f t="shared" ref="AK45:AK67" si="49">$T$149</f>
        <v>-1.9382492995318967</v>
      </c>
      <c r="AL45" s="103">
        <f t="shared" ref="AL45:AL67" si="50">$T$149-5</f>
        <v>-6.938249299531897</v>
      </c>
      <c r="AM45" s="103">
        <f t="shared" ref="AM45:AM67" si="51">$T$149+5</f>
        <v>3.061750700468103</v>
      </c>
      <c r="AN45" s="103">
        <f t="shared" ref="AN45:AN67" si="52">($T$149-(3*$T$152))</f>
        <v>-8.1980497327783528</v>
      </c>
      <c r="AO45" s="103">
        <f t="shared" ref="AO45:AO67" si="53">($T$149+(3*$T$152))</f>
        <v>4.3215511337145589</v>
      </c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</row>
    <row r="46" spans="1:128">
      <c r="A46" s="95" t="s">
        <v>16</v>
      </c>
      <c r="B46" s="96" t="s">
        <v>85</v>
      </c>
      <c r="C46" s="126" t="s">
        <v>111</v>
      </c>
      <c r="D46" s="86">
        <v>7</v>
      </c>
      <c r="E46" s="98">
        <v>445.84660000000008</v>
      </c>
      <c r="F46" s="98">
        <f t="shared" si="25"/>
        <v>448.00000000000006</v>
      </c>
      <c r="G46" s="119">
        <v>1.7504999999999999</v>
      </c>
      <c r="H46" s="119">
        <v>0.40289999999999998</v>
      </c>
      <c r="I46" s="99">
        <f t="shared" si="20"/>
        <v>2.1534</v>
      </c>
      <c r="J46" s="98">
        <f t="shared" si="26"/>
        <v>4821.1249723646906</v>
      </c>
      <c r="K46" s="129">
        <v>445.84</v>
      </c>
      <c r="L46" s="129">
        <v>447.96</v>
      </c>
      <c r="M46" s="116">
        <v>1.7132000000000001</v>
      </c>
      <c r="N46" s="116">
        <v>0.4047</v>
      </c>
      <c r="O46" s="116">
        <v>2.1179000000000001</v>
      </c>
      <c r="P46" s="129">
        <v>4741.82</v>
      </c>
      <c r="Q46" s="101">
        <f t="shared" si="21"/>
        <v>-2.1308197657811991</v>
      </c>
      <c r="R46" s="101">
        <f t="shared" si="22"/>
        <v>0.44676098287416827</v>
      </c>
      <c r="S46" s="101">
        <f t="shared" si="23"/>
        <v>-1.6485557722671063</v>
      </c>
      <c r="T46" s="101">
        <f t="shared" si="24"/>
        <v>-1.6449474514615827</v>
      </c>
      <c r="U46" s="102"/>
      <c r="V46" s="103">
        <f t="shared" si="0"/>
        <v>-2.4626812619801886</v>
      </c>
      <c r="W46" s="103">
        <f t="shared" si="35"/>
        <v>-7.4626812619801886</v>
      </c>
      <c r="X46" s="103">
        <f t="shared" si="36"/>
        <v>2.5373187380198114</v>
      </c>
      <c r="Y46" s="103">
        <f t="shared" si="37"/>
        <v>-8.2404998149668138</v>
      </c>
      <c r="Z46" s="103">
        <f t="shared" si="38"/>
        <v>3.3151372910064367</v>
      </c>
      <c r="AA46" s="103">
        <f t="shared" si="39"/>
        <v>4.9950049950051381E-2</v>
      </c>
      <c r="AB46" s="103">
        <f t="shared" si="40"/>
        <v>-4.9500499500499489</v>
      </c>
      <c r="AC46" s="103">
        <f t="shared" si="41"/>
        <v>5.0499500499500511</v>
      </c>
      <c r="AD46" s="103">
        <f t="shared" si="42"/>
        <v>-9.7649206113700604</v>
      </c>
      <c r="AE46" s="103">
        <f t="shared" si="43"/>
        <v>9.8648207112701645</v>
      </c>
      <c r="AF46" s="103">
        <f t="shared" si="44"/>
        <v>-1.9201066907836375</v>
      </c>
      <c r="AG46" s="103">
        <f t="shared" si="45"/>
        <v>-6.920106690783637</v>
      </c>
      <c r="AH46" s="103">
        <f t="shared" si="46"/>
        <v>3.0798933092163625</v>
      </c>
      <c r="AI46" s="103">
        <f t="shared" si="47"/>
        <v>-8.2047470276497716</v>
      </c>
      <c r="AJ46" s="103">
        <f t="shared" si="48"/>
        <v>4.3645336460824975</v>
      </c>
      <c r="AK46" s="103">
        <f t="shared" si="49"/>
        <v>-1.9382492995318967</v>
      </c>
      <c r="AL46" s="103">
        <f t="shared" si="50"/>
        <v>-6.938249299531897</v>
      </c>
      <c r="AM46" s="103">
        <f t="shared" si="51"/>
        <v>3.061750700468103</v>
      </c>
      <c r="AN46" s="103">
        <f t="shared" si="52"/>
        <v>-8.1980497327783528</v>
      </c>
      <c r="AO46" s="103">
        <f t="shared" si="53"/>
        <v>4.3215511337145589</v>
      </c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</row>
    <row r="47" spans="1:128">
      <c r="A47" s="95" t="s">
        <v>16</v>
      </c>
      <c r="B47" s="96" t="s">
        <v>85</v>
      </c>
      <c r="C47" s="126" t="s">
        <v>111</v>
      </c>
      <c r="D47" s="86">
        <v>8</v>
      </c>
      <c r="E47" s="98">
        <v>445.99790000000007</v>
      </c>
      <c r="F47" s="98">
        <f t="shared" si="25"/>
        <v>448.70000000000005</v>
      </c>
      <c r="G47" s="119">
        <v>2.2000000000000002</v>
      </c>
      <c r="H47" s="119">
        <v>0.50209999999999999</v>
      </c>
      <c r="I47" s="99">
        <f t="shared" si="20"/>
        <v>2.7021000000000002</v>
      </c>
      <c r="J47" s="98">
        <f t="shared" si="26"/>
        <v>6044.7284179953504</v>
      </c>
      <c r="K47" s="129">
        <v>446.03</v>
      </c>
      <c r="L47" s="129">
        <v>448.71</v>
      </c>
      <c r="M47" s="116">
        <v>2.1663999999999999</v>
      </c>
      <c r="N47" s="116">
        <v>0.51049999999999995</v>
      </c>
      <c r="O47" s="116">
        <v>2.6768999999999998</v>
      </c>
      <c r="P47" s="129">
        <v>5987.99</v>
      </c>
      <c r="Q47" s="101">
        <f t="shared" si="21"/>
        <v>-1.5272727272727407</v>
      </c>
      <c r="R47" s="101">
        <f t="shared" si="22"/>
        <v>1.6729735112527313</v>
      </c>
      <c r="S47" s="101">
        <f t="shared" si="23"/>
        <v>-0.93260797157767406</v>
      </c>
      <c r="T47" s="101">
        <f t="shared" si="24"/>
        <v>-0.938642964114624</v>
      </c>
      <c r="U47" s="102"/>
      <c r="V47" s="103">
        <f t="shared" si="0"/>
        <v>-2.4626812619801886</v>
      </c>
      <c r="W47" s="103">
        <f t="shared" si="35"/>
        <v>-7.4626812619801886</v>
      </c>
      <c r="X47" s="103">
        <f t="shared" si="36"/>
        <v>2.5373187380198114</v>
      </c>
      <c r="Y47" s="103">
        <f t="shared" si="37"/>
        <v>-8.2404998149668138</v>
      </c>
      <c r="Z47" s="103">
        <f t="shared" si="38"/>
        <v>3.3151372910064367</v>
      </c>
      <c r="AA47" s="103">
        <f t="shared" si="39"/>
        <v>4.9950049950051381E-2</v>
      </c>
      <c r="AB47" s="103">
        <f t="shared" si="40"/>
        <v>-4.9500499500499489</v>
      </c>
      <c r="AC47" s="103">
        <f t="shared" si="41"/>
        <v>5.0499500499500511</v>
      </c>
      <c r="AD47" s="103">
        <f t="shared" si="42"/>
        <v>-9.7649206113700604</v>
      </c>
      <c r="AE47" s="103">
        <f t="shared" si="43"/>
        <v>9.8648207112701645</v>
      </c>
      <c r="AF47" s="103">
        <f t="shared" si="44"/>
        <v>-1.9201066907836375</v>
      </c>
      <c r="AG47" s="103">
        <f t="shared" si="45"/>
        <v>-6.920106690783637</v>
      </c>
      <c r="AH47" s="103">
        <f t="shared" si="46"/>
        <v>3.0798933092163625</v>
      </c>
      <c r="AI47" s="103">
        <f t="shared" si="47"/>
        <v>-8.2047470276497716</v>
      </c>
      <c r="AJ47" s="103">
        <f t="shared" si="48"/>
        <v>4.3645336460824975</v>
      </c>
      <c r="AK47" s="103">
        <f t="shared" si="49"/>
        <v>-1.9382492995318967</v>
      </c>
      <c r="AL47" s="103">
        <f t="shared" si="50"/>
        <v>-6.938249299531897</v>
      </c>
      <c r="AM47" s="103">
        <f t="shared" si="51"/>
        <v>3.061750700468103</v>
      </c>
      <c r="AN47" s="103">
        <f t="shared" si="52"/>
        <v>-8.1980497327783528</v>
      </c>
      <c r="AO47" s="103">
        <f t="shared" si="53"/>
        <v>4.3215511337145589</v>
      </c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</row>
    <row r="48" spans="1:128">
      <c r="A48" s="95" t="s">
        <v>16</v>
      </c>
      <c r="B48" s="96" t="s">
        <v>85</v>
      </c>
      <c r="C48" s="126" t="s">
        <v>111</v>
      </c>
      <c r="D48" s="86">
        <v>9</v>
      </c>
      <c r="E48" s="98">
        <v>446.39420000000001</v>
      </c>
      <c r="F48" s="98">
        <f t="shared" si="25"/>
        <v>449.8</v>
      </c>
      <c r="G48" s="119">
        <v>2.7002000000000002</v>
      </c>
      <c r="H48" s="119">
        <v>0.7056</v>
      </c>
      <c r="I48" s="99">
        <f t="shared" si="20"/>
        <v>3.4058000000000002</v>
      </c>
      <c r="J48" s="98">
        <f t="shared" si="26"/>
        <v>7607.6753741262482</v>
      </c>
      <c r="K48" s="129">
        <v>446.36</v>
      </c>
      <c r="L48" s="129">
        <v>449.73</v>
      </c>
      <c r="M48" s="116">
        <v>2.6589999999999998</v>
      </c>
      <c r="N48" s="116">
        <v>0.70879999999999999</v>
      </c>
      <c r="O48" s="116">
        <v>3.3677999999999999</v>
      </c>
      <c r="P48" s="129">
        <v>7523.54</v>
      </c>
      <c r="Q48" s="101">
        <f t="shared" si="21"/>
        <v>-1.5258129027479572</v>
      </c>
      <c r="R48" s="101">
        <f t="shared" si="22"/>
        <v>0.45351473922902219</v>
      </c>
      <c r="S48" s="101">
        <f t="shared" si="23"/>
        <v>-1.1157437312819383</v>
      </c>
      <c r="T48" s="101">
        <f t="shared" si="24"/>
        <v>-1.1059275006974301</v>
      </c>
      <c r="U48" s="102"/>
      <c r="V48" s="103">
        <f t="shared" si="0"/>
        <v>-2.4626812619801886</v>
      </c>
      <c r="W48" s="103">
        <f t="shared" si="35"/>
        <v>-7.4626812619801886</v>
      </c>
      <c r="X48" s="103">
        <f t="shared" si="36"/>
        <v>2.5373187380198114</v>
      </c>
      <c r="Y48" s="103">
        <f t="shared" si="37"/>
        <v>-8.2404998149668138</v>
      </c>
      <c r="Z48" s="103">
        <f t="shared" si="38"/>
        <v>3.3151372910064367</v>
      </c>
      <c r="AA48" s="103">
        <f t="shared" si="39"/>
        <v>4.9950049950051381E-2</v>
      </c>
      <c r="AB48" s="103">
        <f t="shared" si="40"/>
        <v>-4.9500499500499489</v>
      </c>
      <c r="AC48" s="103">
        <f t="shared" si="41"/>
        <v>5.0499500499500511</v>
      </c>
      <c r="AD48" s="103">
        <f t="shared" si="42"/>
        <v>-9.7649206113700604</v>
      </c>
      <c r="AE48" s="103">
        <f t="shared" si="43"/>
        <v>9.8648207112701645</v>
      </c>
      <c r="AF48" s="103">
        <f t="shared" si="44"/>
        <v>-1.9201066907836375</v>
      </c>
      <c r="AG48" s="103">
        <f t="shared" si="45"/>
        <v>-6.920106690783637</v>
      </c>
      <c r="AH48" s="103">
        <f t="shared" si="46"/>
        <v>3.0798933092163625</v>
      </c>
      <c r="AI48" s="103">
        <f t="shared" si="47"/>
        <v>-8.2047470276497716</v>
      </c>
      <c r="AJ48" s="103">
        <f t="shared" si="48"/>
        <v>4.3645336460824975</v>
      </c>
      <c r="AK48" s="103">
        <f t="shared" si="49"/>
        <v>-1.9382492995318967</v>
      </c>
      <c r="AL48" s="103">
        <f t="shared" si="50"/>
        <v>-6.938249299531897</v>
      </c>
      <c r="AM48" s="103">
        <f t="shared" si="51"/>
        <v>3.061750700468103</v>
      </c>
      <c r="AN48" s="103">
        <f t="shared" si="52"/>
        <v>-8.1980497327783528</v>
      </c>
      <c r="AO48" s="103">
        <f t="shared" si="53"/>
        <v>4.3215511337145589</v>
      </c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</row>
    <row r="49" spans="1:128">
      <c r="A49" s="95" t="s">
        <v>17</v>
      </c>
      <c r="B49" s="96" t="s">
        <v>50</v>
      </c>
      <c r="C49" s="201" t="s">
        <v>113</v>
      </c>
      <c r="D49" s="127">
        <v>1</v>
      </c>
      <c r="E49" s="98">
        <v>446.6651</v>
      </c>
      <c r="F49" s="98">
        <f t="shared" si="25"/>
        <v>446.7</v>
      </c>
      <c r="G49" s="131">
        <v>2.5000000000000001E-2</v>
      </c>
      <c r="H49" s="131">
        <v>9.9000000000000008E-3</v>
      </c>
      <c r="I49" s="99">
        <f t="shared" si="20"/>
        <v>3.49E-2</v>
      </c>
      <c r="J49" s="98">
        <f t="shared" si="26"/>
        <v>78.132298607447566</v>
      </c>
      <c r="K49" s="149">
        <v>446.6</v>
      </c>
      <c r="L49" s="149">
        <v>446.6</v>
      </c>
      <c r="M49" s="150"/>
      <c r="N49" s="150"/>
      <c r="O49" s="150">
        <v>3.2800000000000003E-2</v>
      </c>
      <c r="P49" s="151">
        <v>73</v>
      </c>
      <c r="Q49" s="101"/>
      <c r="R49" s="101"/>
      <c r="S49" s="101">
        <f t="shared" si="23"/>
        <v>-6.0171919770773572</v>
      </c>
      <c r="T49" s="101">
        <f t="shared" si="24"/>
        <v>-6.5687285526223551</v>
      </c>
      <c r="U49" s="102"/>
      <c r="V49" s="103">
        <f t="shared" si="0"/>
        <v>-2.4626812619801886</v>
      </c>
      <c r="W49" s="103">
        <f t="shared" si="35"/>
        <v>-7.4626812619801886</v>
      </c>
      <c r="X49" s="103">
        <f t="shared" si="36"/>
        <v>2.5373187380198114</v>
      </c>
      <c r="Y49" s="103">
        <f t="shared" si="37"/>
        <v>-8.2404998149668138</v>
      </c>
      <c r="Z49" s="103">
        <f t="shared" si="38"/>
        <v>3.3151372910064367</v>
      </c>
      <c r="AA49" s="103">
        <f t="shared" si="39"/>
        <v>4.9950049950051381E-2</v>
      </c>
      <c r="AB49" s="103">
        <f t="shared" si="40"/>
        <v>-4.9500499500499489</v>
      </c>
      <c r="AC49" s="103">
        <f t="shared" si="41"/>
        <v>5.0499500499500511</v>
      </c>
      <c r="AD49" s="103">
        <f t="shared" si="42"/>
        <v>-9.7649206113700604</v>
      </c>
      <c r="AE49" s="103">
        <f t="shared" si="43"/>
        <v>9.8648207112701645</v>
      </c>
      <c r="AF49" s="103">
        <f t="shared" si="44"/>
        <v>-1.9201066907836375</v>
      </c>
      <c r="AG49" s="103">
        <f t="shared" si="45"/>
        <v>-6.920106690783637</v>
      </c>
      <c r="AH49" s="103">
        <f t="shared" si="46"/>
        <v>3.0798933092163625</v>
      </c>
      <c r="AI49" s="103">
        <f t="shared" si="47"/>
        <v>-8.2047470276497716</v>
      </c>
      <c r="AJ49" s="103">
        <f t="shared" si="48"/>
        <v>4.3645336460824975</v>
      </c>
      <c r="AK49" s="103">
        <f t="shared" si="49"/>
        <v>-1.9382492995318967</v>
      </c>
      <c r="AL49" s="103">
        <f t="shared" si="50"/>
        <v>-6.938249299531897</v>
      </c>
      <c r="AM49" s="103">
        <f t="shared" si="51"/>
        <v>3.061750700468103</v>
      </c>
      <c r="AN49" s="103">
        <f t="shared" si="52"/>
        <v>-8.1980497327783528</v>
      </c>
      <c r="AO49" s="103">
        <f t="shared" si="53"/>
        <v>4.3215511337145589</v>
      </c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</row>
    <row r="50" spans="1:128">
      <c r="A50" s="95" t="s">
        <v>17</v>
      </c>
      <c r="B50" s="96" t="s">
        <v>50</v>
      </c>
      <c r="C50" s="201" t="s">
        <v>112</v>
      </c>
      <c r="D50" s="86">
        <v>2</v>
      </c>
      <c r="E50" s="98">
        <v>446.5428</v>
      </c>
      <c r="F50" s="98">
        <f t="shared" si="25"/>
        <v>446.6</v>
      </c>
      <c r="G50" s="131">
        <v>4.0300000000000002E-2</v>
      </c>
      <c r="H50" s="131">
        <v>1.6899999999999998E-2</v>
      </c>
      <c r="I50" s="99">
        <f t="shared" si="20"/>
        <v>5.7200000000000001E-2</v>
      </c>
      <c r="J50" s="98">
        <f t="shared" si="26"/>
        <v>128.08903222363085</v>
      </c>
      <c r="K50" s="152">
        <v>446.4</v>
      </c>
      <c r="L50" s="152">
        <v>446.5</v>
      </c>
      <c r="M50" s="153"/>
      <c r="N50" s="153"/>
      <c r="O50" s="153">
        <v>5.5100000000000003E-2</v>
      </c>
      <c r="P50" s="154">
        <v>123</v>
      </c>
      <c r="Q50" s="101"/>
      <c r="R50" s="101"/>
      <c r="S50" s="101">
        <f t="shared" si="23"/>
        <v>-3.6713286713286672</v>
      </c>
      <c r="T50" s="101">
        <f t="shared" si="24"/>
        <v>-3.9730429181055111</v>
      </c>
      <c r="U50" s="102"/>
      <c r="V50" s="103">
        <f t="shared" ref="V50:V81" si="54">$Q$149</f>
        <v>-2.4626812619801886</v>
      </c>
      <c r="W50" s="103">
        <f t="shared" si="35"/>
        <v>-7.4626812619801886</v>
      </c>
      <c r="X50" s="103">
        <f t="shared" si="36"/>
        <v>2.5373187380198114</v>
      </c>
      <c r="Y50" s="103">
        <f t="shared" si="37"/>
        <v>-8.2404998149668138</v>
      </c>
      <c r="Z50" s="103">
        <f t="shared" si="38"/>
        <v>3.3151372910064367</v>
      </c>
      <c r="AA50" s="103">
        <f t="shared" si="39"/>
        <v>4.9950049950051381E-2</v>
      </c>
      <c r="AB50" s="103">
        <f t="shared" si="40"/>
        <v>-4.9500499500499489</v>
      </c>
      <c r="AC50" s="103">
        <f t="shared" si="41"/>
        <v>5.0499500499500511</v>
      </c>
      <c r="AD50" s="103">
        <f t="shared" si="42"/>
        <v>-9.7649206113700604</v>
      </c>
      <c r="AE50" s="103">
        <f t="shared" si="43"/>
        <v>9.8648207112701645</v>
      </c>
      <c r="AF50" s="103">
        <f t="shared" si="44"/>
        <v>-1.9201066907836375</v>
      </c>
      <c r="AG50" s="103">
        <f t="shared" si="45"/>
        <v>-6.920106690783637</v>
      </c>
      <c r="AH50" s="103">
        <f t="shared" si="46"/>
        <v>3.0798933092163625</v>
      </c>
      <c r="AI50" s="103">
        <f t="shared" si="47"/>
        <v>-8.2047470276497716</v>
      </c>
      <c r="AJ50" s="103">
        <f t="shared" si="48"/>
        <v>4.3645336460824975</v>
      </c>
      <c r="AK50" s="103">
        <f t="shared" si="49"/>
        <v>-1.9382492995318967</v>
      </c>
      <c r="AL50" s="103">
        <f t="shared" si="50"/>
        <v>-6.938249299531897</v>
      </c>
      <c r="AM50" s="103">
        <f t="shared" si="51"/>
        <v>3.061750700468103</v>
      </c>
      <c r="AN50" s="103">
        <f t="shared" si="52"/>
        <v>-8.1980497327783528</v>
      </c>
      <c r="AO50" s="103">
        <f t="shared" si="53"/>
        <v>4.3215511337145589</v>
      </c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</row>
    <row r="51" spans="1:128">
      <c r="A51" s="95" t="s">
        <v>17</v>
      </c>
      <c r="B51" s="96" t="s">
        <v>50</v>
      </c>
      <c r="C51" s="201" t="s">
        <v>120</v>
      </c>
      <c r="D51" s="86">
        <v>3</v>
      </c>
      <c r="E51" s="98">
        <v>445.7987</v>
      </c>
      <c r="F51" s="98">
        <f t="shared" si="25"/>
        <v>445.90000000000003</v>
      </c>
      <c r="G51" s="131">
        <v>8.0100000000000005E-2</v>
      </c>
      <c r="H51" s="131">
        <v>2.12E-2</v>
      </c>
      <c r="I51" s="99">
        <f t="shared" si="20"/>
        <v>0.1013</v>
      </c>
      <c r="J51" s="98">
        <f t="shared" si="26"/>
        <v>227.2131213155167</v>
      </c>
      <c r="K51" s="152">
        <v>445.7</v>
      </c>
      <c r="L51" s="152">
        <v>445.8</v>
      </c>
      <c r="M51" s="153"/>
      <c r="N51" s="153"/>
      <c r="O51" s="153">
        <v>9.8100000000000007E-2</v>
      </c>
      <c r="P51" s="154">
        <v>220</v>
      </c>
      <c r="Q51" s="101"/>
      <c r="R51" s="101"/>
      <c r="S51" s="101">
        <f t="shared" si="23"/>
        <v>-3.1589338598223042</v>
      </c>
      <c r="T51" s="101">
        <f t="shared" si="24"/>
        <v>-3.1746059707090111</v>
      </c>
      <c r="U51" s="102"/>
      <c r="V51" s="103">
        <f t="shared" si="54"/>
        <v>-2.4626812619801886</v>
      </c>
      <c r="W51" s="103">
        <f t="shared" si="35"/>
        <v>-7.4626812619801886</v>
      </c>
      <c r="X51" s="103">
        <f t="shared" si="36"/>
        <v>2.5373187380198114</v>
      </c>
      <c r="Y51" s="103">
        <f t="shared" si="37"/>
        <v>-8.2404998149668138</v>
      </c>
      <c r="Z51" s="103">
        <f t="shared" si="38"/>
        <v>3.3151372910064367</v>
      </c>
      <c r="AA51" s="103">
        <f t="shared" si="39"/>
        <v>4.9950049950051381E-2</v>
      </c>
      <c r="AB51" s="103">
        <f t="shared" si="40"/>
        <v>-4.9500499500499489</v>
      </c>
      <c r="AC51" s="103">
        <f t="shared" si="41"/>
        <v>5.0499500499500511</v>
      </c>
      <c r="AD51" s="103">
        <f t="shared" si="42"/>
        <v>-9.7649206113700604</v>
      </c>
      <c r="AE51" s="103">
        <f t="shared" si="43"/>
        <v>9.8648207112701645</v>
      </c>
      <c r="AF51" s="103">
        <f t="shared" si="44"/>
        <v>-1.9201066907836375</v>
      </c>
      <c r="AG51" s="103">
        <f t="shared" si="45"/>
        <v>-6.920106690783637</v>
      </c>
      <c r="AH51" s="103">
        <f t="shared" si="46"/>
        <v>3.0798933092163625</v>
      </c>
      <c r="AI51" s="103">
        <f t="shared" si="47"/>
        <v>-8.2047470276497716</v>
      </c>
      <c r="AJ51" s="103">
        <f t="shared" si="48"/>
        <v>4.3645336460824975</v>
      </c>
      <c r="AK51" s="103">
        <f t="shared" si="49"/>
        <v>-1.9382492995318967</v>
      </c>
      <c r="AL51" s="103">
        <f t="shared" si="50"/>
        <v>-6.938249299531897</v>
      </c>
      <c r="AM51" s="103">
        <f t="shared" si="51"/>
        <v>3.061750700468103</v>
      </c>
      <c r="AN51" s="103">
        <f t="shared" si="52"/>
        <v>-8.1980497327783528</v>
      </c>
      <c r="AO51" s="103">
        <f t="shared" si="53"/>
        <v>4.3215511337145589</v>
      </c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</row>
    <row r="52" spans="1:128">
      <c r="A52" s="95" t="s">
        <v>17</v>
      </c>
      <c r="B52" s="96" t="s">
        <v>50</v>
      </c>
      <c r="C52" s="201" t="s">
        <v>113</v>
      </c>
      <c r="D52" s="86">
        <v>4</v>
      </c>
      <c r="E52" s="98">
        <v>446.25110000000001</v>
      </c>
      <c r="F52" s="98">
        <f t="shared" si="25"/>
        <v>446.6</v>
      </c>
      <c r="G52" s="131">
        <v>0.27779999999999999</v>
      </c>
      <c r="H52" s="131">
        <v>7.1099999999999997E-2</v>
      </c>
      <c r="I52" s="99">
        <f t="shared" si="20"/>
        <v>0.34889999999999999</v>
      </c>
      <c r="J52" s="98">
        <f t="shared" si="26"/>
        <v>781.61619758858023</v>
      </c>
      <c r="K52" s="152">
        <v>446.2</v>
      </c>
      <c r="L52" s="152">
        <v>446.5</v>
      </c>
      <c r="M52" s="153">
        <v>0.27100000000000002</v>
      </c>
      <c r="N52" s="153">
        <v>6.7400000000000002E-2</v>
      </c>
      <c r="O52" s="153">
        <v>0.33839999999999998</v>
      </c>
      <c r="P52" s="154">
        <v>758</v>
      </c>
      <c r="Q52" s="101">
        <f t="shared" ref="Q52" si="55">((M52-G52)/G52)*100</f>
        <v>-2.447804175665937</v>
      </c>
      <c r="R52" s="101">
        <f t="shared" ref="R52" si="56">((N52-H52)/H52)*100</f>
        <v>-5.2039381153305131</v>
      </c>
      <c r="S52" s="101">
        <f t="shared" si="23"/>
        <v>-3.0094582975064519</v>
      </c>
      <c r="T52" s="101">
        <f t="shared" si="24"/>
        <v>-3.0214570349796035</v>
      </c>
      <c r="U52" s="102"/>
      <c r="V52" s="103">
        <f t="shared" si="54"/>
        <v>-2.4626812619801886</v>
      </c>
      <c r="W52" s="103">
        <f t="shared" si="35"/>
        <v>-7.4626812619801886</v>
      </c>
      <c r="X52" s="103">
        <f t="shared" si="36"/>
        <v>2.5373187380198114</v>
      </c>
      <c r="Y52" s="103">
        <f t="shared" si="37"/>
        <v>-8.2404998149668138</v>
      </c>
      <c r="Z52" s="103">
        <f t="shared" si="38"/>
        <v>3.3151372910064367</v>
      </c>
      <c r="AA52" s="103">
        <f t="shared" si="39"/>
        <v>4.9950049950051381E-2</v>
      </c>
      <c r="AB52" s="103">
        <f t="shared" si="40"/>
        <v>-4.9500499500499489</v>
      </c>
      <c r="AC52" s="103">
        <f t="shared" si="41"/>
        <v>5.0499500499500511</v>
      </c>
      <c r="AD52" s="103">
        <f t="shared" si="42"/>
        <v>-9.7649206113700604</v>
      </c>
      <c r="AE52" s="103">
        <f t="shared" si="43"/>
        <v>9.8648207112701645</v>
      </c>
      <c r="AF52" s="103">
        <f t="shared" si="44"/>
        <v>-1.9201066907836375</v>
      </c>
      <c r="AG52" s="103">
        <f t="shared" si="45"/>
        <v>-6.920106690783637</v>
      </c>
      <c r="AH52" s="103">
        <f t="shared" si="46"/>
        <v>3.0798933092163625</v>
      </c>
      <c r="AI52" s="103">
        <f t="shared" si="47"/>
        <v>-8.2047470276497716</v>
      </c>
      <c r="AJ52" s="103">
        <f t="shared" si="48"/>
        <v>4.3645336460824975</v>
      </c>
      <c r="AK52" s="103">
        <f t="shared" si="49"/>
        <v>-1.9382492995318967</v>
      </c>
      <c r="AL52" s="103">
        <f t="shared" si="50"/>
        <v>-6.938249299531897</v>
      </c>
      <c r="AM52" s="103">
        <f t="shared" si="51"/>
        <v>3.061750700468103</v>
      </c>
      <c r="AN52" s="103">
        <f t="shared" si="52"/>
        <v>-8.1980497327783528</v>
      </c>
      <c r="AO52" s="103">
        <f t="shared" si="53"/>
        <v>4.3215511337145589</v>
      </c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</row>
    <row r="53" spans="1:128">
      <c r="A53" s="95" t="s">
        <v>17</v>
      </c>
      <c r="B53" s="96" t="s">
        <v>50</v>
      </c>
      <c r="C53" s="201" t="s">
        <v>113</v>
      </c>
      <c r="D53" s="86">
        <v>5</v>
      </c>
      <c r="E53" s="98">
        <v>446.2743000000001</v>
      </c>
      <c r="F53" s="98">
        <f t="shared" si="25"/>
        <v>446.80000000000013</v>
      </c>
      <c r="G53" s="131">
        <v>0.42570000000000002</v>
      </c>
      <c r="H53" s="131">
        <v>0.1</v>
      </c>
      <c r="I53" s="99">
        <f t="shared" si="20"/>
        <v>0.52570000000000006</v>
      </c>
      <c r="J53" s="98">
        <f t="shared" si="26"/>
        <v>1177.4516498010862</v>
      </c>
      <c r="K53" s="152">
        <v>446.1</v>
      </c>
      <c r="L53" s="152">
        <v>446.6</v>
      </c>
      <c r="M53" s="153">
        <v>0.41749999999999998</v>
      </c>
      <c r="N53" s="153">
        <v>9.4700000000000006E-2</v>
      </c>
      <c r="O53" s="153">
        <v>0.51219999999999999</v>
      </c>
      <c r="P53" s="154">
        <v>1148</v>
      </c>
      <c r="Q53" s="101">
        <f t="shared" si="21"/>
        <v>-1.9262391355414705</v>
      </c>
      <c r="R53" s="101">
        <f t="shared" si="22"/>
        <v>-5.2999999999999989</v>
      </c>
      <c r="S53" s="101">
        <f t="shared" si="23"/>
        <v>-2.5680045653414618</v>
      </c>
      <c r="T53" s="101">
        <f t="shared" si="24"/>
        <v>-2.5013043895315485</v>
      </c>
      <c r="U53" s="102"/>
      <c r="V53" s="103">
        <f t="shared" si="54"/>
        <v>-2.4626812619801886</v>
      </c>
      <c r="W53" s="103">
        <f t="shared" si="35"/>
        <v>-7.4626812619801886</v>
      </c>
      <c r="X53" s="103">
        <f t="shared" si="36"/>
        <v>2.5373187380198114</v>
      </c>
      <c r="Y53" s="103">
        <f t="shared" si="37"/>
        <v>-8.2404998149668138</v>
      </c>
      <c r="Z53" s="103">
        <f t="shared" si="38"/>
        <v>3.3151372910064367</v>
      </c>
      <c r="AA53" s="103">
        <f t="shared" si="39"/>
        <v>4.9950049950051381E-2</v>
      </c>
      <c r="AB53" s="103">
        <f t="shared" si="40"/>
        <v>-4.9500499500499489</v>
      </c>
      <c r="AC53" s="103">
        <f t="shared" si="41"/>
        <v>5.0499500499500511</v>
      </c>
      <c r="AD53" s="103">
        <f t="shared" si="42"/>
        <v>-9.7649206113700604</v>
      </c>
      <c r="AE53" s="103">
        <f t="shared" si="43"/>
        <v>9.8648207112701645</v>
      </c>
      <c r="AF53" s="103">
        <f t="shared" si="44"/>
        <v>-1.9201066907836375</v>
      </c>
      <c r="AG53" s="103">
        <f t="shared" si="45"/>
        <v>-6.920106690783637</v>
      </c>
      <c r="AH53" s="103">
        <f t="shared" si="46"/>
        <v>3.0798933092163625</v>
      </c>
      <c r="AI53" s="103">
        <f t="shared" si="47"/>
        <v>-8.2047470276497716</v>
      </c>
      <c r="AJ53" s="103">
        <f t="shared" si="48"/>
        <v>4.3645336460824975</v>
      </c>
      <c r="AK53" s="103">
        <f t="shared" si="49"/>
        <v>-1.9382492995318967</v>
      </c>
      <c r="AL53" s="103">
        <f t="shared" si="50"/>
        <v>-6.938249299531897</v>
      </c>
      <c r="AM53" s="103">
        <f t="shared" si="51"/>
        <v>3.061750700468103</v>
      </c>
      <c r="AN53" s="103">
        <f t="shared" si="52"/>
        <v>-8.1980497327783528</v>
      </c>
      <c r="AO53" s="103">
        <f t="shared" si="53"/>
        <v>4.3215511337145589</v>
      </c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</row>
    <row r="54" spans="1:128">
      <c r="A54" s="95" t="s">
        <v>17</v>
      </c>
      <c r="B54" s="96" t="s">
        <v>50</v>
      </c>
      <c r="C54" s="201" t="s">
        <v>112</v>
      </c>
      <c r="D54" s="86">
        <v>6</v>
      </c>
      <c r="E54" s="98">
        <v>446.21840000000003</v>
      </c>
      <c r="F54" s="98">
        <f t="shared" si="25"/>
        <v>446.90000000000003</v>
      </c>
      <c r="G54" s="131">
        <v>0.55020000000000002</v>
      </c>
      <c r="H54" s="131">
        <v>0.13139999999999999</v>
      </c>
      <c r="I54" s="99">
        <f t="shared" si="20"/>
        <v>0.68159999999999998</v>
      </c>
      <c r="J54" s="98">
        <f t="shared" si="26"/>
        <v>1526.6231180094271</v>
      </c>
      <c r="K54" s="152">
        <v>446.2</v>
      </c>
      <c r="L54" s="152">
        <v>446.9</v>
      </c>
      <c r="M54" s="153">
        <v>0.5343</v>
      </c>
      <c r="N54" s="153">
        <v>0.12590000000000001</v>
      </c>
      <c r="O54" s="153">
        <v>0.66020000000000001</v>
      </c>
      <c r="P54" s="154">
        <v>1479</v>
      </c>
      <c r="Q54" s="101">
        <f t="shared" si="21"/>
        <v>-2.8898582333696883</v>
      </c>
      <c r="R54" s="101">
        <f t="shared" si="22"/>
        <v>-4.1856925418569082</v>
      </c>
      <c r="S54" s="101">
        <f t="shared" si="23"/>
        <v>-3.1396713615023435</v>
      </c>
      <c r="T54" s="101">
        <f t="shared" si="24"/>
        <v>-3.1195071951696356</v>
      </c>
      <c r="U54" s="102"/>
      <c r="V54" s="103">
        <f t="shared" si="54"/>
        <v>-2.4626812619801886</v>
      </c>
      <c r="W54" s="103">
        <f t="shared" si="35"/>
        <v>-7.4626812619801886</v>
      </c>
      <c r="X54" s="103">
        <f t="shared" si="36"/>
        <v>2.5373187380198114</v>
      </c>
      <c r="Y54" s="103">
        <f t="shared" si="37"/>
        <v>-8.2404998149668138</v>
      </c>
      <c r="Z54" s="103">
        <f t="shared" si="38"/>
        <v>3.3151372910064367</v>
      </c>
      <c r="AA54" s="103">
        <f t="shared" si="39"/>
        <v>4.9950049950051381E-2</v>
      </c>
      <c r="AB54" s="103">
        <f t="shared" si="40"/>
        <v>-4.9500499500499489</v>
      </c>
      <c r="AC54" s="103">
        <f t="shared" si="41"/>
        <v>5.0499500499500511</v>
      </c>
      <c r="AD54" s="103">
        <f t="shared" si="42"/>
        <v>-9.7649206113700604</v>
      </c>
      <c r="AE54" s="103">
        <f t="shared" si="43"/>
        <v>9.8648207112701645</v>
      </c>
      <c r="AF54" s="103">
        <f t="shared" si="44"/>
        <v>-1.9201066907836375</v>
      </c>
      <c r="AG54" s="103">
        <f t="shared" si="45"/>
        <v>-6.920106690783637</v>
      </c>
      <c r="AH54" s="103">
        <f t="shared" si="46"/>
        <v>3.0798933092163625</v>
      </c>
      <c r="AI54" s="103">
        <f t="shared" si="47"/>
        <v>-8.2047470276497716</v>
      </c>
      <c r="AJ54" s="103">
        <f t="shared" si="48"/>
        <v>4.3645336460824975</v>
      </c>
      <c r="AK54" s="103">
        <f t="shared" si="49"/>
        <v>-1.9382492995318967</v>
      </c>
      <c r="AL54" s="103">
        <f t="shared" si="50"/>
        <v>-6.938249299531897</v>
      </c>
      <c r="AM54" s="103">
        <f t="shared" si="51"/>
        <v>3.061750700468103</v>
      </c>
      <c r="AN54" s="103">
        <f t="shared" si="52"/>
        <v>-8.1980497327783528</v>
      </c>
      <c r="AO54" s="103">
        <f t="shared" si="53"/>
        <v>4.3215511337145589</v>
      </c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</row>
    <row r="55" spans="1:128">
      <c r="A55" s="95" t="s">
        <v>17</v>
      </c>
      <c r="B55" s="96" t="s">
        <v>50</v>
      </c>
      <c r="C55" s="201" t="s">
        <v>112</v>
      </c>
      <c r="D55" s="86">
        <v>7</v>
      </c>
      <c r="E55" s="98">
        <v>445.54900000000004</v>
      </c>
      <c r="F55" s="98">
        <f t="shared" si="25"/>
        <v>447.7</v>
      </c>
      <c r="G55" s="131">
        <v>1.7501</v>
      </c>
      <c r="H55" s="131">
        <v>0.40089999999999998</v>
      </c>
      <c r="I55" s="99">
        <f t="shared" si="20"/>
        <v>2.1509999999999998</v>
      </c>
      <c r="J55" s="98">
        <f t="shared" si="26"/>
        <v>4818.9723037650556</v>
      </c>
      <c r="K55" s="152">
        <v>445.5</v>
      </c>
      <c r="L55" s="152">
        <v>447.6</v>
      </c>
      <c r="M55" s="153">
        <v>1.7334000000000001</v>
      </c>
      <c r="N55" s="153">
        <v>0.39839999999999998</v>
      </c>
      <c r="O55" s="153">
        <v>2.1318000000000001</v>
      </c>
      <c r="P55" s="154">
        <v>4777</v>
      </c>
      <c r="Q55" s="101">
        <f t="shared" si="21"/>
        <v>-0.95423118678932273</v>
      </c>
      <c r="R55" s="101">
        <f t="shared" si="22"/>
        <v>-0.623596906959342</v>
      </c>
      <c r="S55" s="101">
        <f t="shared" si="23"/>
        <v>-0.89260808926079327</v>
      </c>
      <c r="T55" s="101">
        <f t="shared" si="24"/>
        <v>-0.87098038999441219</v>
      </c>
      <c r="U55" s="102"/>
      <c r="V55" s="103">
        <f t="shared" si="54"/>
        <v>-2.4626812619801886</v>
      </c>
      <c r="W55" s="103">
        <f t="shared" si="35"/>
        <v>-7.4626812619801886</v>
      </c>
      <c r="X55" s="103">
        <f t="shared" si="36"/>
        <v>2.5373187380198114</v>
      </c>
      <c r="Y55" s="103">
        <f t="shared" si="37"/>
        <v>-8.2404998149668138</v>
      </c>
      <c r="Z55" s="103">
        <f t="shared" si="38"/>
        <v>3.3151372910064367</v>
      </c>
      <c r="AA55" s="103">
        <f t="shared" si="39"/>
        <v>4.9950049950051381E-2</v>
      </c>
      <c r="AB55" s="103">
        <f t="shared" si="40"/>
        <v>-4.9500499500499489</v>
      </c>
      <c r="AC55" s="103">
        <f t="shared" si="41"/>
        <v>5.0499500499500511</v>
      </c>
      <c r="AD55" s="103">
        <f t="shared" si="42"/>
        <v>-9.7649206113700604</v>
      </c>
      <c r="AE55" s="103">
        <f t="shared" si="43"/>
        <v>9.8648207112701645</v>
      </c>
      <c r="AF55" s="103">
        <f t="shared" si="44"/>
        <v>-1.9201066907836375</v>
      </c>
      <c r="AG55" s="103">
        <f t="shared" si="45"/>
        <v>-6.920106690783637</v>
      </c>
      <c r="AH55" s="103">
        <f t="shared" si="46"/>
        <v>3.0798933092163625</v>
      </c>
      <c r="AI55" s="103">
        <f t="shared" si="47"/>
        <v>-8.2047470276497716</v>
      </c>
      <c r="AJ55" s="103">
        <f t="shared" si="48"/>
        <v>4.3645336460824975</v>
      </c>
      <c r="AK55" s="103">
        <f t="shared" si="49"/>
        <v>-1.9382492995318967</v>
      </c>
      <c r="AL55" s="103">
        <f t="shared" si="50"/>
        <v>-6.938249299531897</v>
      </c>
      <c r="AM55" s="103">
        <f t="shared" si="51"/>
        <v>3.061750700468103</v>
      </c>
      <c r="AN55" s="103">
        <f t="shared" si="52"/>
        <v>-8.1980497327783528</v>
      </c>
      <c r="AO55" s="103">
        <f t="shared" si="53"/>
        <v>4.3215511337145589</v>
      </c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</row>
    <row r="56" spans="1:128">
      <c r="A56" s="95" t="s">
        <v>17</v>
      </c>
      <c r="B56" s="96" t="s">
        <v>50</v>
      </c>
      <c r="C56" s="201" t="s">
        <v>120</v>
      </c>
      <c r="D56" s="86">
        <v>8</v>
      </c>
      <c r="E56" s="98">
        <v>446.2953</v>
      </c>
      <c r="F56" s="98">
        <f t="shared" si="25"/>
        <v>449</v>
      </c>
      <c r="G56" s="131">
        <v>2.2029000000000001</v>
      </c>
      <c r="H56" s="131">
        <v>0.50180000000000002</v>
      </c>
      <c r="I56" s="99">
        <f t="shared" si="20"/>
        <v>2.7046999999999999</v>
      </c>
      <c r="J56" s="98">
        <f t="shared" si="26"/>
        <v>6046.5087408143972</v>
      </c>
      <c r="K56" s="152">
        <v>446.1</v>
      </c>
      <c r="L56" s="152">
        <v>448.8</v>
      </c>
      <c r="M56" s="153">
        <v>2.1916000000000002</v>
      </c>
      <c r="N56" s="153">
        <v>0.50129999999999997</v>
      </c>
      <c r="O56" s="153">
        <v>2.6928999999999998</v>
      </c>
      <c r="P56" s="154">
        <v>6023</v>
      </c>
      <c r="Q56" s="101">
        <f t="shared" si="21"/>
        <v>-0.51296018884197492</v>
      </c>
      <c r="R56" s="101">
        <f t="shared" si="22"/>
        <v>-9.9641291351147063E-2</v>
      </c>
      <c r="S56" s="101">
        <f t="shared" si="23"/>
        <v>-0.43627759086035545</v>
      </c>
      <c r="T56" s="101">
        <f t="shared" si="24"/>
        <v>-0.38879859142039175</v>
      </c>
      <c r="U56" s="102"/>
      <c r="V56" s="103">
        <f t="shared" si="54"/>
        <v>-2.4626812619801886</v>
      </c>
      <c r="W56" s="103">
        <f t="shared" si="35"/>
        <v>-7.4626812619801886</v>
      </c>
      <c r="X56" s="103">
        <f t="shared" si="36"/>
        <v>2.5373187380198114</v>
      </c>
      <c r="Y56" s="103">
        <f t="shared" si="37"/>
        <v>-8.2404998149668138</v>
      </c>
      <c r="Z56" s="103">
        <f t="shared" si="38"/>
        <v>3.3151372910064367</v>
      </c>
      <c r="AA56" s="103">
        <f t="shared" si="39"/>
        <v>4.9950049950051381E-2</v>
      </c>
      <c r="AB56" s="103">
        <f t="shared" si="40"/>
        <v>-4.9500499500499489</v>
      </c>
      <c r="AC56" s="103">
        <f t="shared" si="41"/>
        <v>5.0499500499500511</v>
      </c>
      <c r="AD56" s="103">
        <f t="shared" si="42"/>
        <v>-9.7649206113700604</v>
      </c>
      <c r="AE56" s="103">
        <f t="shared" si="43"/>
        <v>9.8648207112701645</v>
      </c>
      <c r="AF56" s="103">
        <f t="shared" si="44"/>
        <v>-1.9201066907836375</v>
      </c>
      <c r="AG56" s="103">
        <f t="shared" si="45"/>
        <v>-6.920106690783637</v>
      </c>
      <c r="AH56" s="103">
        <f t="shared" si="46"/>
        <v>3.0798933092163625</v>
      </c>
      <c r="AI56" s="103">
        <f t="shared" si="47"/>
        <v>-8.2047470276497716</v>
      </c>
      <c r="AJ56" s="103">
        <f t="shared" si="48"/>
        <v>4.3645336460824975</v>
      </c>
      <c r="AK56" s="103">
        <f t="shared" si="49"/>
        <v>-1.9382492995318967</v>
      </c>
      <c r="AL56" s="103">
        <f t="shared" si="50"/>
        <v>-6.938249299531897</v>
      </c>
      <c r="AM56" s="103">
        <f t="shared" si="51"/>
        <v>3.061750700468103</v>
      </c>
      <c r="AN56" s="103">
        <f t="shared" si="52"/>
        <v>-8.1980497327783528</v>
      </c>
      <c r="AO56" s="103">
        <f t="shared" si="53"/>
        <v>4.3215511337145589</v>
      </c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</row>
    <row r="57" spans="1:128">
      <c r="A57" s="95" t="s">
        <v>17</v>
      </c>
      <c r="B57" s="96" t="s">
        <v>50</v>
      </c>
      <c r="C57" s="201" t="s">
        <v>120</v>
      </c>
      <c r="D57" s="86">
        <v>9</v>
      </c>
      <c r="E57" s="98">
        <v>446.29569999999995</v>
      </c>
      <c r="F57" s="98">
        <f t="shared" si="25"/>
        <v>449.69999999999993</v>
      </c>
      <c r="G57" s="131">
        <v>2.7021999999999999</v>
      </c>
      <c r="H57" s="131">
        <v>0.70209999999999995</v>
      </c>
      <c r="I57" s="99">
        <f t="shared" si="20"/>
        <v>3.4043000000000001</v>
      </c>
      <c r="J57" s="98">
        <f t="shared" si="26"/>
        <v>7606.0078802394137</v>
      </c>
      <c r="K57" s="152">
        <v>446.2</v>
      </c>
      <c r="L57" s="152">
        <v>449.6</v>
      </c>
      <c r="M57" s="153">
        <v>2.6989999999999998</v>
      </c>
      <c r="N57" s="153">
        <v>0.70689999999999997</v>
      </c>
      <c r="O57" s="153">
        <v>3.4058999999999999</v>
      </c>
      <c r="P57" s="154">
        <v>7611</v>
      </c>
      <c r="Q57" s="101">
        <f t="shared" si="21"/>
        <v>-0.11842202649693183</v>
      </c>
      <c r="R57" s="101">
        <f t="shared" si="22"/>
        <v>0.68366329582680907</v>
      </c>
      <c r="S57" s="101">
        <f t="shared" si="23"/>
        <v>4.6999383133091203E-2</v>
      </c>
      <c r="T57" s="101">
        <f t="shared" si="24"/>
        <v>6.5633902030997948E-2</v>
      </c>
      <c r="U57" s="102"/>
      <c r="V57" s="103">
        <f t="shared" si="54"/>
        <v>-2.4626812619801886</v>
      </c>
      <c r="W57" s="103">
        <f t="shared" si="35"/>
        <v>-7.4626812619801886</v>
      </c>
      <c r="X57" s="103">
        <f t="shared" si="36"/>
        <v>2.5373187380198114</v>
      </c>
      <c r="Y57" s="103">
        <f t="shared" si="37"/>
        <v>-8.2404998149668138</v>
      </c>
      <c r="Z57" s="103">
        <f t="shared" si="38"/>
        <v>3.3151372910064367</v>
      </c>
      <c r="AA57" s="103">
        <f t="shared" si="39"/>
        <v>4.9950049950051381E-2</v>
      </c>
      <c r="AB57" s="103">
        <f t="shared" si="40"/>
        <v>-4.9500499500499489</v>
      </c>
      <c r="AC57" s="103">
        <f t="shared" si="41"/>
        <v>5.0499500499500511</v>
      </c>
      <c r="AD57" s="103">
        <f t="shared" si="42"/>
        <v>-9.7649206113700604</v>
      </c>
      <c r="AE57" s="103">
        <f t="shared" si="43"/>
        <v>9.8648207112701645</v>
      </c>
      <c r="AF57" s="103">
        <f t="shared" si="44"/>
        <v>-1.9201066907836375</v>
      </c>
      <c r="AG57" s="103">
        <f t="shared" si="45"/>
        <v>-6.920106690783637</v>
      </c>
      <c r="AH57" s="103">
        <f t="shared" si="46"/>
        <v>3.0798933092163625</v>
      </c>
      <c r="AI57" s="103">
        <f t="shared" si="47"/>
        <v>-8.2047470276497716</v>
      </c>
      <c r="AJ57" s="103">
        <f t="shared" si="48"/>
        <v>4.3645336460824975</v>
      </c>
      <c r="AK57" s="103">
        <f t="shared" si="49"/>
        <v>-1.9382492995318967</v>
      </c>
      <c r="AL57" s="103">
        <f t="shared" si="50"/>
        <v>-6.938249299531897</v>
      </c>
      <c r="AM57" s="103">
        <f t="shared" si="51"/>
        <v>3.061750700468103</v>
      </c>
      <c r="AN57" s="103">
        <f t="shared" si="52"/>
        <v>-8.1980497327783528</v>
      </c>
      <c r="AO57" s="103">
        <f t="shared" si="53"/>
        <v>4.3215511337145589</v>
      </c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</row>
    <row r="58" spans="1:128">
      <c r="A58" s="95" t="s">
        <v>18</v>
      </c>
      <c r="B58" s="96" t="s">
        <v>51</v>
      </c>
      <c r="C58" s="126" t="s">
        <v>125</v>
      </c>
      <c r="D58" s="127">
        <v>1</v>
      </c>
      <c r="E58" s="98">
        <v>446.46519999999998</v>
      </c>
      <c r="F58" s="98">
        <f t="shared" si="25"/>
        <v>446.5</v>
      </c>
      <c r="G58" s="119">
        <v>2.4899999999999999E-2</v>
      </c>
      <c r="H58" s="119">
        <v>9.9000000000000008E-3</v>
      </c>
      <c r="I58" s="99">
        <f t="shared" si="20"/>
        <v>3.4799999999999998E-2</v>
      </c>
      <c r="J58" s="98">
        <f t="shared" si="26"/>
        <v>77.943312045641207</v>
      </c>
      <c r="K58" s="155">
        <v>446.3</v>
      </c>
      <c r="L58" s="155">
        <v>446.3</v>
      </c>
      <c r="M58" s="156">
        <v>2.46E-2</v>
      </c>
      <c r="N58" s="156">
        <v>1.0200000000000001E-2</v>
      </c>
      <c r="O58" s="156">
        <v>3.4799999999999998E-2</v>
      </c>
      <c r="P58" s="157">
        <v>78</v>
      </c>
      <c r="Q58" s="101">
        <f t="shared" si="21"/>
        <v>-1.2048192771084265</v>
      </c>
      <c r="R58" s="101">
        <f t="shared" si="22"/>
        <v>3.0303030303030294</v>
      </c>
      <c r="S58" s="101">
        <f t="shared" si="23"/>
        <v>0</v>
      </c>
      <c r="T58" s="101">
        <f t="shared" si="24"/>
        <v>7.2729722244287379E-2</v>
      </c>
      <c r="U58" s="102"/>
      <c r="V58" s="103">
        <f t="shared" si="54"/>
        <v>-2.4626812619801886</v>
      </c>
      <c r="W58" s="103">
        <f t="shared" si="35"/>
        <v>-7.4626812619801886</v>
      </c>
      <c r="X58" s="103">
        <f t="shared" si="36"/>
        <v>2.5373187380198114</v>
      </c>
      <c r="Y58" s="103">
        <f t="shared" si="37"/>
        <v>-8.2404998149668138</v>
      </c>
      <c r="Z58" s="103">
        <f t="shared" si="38"/>
        <v>3.3151372910064367</v>
      </c>
      <c r="AA58" s="103">
        <f t="shared" si="39"/>
        <v>4.9950049950051381E-2</v>
      </c>
      <c r="AB58" s="103">
        <f t="shared" si="40"/>
        <v>-4.9500499500499489</v>
      </c>
      <c r="AC58" s="103">
        <f t="shared" si="41"/>
        <v>5.0499500499500511</v>
      </c>
      <c r="AD58" s="103">
        <f t="shared" si="42"/>
        <v>-9.7649206113700604</v>
      </c>
      <c r="AE58" s="103">
        <f t="shared" si="43"/>
        <v>9.8648207112701645</v>
      </c>
      <c r="AF58" s="103">
        <f t="shared" si="44"/>
        <v>-1.9201066907836375</v>
      </c>
      <c r="AG58" s="103">
        <f t="shared" si="45"/>
        <v>-6.920106690783637</v>
      </c>
      <c r="AH58" s="103">
        <f t="shared" si="46"/>
        <v>3.0798933092163625</v>
      </c>
      <c r="AI58" s="103">
        <f t="shared" si="47"/>
        <v>-8.2047470276497716</v>
      </c>
      <c r="AJ58" s="103">
        <f t="shared" si="48"/>
        <v>4.3645336460824975</v>
      </c>
      <c r="AK58" s="103">
        <f t="shared" si="49"/>
        <v>-1.9382492995318967</v>
      </c>
      <c r="AL58" s="103">
        <f t="shared" si="50"/>
        <v>-6.938249299531897</v>
      </c>
      <c r="AM58" s="103">
        <f t="shared" si="51"/>
        <v>3.061750700468103</v>
      </c>
      <c r="AN58" s="103">
        <f t="shared" si="52"/>
        <v>-8.1980497327783528</v>
      </c>
      <c r="AO58" s="103">
        <f t="shared" si="53"/>
        <v>4.3215511337145589</v>
      </c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</row>
    <row r="59" spans="1:128">
      <c r="A59" s="95" t="s">
        <v>18</v>
      </c>
      <c r="B59" s="96" t="s">
        <v>51</v>
      </c>
      <c r="C59" s="126" t="s">
        <v>125</v>
      </c>
      <c r="D59" s="86">
        <v>2</v>
      </c>
      <c r="E59" s="98">
        <v>445.94439999999997</v>
      </c>
      <c r="F59" s="98">
        <f t="shared" si="25"/>
        <v>445.99999999999994</v>
      </c>
      <c r="G59" s="119">
        <v>4.0099999999999997E-2</v>
      </c>
      <c r="H59" s="119">
        <v>1.55E-2</v>
      </c>
      <c r="I59" s="99">
        <f t="shared" si="20"/>
        <v>5.5599999999999997E-2</v>
      </c>
      <c r="J59" s="98">
        <f t="shared" si="26"/>
        <v>124.67335413569005</v>
      </c>
      <c r="K59" s="158">
        <v>445.6</v>
      </c>
      <c r="L59" s="158">
        <v>445.7</v>
      </c>
      <c r="M59" s="159">
        <v>3.8699999999999998E-2</v>
      </c>
      <c r="N59" s="159">
        <v>1.2999999999999999E-2</v>
      </c>
      <c r="O59" s="159">
        <v>5.1700000000000003E-2</v>
      </c>
      <c r="P59" s="160">
        <v>116</v>
      </c>
      <c r="Q59" s="101">
        <f t="shared" si="21"/>
        <v>-3.491271820448874</v>
      </c>
      <c r="R59" s="101">
        <f t="shared" si="22"/>
        <v>-16.12903225806452</v>
      </c>
      <c r="S59" s="101">
        <f t="shared" si="23"/>
        <v>-7.0143884892086223</v>
      </c>
      <c r="T59" s="101">
        <f t="shared" si="24"/>
        <v>-6.956862752124465</v>
      </c>
      <c r="U59" s="102"/>
      <c r="V59" s="103">
        <f t="shared" si="54"/>
        <v>-2.4626812619801886</v>
      </c>
      <c r="W59" s="103">
        <f t="shared" si="35"/>
        <v>-7.4626812619801886</v>
      </c>
      <c r="X59" s="103">
        <f t="shared" si="36"/>
        <v>2.5373187380198114</v>
      </c>
      <c r="Y59" s="103">
        <f t="shared" si="37"/>
        <v>-8.2404998149668138</v>
      </c>
      <c r="Z59" s="103">
        <f t="shared" si="38"/>
        <v>3.3151372910064367</v>
      </c>
      <c r="AA59" s="103">
        <f t="shared" si="39"/>
        <v>4.9950049950051381E-2</v>
      </c>
      <c r="AB59" s="103">
        <f t="shared" si="40"/>
        <v>-4.9500499500499489</v>
      </c>
      <c r="AC59" s="103">
        <f t="shared" si="41"/>
        <v>5.0499500499500511</v>
      </c>
      <c r="AD59" s="103">
        <f t="shared" si="42"/>
        <v>-9.7649206113700604</v>
      </c>
      <c r="AE59" s="103">
        <f t="shared" si="43"/>
        <v>9.8648207112701645</v>
      </c>
      <c r="AF59" s="103">
        <f t="shared" si="44"/>
        <v>-1.9201066907836375</v>
      </c>
      <c r="AG59" s="103">
        <f t="shared" si="45"/>
        <v>-6.920106690783637</v>
      </c>
      <c r="AH59" s="103">
        <f t="shared" si="46"/>
        <v>3.0798933092163625</v>
      </c>
      <c r="AI59" s="103">
        <f t="shared" si="47"/>
        <v>-8.2047470276497716</v>
      </c>
      <c r="AJ59" s="103">
        <f t="shared" si="48"/>
        <v>4.3645336460824975</v>
      </c>
      <c r="AK59" s="103">
        <f t="shared" si="49"/>
        <v>-1.9382492995318967</v>
      </c>
      <c r="AL59" s="103">
        <f t="shared" si="50"/>
        <v>-6.938249299531897</v>
      </c>
      <c r="AM59" s="103">
        <f t="shared" si="51"/>
        <v>3.061750700468103</v>
      </c>
      <c r="AN59" s="103">
        <f t="shared" si="52"/>
        <v>-8.1980497327783528</v>
      </c>
      <c r="AO59" s="103">
        <f t="shared" si="53"/>
        <v>4.3215511337145589</v>
      </c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</row>
    <row r="60" spans="1:128">
      <c r="A60" s="95" t="s">
        <v>18</v>
      </c>
      <c r="B60" s="96" t="s">
        <v>51</v>
      </c>
      <c r="C60" s="126" t="s">
        <v>125</v>
      </c>
      <c r="D60" s="86">
        <v>3</v>
      </c>
      <c r="E60" s="98">
        <v>445.59780000000001</v>
      </c>
      <c r="F60" s="98">
        <f t="shared" si="25"/>
        <v>445.7</v>
      </c>
      <c r="G60" s="119">
        <v>8.1299999999999997E-2</v>
      </c>
      <c r="H60" s="119">
        <v>2.0899999999999998E-2</v>
      </c>
      <c r="I60" s="99">
        <f t="shared" si="20"/>
        <v>0.1022</v>
      </c>
      <c r="J60" s="98">
        <f t="shared" si="26"/>
        <v>229.33496328125301</v>
      </c>
      <c r="K60" s="158">
        <v>445.5</v>
      </c>
      <c r="L60" s="158">
        <v>445.6</v>
      </c>
      <c r="M60" s="159">
        <v>7.8700000000000006E-2</v>
      </c>
      <c r="N60" s="159">
        <v>1.7600000000000001E-2</v>
      </c>
      <c r="O60" s="159">
        <v>9.6299999999999997E-2</v>
      </c>
      <c r="P60" s="160">
        <v>216</v>
      </c>
      <c r="Q60" s="101">
        <f t="shared" si="21"/>
        <v>-3.1980319803197923</v>
      </c>
      <c r="R60" s="101">
        <f t="shared" si="22"/>
        <v>-15.789473684210515</v>
      </c>
      <c r="S60" s="101">
        <f t="shared" si="23"/>
        <v>-5.7729941291585156</v>
      </c>
      <c r="T60" s="101">
        <f t="shared" si="24"/>
        <v>-5.814622895026786</v>
      </c>
      <c r="U60" s="102"/>
      <c r="V60" s="103">
        <f t="shared" si="54"/>
        <v>-2.4626812619801886</v>
      </c>
      <c r="W60" s="103">
        <f t="shared" si="35"/>
        <v>-7.4626812619801886</v>
      </c>
      <c r="X60" s="103">
        <f t="shared" si="36"/>
        <v>2.5373187380198114</v>
      </c>
      <c r="Y60" s="103">
        <f t="shared" si="37"/>
        <v>-8.2404998149668138</v>
      </c>
      <c r="Z60" s="103">
        <f t="shared" si="38"/>
        <v>3.3151372910064367</v>
      </c>
      <c r="AA60" s="103">
        <f t="shared" si="39"/>
        <v>4.9950049950051381E-2</v>
      </c>
      <c r="AB60" s="103">
        <f t="shared" si="40"/>
        <v>-4.9500499500499489</v>
      </c>
      <c r="AC60" s="103">
        <f t="shared" si="41"/>
        <v>5.0499500499500511</v>
      </c>
      <c r="AD60" s="103">
        <f t="shared" si="42"/>
        <v>-9.7649206113700604</v>
      </c>
      <c r="AE60" s="103">
        <f t="shared" si="43"/>
        <v>9.8648207112701645</v>
      </c>
      <c r="AF60" s="103">
        <f t="shared" si="44"/>
        <v>-1.9201066907836375</v>
      </c>
      <c r="AG60" s="103">
        <f t="shared" si="45"/>
        <v>-6.920106690783637</v>
      </c>
      <c r="AH60" s="103">
        <f t="shared" si="46"/>
        <v>3.0798933092163625</v>
      </c>
      <c r="AI60" s="103">
        <f t="shared" si="47"/>
        <v>-8.2047470276497716</v>
      </c>
      <c r="AJ60" s="103">
        <f t="shared" si="48"/>
        <v>4.3645336460824975</v>
      </c>
      <c r="AK60" s="103">
        <f t="shared" si="49"/>
        <v>-1.9382492995318967</v>
      </c>
      <c r="AL60" s="103">
        <f t="shared" si="50"/>
        <v>-6.938249299531897</v>
      </c>
      <c r="AM60" s="103">
        <f t="shared" si="51"/>
        <v>3.061750700468103</v>
      </c>
      <c r="AN60" s="103">
        <f t="shared" si="52"/>
        <v>-8.1980497327783528</v>
      </c>
      <c r="AO60" s="103">
        <f t="shared" si="53"/>
        <v>4.3215511337145589</v>
      </c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</row>
    <row r="61" spans="1:128">
      <c r="A61" s="95" t="s">
        <v>18</v>
      </c>
      <c r="B61" s="96" t="s">
        <v>51</v>
      </c>
      <c r="C61" s="126" t="s">
        <v>125</v>
      </c>
      <c r="D61" s="86">
        <v>4</v>
      </c>
      <c r="E61" s="98">
        <v>446.25230000000005</v>
      </c>
      <c r="F61" s="98">
        <f t="shared" si="25"/>
        <v>446.6</v>
      </c>
      <c r="G61" s="119">
        <v>0.2772</v>
      </c>
      <c r="H61" s="119">
        <v>7.0499999999999993E-2</v>
      </c>
      <c r="I61" s="99">
        <f t="shared" si="20"/>
        <v>0.34770000000000001</v>
      </c>
      <c r="J61" s="98">
        <f t="shared" si="26"/>
        <v>778.92661799811128</v>
      </c>
      <c r="K61" s="158">
        <v>446.1</v>
      </c>
      <c r="L61" s="158">
        <v>446.4</v>
      </c>
      <c r="M61" s="159">
        <v>0.2581</v>
      </c>
      <c r="N61" s="159">
        <v>7.9500000000000001E-2</v>
      </c>
      <c r="O61" s="159">
        <v>0.33760000000000001</v>
      </c>
      <c r="P61" s="160">
        <v>757</v>
      </c>
      <c r="Q61" s="101">
        <f t="shared" si="21"/>
        <v>-6.8903318903318924</v>
      </c>
      <c r="R61" s="101">
        <f t="shared" si="22"/>
        <v>12.765957446808523</v>
      </c>
      <c r="S61" s="101">
        <f t="shared" si="23"/>
        <v>-2.9048029910842676</v>
      </c>
      <c r="T61" s="101">
        <f t="shared" si="24"/>
        <v>-2.8149786502949437</v>
      </c>
      <c r="U61" s="102"/>
      <c r="V61" s="103">
        <f t="shared" si="54"/>
        <v>-2.4626812619801886</v>
      </c>
      <c r="W61" s="103">
        <f t="shared" si="35"/>
        <v>-7.4626812619801886</v>
      </c>
      <c r="X61" s="103">
        <f t="shared" si="36"/>
        <v>2.5373187380198114</v>
      </c>
      <c r="Y61" s="103">
        <f t="shared" si="37"/>
        <v>-8.2404998149668138</v>
      </c>
      <c r="Z61" s="103">
        <f t="shared" si="38"/>
        <v>3.3151372910064367</v>
      </c>
      <c r="AA61" s="103">
        <f t="shared" si="39"/>
        <v>4.9950049950051381E-2</v>
      </c>
      <c r="AB61" s="103">
        <f t="shared" si="40"/>
        <v>-4.9500499500499489</v>
      </c>
      <c r="AC61" s="103">
        <f t="shared" si="41"/>
        <v>5.0499500499500511</v>
      </c>
      <c r="AD61" s="103">
        <f t="shared" si="42"/>
        <v>-9.7649206113700604</v>
      </c>
      <c r="AE61" s="103">
        <f t="shared" si="43"/>
        <v>9.8648207112701645</v>
      </c>
      <c r="AF61" s="103">
        <f t="shared" si="44"/>
        <v>-1.9201066907836375</v>
      </c>
      <c r="AG61" s="103">
        <f t="shared" si="45"/>
        <v>-6.920106690783637</v>
      </c>
      <c r="AH61" s="103">
        <f t="shared" si="46"/>
        <v>3.0798933092163625</v>
      </c>
      <c r="AI61" s="103">
        <f t="shared" si="47"/>
        <v>-8.2047470276497716</v>
      </c>
      <c r="AJ61" s="103">
        <f t="shared" si="48"/>
        <v>4.3645336460824975</v>
      </c>
      <c r="AK61" s="103">
        <f t="shared" si="49"/>
        <v>-1.9382492995318967</v>
      </c>
      <c r="AL61" s="103">
        <f t="shared" si="50"/>
        <v>-6.938249299531897</v>
      </c>
      <c r="AM61" s="103">
        <f t="shared" si="51"/>
        <v>3.061750700468103</v>
      </c>
      <c r="AN61" s="103">
        <f t="shared" si="52"/>
        <v>-8.1980497327783528</v>
      </c>
      <c r="AO61" s="103">
        <f t="shared" si="53"/>
        <v>4.3215511337145589</v>
      </c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</row>
    <row r="62" spans="1:128">
      <c r="A62" s="95" t="s">
        <v>18</v>
      </c>
      <c r="B62" s="96" t="s">
        <v>51</v>
      </c>
      <c r="C62" s="126" t="s">
        <v>125</v>
      </c>
      <c r="D62" s="86">
        <v>5</v>
      </c>
      <c r="E62" s="98">
        <v>445.97269999999997</v>
      </c>
      <c r="F62" s="98">
        <f t="shared" si="25"/>
        <v>446.49999999999994</v>
      </c>
      <c r="G62" s="119">
        <v>0.42649999999999999</v>
      </c>
      <c r="H62" s="119">
        <v>0.1008</v>
      </c>
      <c r="I62" s="99">
        <f t="shared" si="20"/>
        <v>0.52729999999999999</v>
      </c>
      <c r="J62" s="98">
        <f t="shared" si="26"/>
        <v>1181.8320453348667</v>
      </c>
      <c r="K62" s="158">
        <v>445.9</v>
      </c>
      <c r="L62" s="158">
        <v>446.4</v>
      </c>
      <c r="M62" s="159">
        <v>0.41720000000000002</v>
      </c>
      <c r="N62" s="159">
        <v>9.5100000000000004E-2</v>
      </c>
      <c r="O62" s="159">
        <v>0.51229999999999998</v>
      </c>
      <c r="P62" s="160">
        <v>1148</v>
      </c>
      <c r="Q62" s="101">
        <f t="shared" si="21"/>
        <v>-2.1805392731535695</v>
      </c>
      <c r="R62" s="101">
        <f t="shared" si="22"/>
        <v>-5.6547619047619015</v>
      </c>
      <c r="S62" s="101">
        <f t="shared" si="23"/>
        <v>-2.8446804475630598</v>
      </c>
      <c r="T62" s="101">
        <f t="shared" si="24"/>
        <v>-2.8626779472103907</v>
      </c>
      <c r="U62" s="102"/>
      <c r="V62" s="103">
        <f t="shared" si="54"/>
        <v>-2.4626812619801886</v>
      </c>
      <c r="W62" s="103">
        <f t="shared" si="35"/>
        <v>-7.4626812619801886</v>
      </c>
      <c r="X62" s="103">
        <f t="shared" si="36"/>
        <v>2.5373187380198114</v>
      </c>
      <c r="Y62" s="103">
        <f t="shared" si="37"/>
        <v>-8.2404998149668138</v>
      </c>
      <c r="Z62" s="103">
        <f t="shared" si="38"/>
        <v>3.3151372910064367</v>
      </c>
      <c r="AA62" s="103">
        <f t="shared" si="39"/>
        <v>4.9950049950051381E-2</v>
      </c>
      <c r="AB62" s="103">
        <f t="shared" si="40"/>
        <v>-4.9500499500499489</v>
      </c>
      <c r="AC62" s="103">
        <f t="shared" si="41"/>
        <v>5.0499500499500511</v>
      </c>
      <c r="AD62" s="103">
        <f t="shared" si="42"/>
        <v>-9.7649206113700604</v>
      </c>
      <c r="AE62" s="103">
        <f t="shared" si="43"/>
        <v>9.8648207112701645</v>
      </c>
      <c r="AF62" s="103">
        <f t="shared" si="44"/>
        <v>-1.9201066907836375</v>
      </c>
      <c r="AG62" s="103">
        <f t="shared" si="45"/>
        <v>-6.920106690783637</v>
      </c>
      <c r="AH62" s="103">
        <f t="shared" si="46"/>
        <v>3.0798933092163625</v>
      </c>
      <c r="AI62" s="103">
        <f t="shared" si="47"/>
        <v>-8.2047470276497716</v>
      </c>
      <c r="AJ62" s="103">
        <f t="shared" si="48"/>
        <v>4.3645336460824975</v>
      </c>
      <c r="AK62" s="103">
        <f t="shared" si="49"/>
        <v>-1.9382492995318967</v>
      </c>
      <c r="AL62" s="103">
        <f t="shared" si="50"/>
        <v>-6.938249299531897</v>
      </c>
      <c r="AM62" s="103">
        <f t="shared" si="51"/>
        <v>3.061750700468103</v>
      </c>
      <c r="AN62" s="103">
        <f t="shared" si="52"/>
        <v>-8.1980497327783528</v>
      </c>
      <c r="AO62" s="103">
        <f t="shared" si="53"/>
        <v>4.3215511337145589</v>
      </c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</row>
    <row r="63" spans="1:128">
      <c r="A63" s="95" t="s">
        <v>18</v>
      </c>
      <c r="B63" s="96" t="s">
        <v>51</v>
      </c>
      <c r="C63" s="200" t="s">
        <v>131</v>
      </c>
      <c r="D63" s="86">
        <v>6</v>
      </c>
      <c r="E63" s="98">
        <v>445.9196</v>
      </c>
      <c r="F63" s="98">
        <f t="shared" si="25"/>
        <v>446.6</v>
      </c>
      <c r="G63" s="119">
        <v>0.5504</v>
      </c>
      <c r="H63" s="119">
        <v>0.13</v>
      </c>
      <c r="I63" s="99">
        <f t="shared" si="20"/>
        <v>0.6804</v>
      </c>
      <c r="J63" s="98">
        <f t="shared" si="26"/>
        <v>1524.9575127881669</v>
      </c>
      <c r="K63" s="158">
        <v>445.7</v>
      </c>
      <c r="L63" s="158">
        <v>446.4</v>
      </c>
      <c r="M63" s="159">
        <v>0.53869999999999996</v>
      </c>
      <c r="N63" s="159">
        <v>0.12839999999999999</v>
      </c>
      <c r="O63" s="159">
        <v>0.66710000000000003</v>
      </c>
      <c r="P63" s="160">
        <v>1496</v>
      </c>
      <c r="Q63" s="101">
        <f t="shared" ref="Q63:Q64" si="57">((M63-G63)/G63)*100</f>
        <v>-2.1257267441860543</v>
      </c>
      <c r="R63" s="101">
        <f t="shared" ref="R63:R64" si="58">((N63-H63)/H63)*100</f>
        <v>-1.2307692307692446</v>
      </c>
      <c r="S63" s="101">
        <f t="shared" ref="S63:S64" si="59">((O63-I63)/I63)*100</f>
        <v>-1.9547325102880628</v>
      </c>
      <c r="T63" s="101">
        <f t="shared" ref="T63:T64" si="60">((P63-J63)/J63)*100</f>
        <v>-1.8989062019978673</v>
      </c>
      <c r="U63" s="102"/>
      <c r="V63" s="103">
        <f t="shared" si="54"/>
        <v>-2.4626812619801886</v>
      </c>
      <c r="W63" s="103">
        <f t="shared" si="35"/>
        <v>-7.4626812619801886</v>
      </c>
      <c r="X63" s="103">
        <f t="shared" si="36"/>
        <v>2.5373187380198114</v>
      </c>
      <c r="Y63" s="103">
        <f t="shared" si="37"/>
        <v>-8.2404998149668138</v>
      </c>
      <c r="Z63" s="103">
        <f t="shared" si="38"/>
        <v>3.3151372910064367</v>
      </c>
      <c r="AA63" s="103">
        <f t="shared" si="39"/>
        <v>4.9950049950051381E-2</v>
      </c>
      <c r="AB63" s="103">
        <f t="shared" si="40"/>
        <v>-4.9500499500499489</v>
      </c>
      <c r="AC63" s="103">
        <f t="shared" si="41"/>
        <v>5.0499500499500511</v>
      </c>
      <c r="AD63" s="103">
        <f t="shared" si="42"/>
        <v>-9.7649206113700604</v>
      </c>
      <c r="AE63" s="103">
        <f t="shared" si="43"/>
        <v>9.8648207112701645</v>
      </c>
      <c r="AF63" s="103">
        <f t="shared" si="44"/>
        <v>-1.9201066907836375</v>
      </c>
      <c r="AG63" s="103">
        <f t="shared" si="45"/>
        <v>-6.920106690783637</v>
      </c>
      <c r="AH63" s="103">
        <f t="shared" si="46"/>
        <v>3.0798933092163625</v>
      </c>
      <c r="AI63" s="103">
        <f t="shared" si="47"/>
        <v>-8.2047470276497716</v>
      </c>
      <c r="AJ63" s="103">
        <f t="shared" si="48"/>
        <v>4.3645336460824975</v>
      </c>
      <c r="AK63" s="103">
        <f t="shared" si="49"/>
        <v>-1.9382492995318967</v>
      </c>
      <c r="AL63" s="103">
        <f t="shared" si="50"/>
        <v>-6.938249299531897</v>
      </c>
      <c r="AM63" s="103">
        <f t="shared" si="51"/>
        <v>3.061750700468103</v>
      </c>
      <c r="AN63" s="103">
        <f t="shared" si="52"/>
        <v>-8.1980497327783528</v>
      </c>
      <c r="AO63" s="103">
        <f t="shared" si="53"/>
        <v>4.3215511337145589</v>
      </c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</row>
    <row r="64" spans="1:128">
      <c r="A64" s="95" t="s">
        <v>18</v>
      </c>
      <c r="B64" s="96" t="s">
        <v>51</v>
      </c>
      <c r="C64" s="200" t="s">
        <v>131</v>
      </c>
      <c r="D64" s="86">
        <v>7</v>
      </c>
      <c r="E64" s="98">
        <v>446.04809999999992</v>
      </c>
      <c r="F64" s="98">
        <f t="shared" si="25"/>
        <v>448.19999999999993</v>
      </c>
      <c r="G64" s="119">
        <v>1.7517</v>
      </c>
      <c r="H64" s="119">
        <v>0.4002</v>
      </c>
      <c r="I64" s="99">
        <f t="shared" si="20"/>
        <v>2.1518999999999999</v>
      </c>
      <c r="J64" s="98">
        <f t="shared" si="26"/>
        <v>4815.6003635603029</v>
      </c>
      <c r="K64" s="158">
        <v>445.9</v>
      </c>
      <c r="L64" s="158">
        <v>448</v>
      </c>
      <c r="M64" s="159">
        <v>1.7388999999999999</v>
      </c>
      <c r="N64" s="159">
        <v>0.4017</v>
      </c>
      <c r="O64" s="159">
        <v>2.1406000000000001</v>
      </c>
      <c r="P64" s="160">
        <v>4792</v>
      </c>
      <c r="Q64" s="101">
        <f t="shared" si="57"/>
        <v>-0.73071873037621415</v>
      </c>
      <c r="R64" s="101">
        <f t="shared" si="58"/>
        <v>0.37481259370314879</v>
      </c>
      <c r="S64" s="101">
        <f t="shared" si="59"/>
        <v>-0.52511733816626538</v>
      </c>
      <c r="T64" s="101">
        <f t="shared" si="60"/>
        <v>-0.49008143904313695</v>
      </c>
      <c r="U64" s="102"/>
      <c r="V64" s="103">
        <f t="shared" si="54"/>
        <v>-2.4626812619801886</v>
      </c>
      <c r="W64" s="103">
        <f t="shared" si="35"/>
        <v>-7.4626812619801886</v>
      </c>
      <c r="X64" s="103">
        <f t="shared" si="36"/>
        <v>2.5373187380198114</v>
      </c>
      <c r="Y64" s="103">
        <f t="shared" si="37"/>
        <v>-8.2404998149668138</v>
      </c>
      <c r="Z64" s="103">
        <f t="shared" si="38"/>
        <v>3.3151372910064367</v>
      </c>
      <c r="AA64" s="103">
        <f t="shared" si="39"/>
        <v>4.9950049950051381E-2</v>
      </c>
      <c r="AB64" s="103">
        <f t="shared" si="40"/>
        <v>-4.9500499500499489</v>
      </c>
      <c r="AC64" s="103">
        <f t="shared" si="41"/>
        <v>5.0499500499500511</v>
      </c>
      <c r="AD64" s="103">
        <f t="shared" si="42"/>
        <v>-9.7649206113700604</v>
      </c>
      <c r="AE64" s="103">
        <f t="shared" si="43"/>
        <v>9.8648207112701645</v>
      </c>
      <c r="AF64" s="103">
        <f t="shared" si="44"/>
        <v>-1.9201066907836375</v>
      </c>
      <c r="AG64" s="103">
        <f t="shared" si="45"/>
        <v>-6.920106690783637</v>
      </c>
      <c r="AH64" s="103">
        <f t="shared" si="46"/>
        <v>3.0798933092163625</v>
      </c>
      <c r="AI64" s="103">
        <f t="shared" si="47"/>
        <v>-8.2047470276497716</v>
      </c>
      <c r="AJ64" s="103">
        <f t="shared" si="48"/>
        <v>4.3645336460824975</v>
      </c>
      <c r="AK64" s="103">
        <f t="shared" si="49"/>
        <v>-1.9382492995318967</v>
      </c>
      <c r="AL64" s="103">
        <f t="shared" si="50"/>
        <v>-6.938249299531897</v>
      </c>
      <c r="AM64" s="103">
        <f t="shared" si="51"/>
        <v>3.061750700468103</v>
      </c>
      <c r="AN64" s="103">
        <f t="shared" si="52"/>
        <v>-8.1980497327783528</v>
      </c>
      <c r="AO64" s="103">
        <f t="shared" si="53"/>
        <v>4.3215511337145589</v>
      </c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</row>
    <row r="65" spans="1:128">
      <c r="A65" s="95" t="s">
        <v>18</v>
      </c>
      <c r="B65" s="96" t="s">
        <v>51</v>
      </c>
      <c r="C65" s="200" t="s">
        <v>131</v>
      </c>
      <c r="D65" s="86">
        <v>8</v>
      </c>
      <c r="E65" s="98">
        <v>445.89699999999999</v>
      </c>
      <c r="F65" s="98">
        <f t="shared" si="25"/>
        <v>448.6</v>
      </c>
      <c r="G65" s="119">
        <v>2.2002999999999999</v>
      </c>
      <c r="H65" s="119">
        <v>0.50270000000000004</v>
      </c>
      <c r="I65" s="99">
        <f t="shared" si="20"/>
        <v>2.7029999999999998</v>
      </c>
      <c r="J65" s="98">
        <f t="shared" si="26"/>
        <v>6048.1023329468617</v>
      </c>
      <c r="K65" s="158">
        <v>445.9</v>
      </c>
      <c r="L65" s="158">
        <v>448.6</v>
      </c>
      <c r="M65" s="159">
        <v>2.1886999999999999</v>
      </c>
      <c r="N65" s="159">
        <v>0.50390000000000001</v>
      </c>
      <c r="O65" s="159">
        <v>2.6926000000000001</v>
      </c>
      <c r="P65" s="160">
        <v>6025</v>
      </c>
      <c r="Q65" s="101">
        <f t="shared" si="21"/>
        <v>-0.5272008362496049</v>
      </c>
      <c r="R65" s="101">
        <f t="shared" si="22"/>
        <v>0.23871096081161305</v>
      </c>
      <c r="S65" s="101">
        <f t="shared" si="23"/>
        <v>-0.38475767665555838</v>
      </c>
      <c r="T65" s="101">
        <f t="shared" si="24"/>
        <v>-0.38197655520827406</v>
      </c>
      <c r="U65" s="102"/>
      <c r="V65" s="103">
        <f t="shared" si="54"/>
        <v>-2.4626812619801886</v>
      </c>
      <c r="W65" s="103">
        <f t="shared" si="35"/>
        <v>-7.4626812619801886</v>
      </c>
      <c r="X65" s="103">
        <f t="shared" si="36"/>
        <v>2.5373187380198114</v>
      </c>
      <c r="Y65" s="103">
        <f t="shared" si="37"/>
        <v>-8.2404998149668138</v>
      </c>
      <c r="Z65" s="103">
        <f t="shared" si="38"/>
        <v>3.3151372910064367</v>
      </c>
      <c r="AA65" s="103">
        <f t="shared" si="39"/>
        <v>4.9950049950051381E-2</v>
      </c>
      <c r="AB65" s="103">
        <f t="shared" si="40"/>
        <v>-4.9500499500499489</v>
      </c>
      <c r="AC65" s="103">
        <f t="shared" si="41"/>
        <v>5.0499500499500511</v>
      </c>
      <c r="AD65" s="103">
        <f t="shared" si="42"/>
        <v>-9.7649206113700604</v>
      </c>
      <c r="AE65" s="103">
        <f t="shared" si="43"/>
        <v>9.8648207112701645</v>
      </c>
      <c r="AF65" s="103">
        <f t="shared" si="44"/>
        <v>-1.9201066907836375</v>
      </c>
      <c r="AG65" s="103">
        <f t="shared" si="45"/>
        <v>-6.920106690783637</v>
      </c>
      <c r="AH65" s="103">
        <f t="shared" si="46"/>
        <v>3.0798933092163625</v>
      </c>
      <c r="AI65" s="103">
        <f t="shared" si="47"/>
        <v>-8.2047470276497716</v>
      </c>
      <c r="AJ65" s="103">
        <f t="shared" si="48"/>
        <v>4.3645336460824975</v>
      </c>
      <c r="AK65" s="103">
        <f t="shared" si="49"/>
        <v>-1.9382492995318967</v>
      </c>
      <c r="AL65" s="103">
        <f t="shared" si="50"/>
        <v>-6.938249299531897</v>
      </c>
      <c r="AM65" s="103">
        <f t="shared" si="51"/>
        <v>3.061750700468103</v>
      </c>
      <c r="AN65" s="103">
        <f t="shared" si="52"/>
        <v>-8.1980497327783528</v>
      </c>
      <c r="AO65" s="103">
        <f t="shared" si="53"/>
        <v>4.3215511337145589</v>
      </c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</row>
    <row r="66" spans="1:128">
      <c r="A66" s="95" t="s">
        <v>18</v>
      </c>
      <c r="B66" s="96" t="s">
        <v>51</v>
      </c>
      <c r="C66" s="200" t="s">
        <v>131</v>
      </c>
      <c r="D66" s="86">
        <v>9</v>
      </c>
      <c r="E66" s="98">
        <v>446.29660000000007</v>
      </c>
      <c r="F66" s="98">
        <f t="shared" si="25"/>
        <v>449.7000000000001</v>
      </c>
      <c r="G66" s="119">
        <v>2.7031000000000001</v>
      </c>
      <c r="H66" s="119">
        <v>0.70030000000000003</v>
      </c>
      <c r="I66" s="99">
        <f t="shared" si="20"/>
        <v>3.4034</v>
      </c>
      <c r="J66" s="98">
        <f t="shared" si="26"/>
        <v>7603.9875482251546</v>
      </c>
      <c r="K66" s="158">
        <v>446</v>
      </c>
      <c r="L66" s="158">
        <v>449.4</v>
      </c>
      <c r="M66" s="159">
        <v>2.6804000000000001</v>
      </c>
      <c r="N66" s="159">
        <v>0.7077</v>
      </c>
      <c r="O66" s="159">
        <v>3.3881000000000001</v>
      </c>
      <c r="P66" s="160">
        <v>7575</v>
      </c>
      <c r="Q66" s="101">
        <f t="shared" si="21"/>
        <v>-0.83977655284672936</v>
      </c>
      <c r="R66" s="101">
        <f t="shared" si="22"/>
        <v>1.0566899900042785</v>
      </c>
      <c r="S66" s="101">
        <f t="shared" si="23"/>
        <v>-0.44955044955044571</v>
      </c>
      <c r="T66" s="101">
        <f t="shared" si="24"/>
        <v>-0.38121509328247849</v>
      </c>
      <c r="U66" s="102"/>
      <c r="V66" s="103">
        <f t="shared" si="54"/>
        <v>-2.4626812619801886</v>
      </c>
      <c r="W66" s="103">
        <f t="shared" si="35"/>
        <v>-7.4626812619801886</v>
      </c>
      <c r="X66" s="103">
        <f t="shared" si="36"/>
        <v>2.5373187380198114</v>
      </c>
      <c r="Y66" s="103">
        <f t="shared" si="37"/>
        <v>-8.2404998149668138</v>
      </c>
      <c r="Z66" s="103">
        <f t="shared" si="38"/>
        <v>3.3151372910064367</v>
      </c>
      <c r="AA66" s="103">
        <f t="shared" si="39"/>
        <v>4.9950049950051381E-2</v>
      </c>
      <c r="AB66" s="103">
        <f t="shared" si="40"/>
        <v>-4.9500499500499489</v>
      </c>
      <c r="AC66" s="103">
        <f t="shared" si="41"/>
        <v>5.0499500499500511</v>
      </c>
      <c r="AD66" s="103">
        <f t="shared" si="42"/>
        <v>-9.7649206113700604</v>
      </c>
      <c r="AE66" s="103">
        <f t="shared" si="43"/>
        <v>9.8648207112701645</v>
      </c>
      <c r="AF66" s="103">
        <f t="shared" si="44"/>
        <v>-1.9201066907836375</v>
      </c>
      <c r="AG66" s="103">
        <f t="shared" si="45"/>
        <v>-6.920106690783637</v>
      </c>
      <c r="AH66" s="103">
        <f t="shared" si="46"/>
        <v>3.0798933092163625</v>
      </c>
      <c r="AI66" s="103">
        <f t="shared" si="47"/>
        <v>-8.2047470276497716</v>
      </c>
      <c r="AJ66" s="103">
        <f t="shared" si="48"/>
        <v>4.3645336460824975</v>
      </c>
      <c r="AK66" s="103">
        <f t="shared" si="49"/>
        <v>-1.9382492995318967</v>
      </c>
      <c r="AL66" s="103">
        <f t="shared" si="50"/>
        <v>-6.938249299531897</v>
      </c>
      <c r="AM66" s="103">
        <f t="shared" si="51"/>
        <v>3.061750700468103</v>
      </c>
      <c r="AN66" s="103">
        <f t="shared" si="52"/>
        <v>-8.1980497327783528</v>
      </c>
      <c r="AO66" s="103">
        <f t="shared" si="53"/>
        <v>4.3215511337145589</v>
      </c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</row>
    <row r="67" spans="1:128">
      <c r="A67" s="95" t="s">
        <v>19</v>
      </c>
      <c r="B67" s="96" t="s">
        <v>52</v>
      </c>
      <c r="C67" s="126" t="s">
        <v>126</v>
      </c>
      <c r="D67" s="127">
        <v>1</v>
      </c>
      <c r="E67" s="98">
        <v>446.46510000000001</v>
      </c>
      <c r="F67" s="98">
        <f t="shared" si="25"/>
        <v>446.5</v>
      </c>
      <c r="G67" s="131">
        <v>2.4899999999999999E-2</v>
      </c>
      <c r="H67" s="131">
        <v>0.01</v>
      </c>
      <c r="I67" s="99">
        <f t="shared" si="20"/>
        <v>3.49E-2</v>
      </c>
      <c r="J67" s="98">
        <f t="shared" si="26"/>
        <v>78.167297980898454</v>
      </c>
      <c r="K67" s="161"/>
      <c r="L67" s="161">
        <v>446.5</v>
      </c>
      <c r="M67" s="162">
        <v>2.4199999999999999E-2</v>
      </c>
      <c r="N67" s="162">
        <v>1.0999999999999999E-2</v>
      </c>
      <c r="O67" s="162">
        <v>3.5200000000000002E-2</v>
      </c>
      <c r="P67" s="163">
        <v>79</v>
      </c>
      <c r="Q67" s="101">
        <f t="shared" si="21"/>
        <v>-2.8112449799196759</v>
      </c>
      <c r="R67" s="101">
        <f t="shared" si="22"/>
        <v>9.9999999999999911</v>
      </c>
      <c r="S67" s="101">
        <f t="shared" si="23"/>
        <v>0.85959885386819956</v>
      </c>
      <c r="T67" s="101">
        <f t="shared" si="24"/>
        <v>1.0652818257898997</v>
      </c>
      <c r="U67" s="102"/>
      <c r="V67" s="103">
        <f t="shared" si="54"/>
        <v>-2.4626812619801886</v>
      </c>
      <c r="W67" s="103">
        <f t="shared" si="35"/>
        <v>-7.4626812619801886</v>
      </c>
      <c r="X67" s="103">
        <f t="shared" si="36"/>
        <v>2.5373187380198114</v>
      </c>
      <c r="Y67" s="103">
        <f t="shared" si="37"/>
        <v>-8.2404998149668138</v>
      </c>
      <c r="Z67" s="103">
        <f t="shared" si="38"/>
        <v>3.3151372910064367</v>
      </c>
      <c r="AA67" s="103">
        <f t="shared" si="39"/>
        <v>4.9950049950051381E-2</v>
      </c>
      <c r="AB67" s="103">
        <f t="shared" si="40"/>
        <v>-4.9500499500499489</v>
      </c>
      <c r="AC67" s="103">
        <f t="shared" si="41"/>
        <v>5.0499500499500511</v>
      </c>
      <c r="AD67" s="103">
        <f t="shared" si="42"/>
        <v>-9.7649206113700604</v>
      </c>
      <c r="AE67" s="103">
        <f t="shared" si="43"/>
        <v>9.8648207112701645</v>
      </c>
      <c r="AF67" s="103">
        <f t="shared" si="44"/>
        <v>-1.9201066907836375</v>
      </c>
      <c r="AG67" s="103">
        <f t="shared" si="45"/>
        <v>-6.920106690783637</v>
      </c>
      <c r="AH67" s="103">
        <f t="shared" si="46"/>
        <v>3.0798933092163625</v>
      </c>
      <c r="AI67" s="103">
        <f t="shared" si="47"/>
        <v>-8.2047470276497716</v>
      </c>
      <c r="AJ67" s="103">
        <f t="shared" si="48"/>
        <v>4.3645336460824975</v>
      </c>
      <c r="AK67" s="103">
        <f t="shared" si="49"/>
        <v>-1.9382492995318967</v>
      </c>
      <c r="AL67" s="103">
        <f t="shared" si="50"/>
        <v>-6.938249299531897</v>
      </c>
      <c r="AM67" s="103">
        <f t="shared" si="51"/>
        <v>3.061750700468103</v>
      </c>
      <c r="AN67" s="103">
        <f t="shared" si="52"/>
        <v>-8.1980497327783528</v>
      </c>
      <c r="AO67" s="103">
        <f t="shared" si="53"/>
        <v>4.3215511337145589</v>
      </c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</row>
    <row r="68" spans="1:128">
      <c r="A68" s="95" t="s">
        <v>19</v>
      </c>
      <c r="B68" s="96" t="s">
        <v>52</v>
      </c>
      <c r="C68" s="126" t="s">
        <v>126</v>
      </c>
      <c r="D68" s="86">
        <v>2</v>
      </c>
      <c r="E68" s="98">
        <v>446.34429999999998</v>
      </c>
      <c r="F68" s="98">
        <f t="shared" ref="F68:F122" si="61">E68+G68+H68</f>
        <v>446.4</v>
      </c>
      <c r="G68" s="131">
        <v>4.0599999999999997E-2</v>
      </c>
      <c r="H68" s="131">
        <v>1.5100000000000001E-2</v>
      </c>
      <c r="I68" s="99">
        <f t="shared" si="20"/>
        <v>5.57E-2</v>
      </c>
      <c r="J68" s="98">
        <f t="shared" si="26"/>
        <v>124.78568011313706</v>
      </c>
      <c r="K68" s="164"/>
      <c r="L68" s="164">
        <v>446.4</v>
      </c>
      <c r="M68" s="165">
        <v>3.9800000000000002E-2</v>
      </c>
      <c r="N68" s="165">
        <v>1.49E-2</v>
      </c>
      <c r="O68" s="165">
        <v>5.4699999999999999E-2</v>
      </c>
      <c r="P68" s="166">
        <v>123</v>
      </c>
      <c r="Q68" s="101">
        <f t="shared" si="21"/>
        <v>-1.9704433497536828</v>
      </c>
      <c r="R68" s="101">
        <f t="shared" si="22"/>
        <v>-1.3245033112582816</v>
      </c>
      <c r="S68" s="101">
        <f t="shared" si="23"/>
        <v>-1.7953321364452439</v>
      </c>
      <c r="T68" s="101">
        <f t="shared" si="24"/>
        <v>-1.4309976204946537</v>
      </c>
      <c r="U68" s="102"/>
      <c r="V68" s="103">
        <f t="shared" si="54"/>
        <v>-2.4626812619801886</v>
      </c>
      <c r="W68" s="103">
        <f t="shared" ref="W68:W99" si="62">$Q$149-5</f>
        <v>-7.4626812619801886</v>
      </c>
      <c r="X68" s="103">
        <f t="shared" ref="X68:X99" si="63">$Q$149+5</f>
        <v>2.5373187380198114</v>
      </c>
      <c r="Y68" s="103">
        <f t="shared" ref="Y68:Y99" si="64">($Q$149-(3*$Q$152))</f>
        <v>-8.2404998149668138</v>
      </c>
      <c r="Z68" s="103">
        <f t="shared" ref="Z68:Z99" si="65">($Q$149+(3*$Q$152))</f>
        <v>3.3151372910064367</v>
      </c>
      <c r="AA68" s="103">
        <f t="shared" ref="AA68:AA99" si="66">$R$149</f>
        <v>4.9950049950051381E-2</v>
      </c>
      <c r="AB68" s="103">
        <f t="shared" ref="AB68:AB99" si="67">$R$149-5</f>
        <v>-4.9500499500499489</v>
      </c>
      <c r="AC68" s="103">
        <f t="shared" ref="AC68:AC99" si="68">$R$149+5</f>
        <v>5.0499500499500511</v>
      </c>
      <c r="AD68" s="103">
        <f t="shared" ref="AD68:AD99" si="69">($R$149-(3*$R$152))</f>
        <v>-9.7649206113700604</v>
      </c>
      <c r="AE68" s="103">
        <f t="shared" ref="AE68:AE99" si="70">($R$149+(3*$R$152))</f>
        <v>9.8648207112701645</v>
      </c>
      <c r="AF68" s="103">
        <f t="shared" ref="AF68:AF99" si="71">$S$149</f>
        <v>-1.9201066907836375</v>
      </c>
      <c r="AG68" s="103">
        <f t="shared" ref="AG68:AG99" si="72">$S$149-5</f>
        <v>-6.920106690783637</v>
      </c>
      <c r="AH68" s="103">
        <f t="shared" ref="AH68:AH99" si="73">$S$149+5</f>
        <v>3.0798933092163625</v>
      </c>
      <c r="AI68" s="103">
        <f t="shared" ref="AI68:AI99" si="74">($S$149-(3*$S$152))</f>
        <v>-8.2047470276497716</v>
      </c>
      <c r="AJ68" s="103">
        <f t="shared" ref="AJ68:AJ99" si="75">($S$149+(3*$S$152))</f>
        <v>4.3645336460824975</v>
      </c>
      <c r="AK68" s="103">
        <f t="shared" ref="AK68:AK99" si="76">$T$149</f>
        <v>-1.9382492995318967</v>
      </c>
      <c r="AL68" s="103">
        <f t="shared" ref="AL68:AL99" si="77">$T$149-5</f>
        <v>-6.938249299531897</v>
      </c>
      <c r="AM68" s="103">
        <f t="shared" ref="AM68:AM99" si="78">$T$149+5</f>
        <v>3.061750700468103</v>
      </c>
      <c r="AN68" s="103">
        <f t="shared" ref="AN68:AN99" si="79">($T$149-(3*$T$152))</f>
        <v>-8.1980497327783528</v>
      </c>
      <c r="AO68" s="103">
        <f t="shared" ref="AO68:AO99" si="80">($T$149+(3*$T$152))</f>
        <v>4.3215511337145589</v>
      </c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</row>
    <row r="69" spans="1:128">
      <c r="A69" s="95" t="s">
        <v>19</v>
      </c>
      <c r="B69" s="96" t="s">
        <v>52</v>
      </c>
      <c r="C69" s="126" t="s">
        <v>126</v>
      </c>
      <c r="D69" s="86">
        <v>3</v>
      </c>
      <c r="E69" s="98">
        <v>446.19839999999999</v>
      </c>
      <c r="F69" s="98">
        <f t="shared" si="61"/>
        <v>446.29999999999995</v>
      </c>
      <c r="G69" s="131">
        <v>8.0500000000000002E-2</v>
      </c>
      <c r="H69" s="131">
        <v>2.1100000000000001E-2</v>
      </c>
      <c r="I69" s="99">
        <f t="shared" ref="I69:I123" si="81">G69+H69</f>
        <v>0.1016</v>
      </c>
      <c r="J69" s="98">
        <f t="shared" ref="J69:J123" si="82">(1.6061/(1.6061-(I69/F69)))*(I69/F69)*1000000</f>
        <v>227.68183483197586</v>
      </c>
      <c r="K69" s="164"/>
      <c r="L69" s="164">
        <v>446.2</v>
      </c>
      <c r="M69" s="165">
        <v>7.7600000000000002E-2</v>
      </c>
      <c r="N69" s="165">
        <v>0.02</v>
      </c>
      <c r="O69" s="165">
        <v>9.7600000000000006E-2</v>
      </c>
      <c r="P69" s="166">
        <v>219</v>
      </c>
      <c r="Q69" s="101">
        <f t="shared" ref="Q69:Q102" si="83">((M69-G69)/G69)*100</f>
        <v>-3.6024844720496891</v>
      </c>
      <c r="R69" s="101">
        <f t="shared" ref="R69:R102" si="84">((N69-H69)/H69)*100</f>
        <v>-5.2132701421800958</v>
      </c>
      <c r="S69" s="101">
        <f t="shared" ref="S69:S123" si="85">((O69-I69)/I69)*100</f>
        <v>-3.9370078740157384</v>
      </c>
      <c r="T69" s="101">
        <f t="shared" ref="T69:T123" si="86">((P69-J69)/J69)*100</f>
        <v>-3.8131433886163397</v>
      </c>
      <c r="U69" s="102"/>
      <c r="V69" s="103">
        <f t="shared" si="54"/>
        <v>-2.4626812619801886</v>
      </c>
      <c r="W69" s="103">
        <f t="shared" si="62"/>
        <v>-7.4626812619801886</v>
      </c>
      <c r="X69" s="103">
        <f t="shared" si="63"/>
        <v>2.5373187380198114</v>
      </c>
      <c r="Y69" s="103">
        <f t="shared" si="64"/>
        <v>-8.2404998149668138</v>
      </c>
      <c r="Z69" s="103">
        <f t="shared" si="65"/>
        <v>3.3151372910064367</v>
      </c>
      <c r="AA69" s="103">
        <f t="shared" si="66"/>
        <v>4.9950049950051381E-2</v>
      </c>
      <c r="AB69" s="103">
        <f t="shared" si="67"/>
        <v>-4.9500499500499489</v>
      </c>
      <c r="AC69" s="103">
        <f t="shared" si="68"/>
        <v>5.0499500499500511</v>
      </c>
      <c r="AD69" s="103">
        <f t="shared" si="69"/>
        <v>-9.7649206113700604</v>
      </c>
      <c r="AE69" s="103">
        <f t="shared" si="70"/>
        <v>9.8648207112701645</v>
      </c>
      <c r="AF69" s="103">
        <f t="shared" si="71"/>
        <v>-1.9201066907836375</v>
      </c>
      <c r="AG69" s="103">
        <f t="shared" si="72"/>
        <v>-6.920106690783637</v>
      </c>
      <c r="AH69" s="103">
        <f t="shared" si="73"/>
        <v>3.0798933092163625</v>
      </c>
      <c r="AI69" s="103">
        <f t="shared" si="74"/>
        <v>-8.2047470276497716</v>
      </c>
      <c r="AJ69" s="103">
        <f t="shared" si="75"/>
        <v>4.3645336460824975</v>
      </c>
      <c r="AK69" s="103">
        <f t="shared" si="76"/>
        <v>-1.9382492995318967</v>
      </c>
      <c r="AL69" s="103">
        <f t="shared" si="77"/>
        <v>-6.938249299531897</v>
      </c>
      <c r="AM69" s="103">
        <f t="shared" si="78"/>
        <v>3.061750700468103</v>
      </c>
      <c r="AN69" s="103">
        <f t="shared" si="79"/>
        <v>-8.1980497327783528</v>
      </c>
      <c r="AO69" s="103">
        <f t="shared" si="80"/>
        <v>4.3215511337145589</v>
      </c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</row>
    <row r="70" spans="1:128">
      <c r="A70" s="95" t="s">
        <v>19</v>
      </c>
      <c r="B70" s="96" t="s">
        <v>52</v>
      </c>
      <c r="C70" s="126" t="s">
        <v>126</v>
      </c>
      <c r="D70" s="86">
        <v>4</v>
      </c>
      <c r="E70" s="98">
        <v>446.2484</v>
      </c>
      <c r="F70" s="98">
        <f t="shared" si="61"/>
        <v>446.6</v>
      </c>
      <c r="G70" s="131">
        <v>0.27910000000000001</v>
      </c>
      <c r="H70" s="131">
        <v>7.2499999999999995E-2</v>
      </c>
      <c r="I70" s="99">
        <f t="shared" si="81"/>
        <v>0.35160000000000002</v>
      </c>
      <c r="J70" s="98">
        <f t="shared" si="82"/>
        <v>787.66778458663055</v>
      </c>
      <c r="K70" s="164"/>
      <c r="L70" s="164">
        <v>446.6</v>
      </c>
      <c r="M70" s="165">
        <v>0.2712</v>
      </c>
      <c r="N70" s="165">
        <v>7.2499999999999995E-2</v>
      </c>
      <c r="O70" s="165">
        <v>0.34370000000000001</v>
      </c>
      <c r="P70" s="166">
        <v>770</v>
      </c>
      <c r="Q70" s="101">
        <f t="shared" si="83"/>
        <v>-2.8305266929416044</v>
      </c>
      <c r="R70" s="101">
        <f t="shared" si="84"/>
        <v>0</v>
      </c>
      <c r="S70" s="101">
        <f t="shared" si="85"/>
        <v>-2.2468714448236682</v>
      </c>
      <c r="T70" s="101">
        <f t="shared" si="86"/>
        <v>-2.2430502976458064</v>
      </c>
      <c r="U70" s="102"/>
      <c r="V70" s="103">
        <f t="shared" si="54"/>
        <v>-2.4626812619801886</v>
      </c>
      <c r="W70" s="103">
        <f t="shared" si="62"/>
        <v>-7.4626812619801886</v>
      </c>
      <c r="X70" s="103">
        <f t="shared" si="63"/>
        <v>2.5373187380198114</v>
      </c>
      <c r="Y70" s="103">
        <f t="shared" si="64"/>
        <v>-8.2404998149668138</v>
      </c>
      <c r="Z70" s="103">
        <f t="shared" si="65"/>
        <v>3.3151372910064367</v>
      </c>
      <c r="AA70" s="103">
        <f t="shared" si="66"/>
        <v>4.9950049950051381E-2</v>
      </c>
      <c r="AB70" s="103">
        <f t="shared" si="67"/>
        <v>-4.9500499500499489</v>
      </c>
      <c r="AC70" s="103">
        <f t="shared" si="68"/>
        <v>5.0499500499500511</v>
      </c>
      <c r="AD70" s="103">
        <f t="shared" si="69"/>
        <v>-9.7649206113700604</v>
      </c>
      <c r="AE70" s="103">
        <f t="shared" si="70"/>
        <v>9.8648207112701645</v>
      </c>
      <c r="AF70" s="103">
        <f t="shared" si="71"/>
        <v>-1.9201066907836375</v>
      </c>
      <c r="AG70" s="103">
        <f t="shared" si="72"/>
        <v>-6.920106690783637</v>
      </c>
      <c r="AH70" s="103">
        <f t="shared" si="73"/>
        <v>3.0798933092163625</v>
      </c>
      <c r="AI70" s="103">
        <f t="shared" si="74"/>
        <v>-8.2047470276497716</v>
      </c>
      <c r="AJ70" s="103">
        <f t="shared" si="75"/>
        <v>4.3645336460824975</v>
      </c>
      <c r="AK70" s="103">
        <f t="shared" si="76"/>
        <v>-1.9382492995318967</v>
      </c>
      <c r="AL70" s="103">
        <f t="shared" si="77"/>
        <v>-6.938249299531897</v>
      </c>
      <c r="AM70" s="103">
        <f t="shared" si="78"/>
        <v>3.061750700468103</v>
      </c>
      <c r="AN70" s="103">
        <f t="shared" si="79"/>
        <v>-8.1980497327783528</v>
      </c>
      <c r="AO70" s="103">
        <f t="shared" si="80"/>
        <v>4.3215511337145589</v>
      </c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</row>
    <row r="71" spans="1:128">
      <c r="A71" s="95" t="s">
        <v>19</v>
      </c>
      <c r="B71" s="96" t="s">
        <v>52</v>
      </c>
      <c r="C71" s="126" t="s">
        <v>126</v>
      </c>
      <c r="D71" s="86">
        <v>5</v>
      </c>
      <c r="E71" s="98">
        <v>446.27359999999993</v>
      </c>
      <c r="F71" s="98">
        <f t="shared" si="61"/>
        <v>446.79999999999995</v>
      </c>
      <c r="G71" s="131">
        <v>0.4254</v>
      </c>
      <c r="H71" s="131">
        <v>0.10100000000000001</v>
      </c>
      <c r="I71" s="99">
        <f t="shared" si="81"/>
        <v>0.52639999999999998</v>
      </c>
      <c r="J71" s="98">
        <f t="shared" si="82"/>
        <v>1179.0206458121747</v>
      </c>
      <c r="K71" s="164"/>
      <c r="L71" s="164">
        <v>446.8</v>
      </c>
      <c r="M71" s="165">
        <v>0.44140000000000001</v>
      </c>
      <c r="N71" s="165">
        <v>0.1013</v>
      </c>
      <c r="O71" s="165">
        <v>0.51270000000000004</v>
      </c>
      <c r="P71" s="166">
        <v>1148</v>
      </c>
      <c r="Q71" s="101">
        <f t="shared" si="83"/>
        <v>3.7611659614480519</v>
      </c>
      <c r="R71" s="101">
        <f t="shared" si="84"/>
        <v>0.2970297029702918</v>
      </c>
      <c r="S71" s="101">
        <f t="shared" si="85"/>
        <v>-2.6025835866261273</v>
      </c>
      <c r="T71" s="101">
        <f t="shared" si="86"/>
        <v>-2.6310519601466344</v>
      </c>
      <c r="U71" s="102"/>
      <c r="V71" s="103">
        <f t="shared" si="54"/>
        <v>-2.4626812619801886</v>
      </c>
      <c r="W71" s="103">
        <f t="shared" si="62"/>
        <v>-7.4626812619801886</v>
      </c>
      <c r="X71" s="103">
        <f t="shared" si="63"/>
        <v>2.5373187380198114</v>
      </c>
      <c r="Y71" s="103">
        <f t="shared" si="64"/>
        <v>-8.2404998149668138</v>
      </c>
      <c r="Z71" s="103">
        <f t="shared" si="65"/>
        <v>3.3151372910064367</v>
      </c>
      <c r="AA71" s="103">
        <f t="shared" si="66"/>
        <v>4.9950049950051381E-2</v>
      </c>
      <c r="AB71" s="103">
        <f t="shared" si="67"/>
        <v>-4.9500499500499489</v>
      </c>
      <c r="AC71" s="103">
        <f t="shared" si="68"/>
        <v>5.0499500499500511</v>
      </c>
      <c r="AD71" s="103">
        <f t="shared" si="69"/>
        <v>-9.7649206113700604</v>
      </c>
      <c r="AE71" s="103">
        <f t="shared" si="70"/>
        <v>9.8648207112701645</v>
      </c>
      <c r="AF71" s="103">
        <f t="shared" si="71"/>
        <v>-1.9201066907836375</v>
      </c>
      <c r="AG71" s="103">
        <f t="shared" si="72"/>
        <v>-6.920106690783637</v>
      </c>
      <c r="AH71" s="103">
        <f t="shared" si="73"/>
        <v>3.0798933092163625</v>
      </c>
      <c r="AI71" s="103">
        <f t="shared" si="74"/>
        <v>-8.2047470276497716</v>
      </c>
      <c r="AJ71" s="103">
        <f t="shared" si="75"/>
        <v>4.3645336460824975</v>
      </c>
      <c r="AK71" s="103">
        <f t="shared" si="76"/>
        <v>-1.9382492995318967</v>
      </c>
      <c r="AL71" s="103">
        <f t="shared" si="77"/>
        <v>-6.938249299531897</v>
      </c>
      <c r="AM71" s="103">
        <f t="shared" si="78"/>
        <v>3.061750700468103</v>
      </c>
      <c r="AN71" s="103">
        <f t="shared" si="79"/>
        <v>-8.1980497327783528</v>
      </c>
      <c r="AO71" s="103">
        <f t="shared" si="80"/>
        <v>4.3215511337145589</v>
      </c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</row>
    <row r="72" spans="1:128">
      <c r="A72" s="95" t="s">
        <v>19</v>
      </c>
      <c r="B72" s="96" t="s">
        <v>52</v>
      </c>
      <c r="C72" s="126" t="s">
        <v>126</v>
      </c>
      <c r="D72" s="86">
        <v>6</v>
      </c>
      <c r="E72" s="98">
        <v>446.0179</v>
      </c>
      <c r="F72" s="98">
        <f t="shared" si="61"/>
        <v>446.7</v>
      </c>
      <c r="G72" s="131">
        <v>0.55020000000000002</v>
      </c>
      <c r="H72" s="131">
        <v>0.13189999999999999</v>
      </c>
      <c r="I72" s="99">
        <f t="shared" si="81"/>
        <v>0.68210000000000004</v>
      </c>
      <c r="J72" s="98">
        <f t="shared" si="82"/>
        <v>1528.4287296339346</v>
      </c>
      <c r="K72" s="164"/>
      <c r="L72" s="164">
        <v>446.7</v>
      </c>
      <c r="M72" s="165">
        <v>0.53539999999999999</v>
      </c>
      <c r="N72" s="165">
        <v>0.1333</v>
      </c>
      <c r="O72" s="165">
        <v>0.66869999999999996</v>
      </c>
      <c r="P72" s="166">
        <v>1498</v>
      </c>
      <c r="Q72" s="101">
        <f t="shared" si="83"/>
        <v>-2.6899309342057496</v>
      </c>
      <c r="R72" s="101">
        <f t="shared" si="84"/>
        <v>1.0614101592115333</v>
      </c>
      <c r="S72" s="101">
        <f t="shared" si="85"/>
        <v>-1.9645213311831222</v>
      </c>
      <c r="T72" s="101">
        <f t="shared" si="86"/>
        <v>-1.990850410226352</v>
      </c>
      <c r="U72" s="102"/>
      <c r="V72" s="103">
        <f t="shared" si="54"/>
        <v>-2.4626812619801886</v>
      </c>
      <c r="W72" s="103">
        <f t="shared" si="62"/>
        <v>-7.4626812619801886</v>
      </c>
      <c r="X72" s="103">
        <f t="shared" si="63"/>
        <v>2.5373187380198114</v>
      </c>
      <c r="Y72" s="103">
        <f t="shared" si="64"/>
        <v>-8.2404998149668138</v>
      </c>
      <c r="Z72" s="103">
        <f t="shared" si="65"/>
        <v>3.3151372910064367</v>
      </c>
      <c r="AA72" s="103">
        <f t="shared" si="66"/>
        <v>4.9950049950051381E-2</v>
      </c>
      <c r="AB72" s="103">
        <f t="shared" si="67"/>
        <v>-4.9500499500499489</v>
      </c>
      <c r="AC72" s="103">
        <f t="shared" si="68"/>
        <v>5.0499500499500511</v>
      </c>
      <c r="AD72" s="103">
        <f t="shared" si="69"/>
        <v>-9.7649206113700604</v>
      </c>
      <c r="AE72" s="103">
        <f t="shared" si="70"/>
        <v>9.8648207112701645</v>
      </c>
      <c r="AF72" s="103">
        <f t="shared" si="71"/>
        <v>-1.9201066907836375</v>
      </c>
      <c r="AG72" s="103">
        <f t="shared" si="72"/>
        <v>-6.920106690783637</v>
      </c>
      <c r="AH72" s="103">
        <f t="shared" si="73"/>
        <v>3.0798933092163625</v>
      </c>
      <c r="AI72" s="103">
        <f t="shared" si="74"/>
        <v>-8.2047470276497716</v>
      </c>
      <c r="AJ72" s="103">
        <f t="shared" si="75"/>
        <v>4.3645336460824975</v>
      </c>
      <c r="AK72" s="103">
        <f t="shared" si="76"/>
        <v>-1.9382492995318967</v>
      </c>
      <c r="AL72" s="103">
        <f t="shared" si="77"/>
        <v>-6.938249299531897</v>
      </c>
      <c r="AM72" s="103">
        <f t="shared" si="78"/>
        <v>3.061750700468103</v>
      </c>
      <c r="AN72" s="103">
        <f t="shared" si="79"/>
        <v>-8.1980497327783528</v>
      </c>
      <c r="AO72" s="103">
        <f t="shared" si="80"/>
        <v>4.3215511337145589</v>
      </c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</row>
    <row r="73" spans="1:128">
      <c r="A73" s="95" t="s">
        <v>19</v>
      </c>
      <c r="B73" s="96" t="s">
        <v>52</v>
      </c>
      <c r="C73" s="126" t="s">
        <v>126</v>
      </c>
      <c r="D73" s="86">
        <v>7</v>
      </c>
      <c r="E73" s="98">
        <v>446.04699999999997</v>
      </c>
      <c r="F73" s="98">
        <f t="shared" si="61"/>
        <v>448.2</v>
      </c>
      <c r="G73" s="131">
        <v>1.7517</v>
      </c>
      <c r="H73" s="131">
        <v>0.40129999999999999</v>
      </c>
      <c r="I73" s="99">
        <f t="shared" si="81"/>
        <v>2.153</v>
      </c>
      <c r="J73" s="98">
        <f t="shared" si="82"/>
        <v>4818.0693682168658</v>
      </c>
      <c r="K73" s="164"/>
      <c r="L73" s="164">
        <v>448.1</v>
      </c>
      <c r="M73" s="165">
        <v>1.7033</v>
      </c>
      <c r="N73" s="165">
        <v>0.3987</v>
      </c>
      <c r="O73" s="165">
        <v>2.1019999999999999</v>
      </c>
      <c r="P73" s="166">
        <v>4705</v>
      </c>
      <c r="Q73" s="101">
        <f t="shared" si="83"/>
        <v>-2.763030199235029</v>
      </c>
      <c r="R73" s="101">
        <f t="shared" si="84"/>
        <v>-0.64789434338399976</v>
      </c>
      <c r="S73" s="101">
        <f t="shared" si="85"/>
        <v>-2.3687877380399511</v>
      </c>
      <c r="T73" s="101">
        <f t="shared" si="86"/>
        <v>-2.3467775072468906</v>
      </c>
      <c r="U73" s="102"/>
      <c r="V73" s="103">
        <f t="shared" si="54"/>
        <v>-2.4626812619801886</v>
      </c>
      <c r="W73" s="103">
        <f t="shared" si="62"/>
        <v>-7.4626812619801886</v>
      </c>
      <c r="X73" s="103">
        <f t="shared" si="63"/>
        <v>2.5373187380198114</v>
      </c>
      <c r="Y73" s="103">
        <f t="shared" si="64"/>
        <v>-8.2404998149668138</v>
      </c>
      <c r="Z73" s="103">
        <f t="shared" si="65"/>
        <v>3.3151372910064367</v>
      </c>
      <c r="AA73" s="103">
        <f t="shared" si="66"/>
        <v>4.9950049950051381E-2</v>
      </c>
      <c r="AB73" s="103">
        <f t="shared" si="67"/>
        <v>-4.9500499500499489</v>
      </c>
      <c r="AC73" s="103">
        <f t="shared" si="68"/>
        <v>5.0499500499500511</v>
      </c>
      <c r="AD73" s="103">
        <f t="shared" si="69"/>
        <v>-9.7649206113700604</v>
      </c>
      <c r="AE73" s="103">
        <f t="shared" si="70"/>
        <v>9.8648207112701645</v>
      </c>
      <c r="AF73" s="103">
        <f t="shared" si="71"/>
        <v>-1.9201066907836375</v>
      </c>
      <c r="AG73" s="103">
        <f t="shared" si="72"/>
        <v>-6.920106690783637</v>
      </c>
      <c r="AH73" s="103">
        <f t="shared" si="73"/>
        <v>3.0798933092163625</v>
      </c>
      <c r="AI73" s="103">
        <f t="shared" si="74"/>
        <v>-8.2047470276497716</v>
      </c>
      <c r="AJ73" s="103">
        <f t="shared" si="75"/>
        <v>4.3645336460824975</v>
      </c>
      <c r="AK73" s="103">
        <f t="shared" si="76"/>
        <v>-1.9382492995318967</v>
      </c>
      <c r="AL73" s="103">
        <f t="shared" si="77"/>
        <v>-6.938249299531897</v>
      </c>
      <c r="AM73" s="103">
        <f t="shared" si="78"/>
        <v>3.061750700468103</v>
      </c>
      <c r="AN73" s="103">
        <f t="shared" si="79"/>
        <v>-8.1980497327783528</v>
      </c>
      <c r="AO73" s="103">
        <f t="shared" si="80"/>
        <v>4.3215511337145589</v>
      </c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</row>
    <row r="74" spans="1:128">
      <c r="A74" s="95" t="s">
        <v>19</v>
      </c>
      <c r="B74" s="96" t="s">
        <v>52</v>
      </c>
      <c r="C74" s="126" t="s">
        <v>126</v>
      </c>
      <c r="D74" s="86">
        <v>8</v>
      </c>
      <c r="E74" s="98">
        <v>446.59820000000002</v>
      </c>
      <c r="F74" s="98">
        <f t="shared" si="61"/>
        <v>449.3</v>
      </c>
      <c r="G74" s="131">
        <v>2.2002000000000002</v>
      </c>
      <c r="H74" s="131">
        <v>0.50160000000000005</v>
      </c>
      <c r="I74" s="99">
        <f t="shared" si="81"/>
        <v>2.7018000000000004</v>
      </c>
      <c r="J74" s="98">
        <f t="shared" si="82"/>
        <v>6035.9531498217757</v>
      </c>
      <c r="K74" s="164"/>
      <c r="L74" s="164">
        <v>449.3</v>
      </c>
      <c r="M74" s="165">
        <v>2.1800000000000002</v>
      </c>
      <c r="N74" s="165">
        <v>0.49819999999999998</v>
      </c>
      <c r="O74" s="165">
        <v>2.6781999999999999</v>
      </c>
      <c r="P74" s="166">
        <v>5983</v>
      </c>
      <c r="Q74" s="101">
        <f t="shared" si="83"/>
        <v>-0.91809835469502754</v>
      </c>
      <c r="R74" s="101">
        <f t="shared" si="84"/>
        <v>-0.67783094098884955</v>
      </c>
      <c r="S74" s="101">
        <f t="shared" si="85"/>
        <v>-0.87349174624326387</v>
      </c>
      <c r="T74" s="101">
        <f t="shared" si="86"/>
        <v>-0.87729557382895273</v>
      </c>
      <c r="U74" s="102"/>
      <c r="V74" s="103">
        <f t="shared" si="54"/>
        <v>-2.4626812619801886</v>
      </c>
      <c r="W74" s="103">
        <f t="shared" si="62"/>
        <v>-7.4626812619801886</v>
      </c>
      <c r="X74" s="103">
        <f t="shared" si="63"/>
        <v>2.5373187380198114</v>
      </c>
      <c r="Y74" s="103">
        <f t="shared" si="64"/>
        <v>-8.2404998149668138</v>
      </c>
      <c r="Z74" s="103">
        <f t="shared" si="65"/>
        <v>3.3151372910064367</v>
      </c>
      <c r="AA74" s="103">
        <f t="shared" si="66"/>
        <v>4.9950049950051381E-2</v>
      </c>
      <c r="AB74" s="103">
        <f t="shared" si="67"/>
        <v>-4.9500499500499489</v>
      </c>
      <c r="AC74" s="103">
        <f t="shared" si="68"/>
        <v>5.0499500499500511</v>
      </c>
      <c r="AD74" s="103">
        <f t="shared" si="69"/>
        <v>-9.7649206113700604</v>
      </c>
      <c r="AE74" s="103">
        <f t="shared" si="70"/>
        <v>9.8648207112701645</v>
      </c>
      <c r="AF74" s="103">
        <f t="shared" si="71"/>
        <v>-1.9201066907836375</v>
      </c>
      <c r="AG74" s="103">
        <f t="shared" si="72"/>
        <v>-6.920106690783637</v>
      </c>
      <c r="AH74" s="103">
        <f t="shared" si="73"/>
        <v>3.0798933092163625</v>
      </c>
      <c r="AI74" s="103">
        <f t="shared" si="74"/>
        <v>-8.2047470276497716</v>
      </c>
      <c r="AJ74" s="103">
        <f t="shared" si="75"/>
        <v>4.3645336460824975</v>
      </c>
      <c r="AK74" s="103">
        <f t="shared" si="76"/>
        <v>-1.9382492995318967</v>
      </c>
      <c r="AL74" s="103">
        <f t="shared" si="77"/>
        <v>-6.938249299531897</v>
      </c>
      <c r="AM74" s="103">
        <f t="shared" si="78"/>
        <v>3.061750700468103</v>
      </c>
      <c r="AN74" s="103">
        <f t="shared" si="79"/>
        <v>-8.1980497327783528</v>
      </c>
      <c r="AO74" s="103">
        <f t="shared" si="80"/>
        <v>4.3215511337145589</v>
      </c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</row>
    <row r="75" spans="1:128">
      <c r="A75" s="95" t="s">
        <v>19</v>
      </c>
      <c r="B75" s="96" t="s">
        <v>52</v>
      </c>
      <c r="C75" s="126" t="s">
        <v>126</v>
      </c>
      <c r="D75" s="86">
        <v>9</v>
      </c>
      <c r="E75" s="98">
        <v>446.39270000000005</v>
      </c>
      <c r="F75" s="98">
        <f t="shared" si="61"/>
        <v>449.8</v>
      </c>
      <c r="G75" s="131">
        <v>2.7004999999999999</v>
      </c>
      <c r="H75" s="131">
        <v>0.70679999999999998</v>
      </c>
      <c r="I75" s="99">
        <f t="shared" si="81"/>
        <v>3.4072999999999998</v>
      </c>
      <c r="J75" s="98">
        <f t="shared" si="82"/>
        <v>7611.041863741425</v>
      </c>
      <c r="K75" s="164"/>
      <c r="L75" s="164">
        <v>449.7</v>
      </c>
      <c r="M75" s="165">
        <v>2.6714000000000002</v>
      </c>
      <c r="N75" s="165">
        <v>0.70409999999999995</v>
      </c>
      <c r="O75" s="165">
        <v>3.3755000000000002</v>
      </c>
      <c r="P75" s="166">
        <v>7541</v>
      </c>
      <c r="Q75" s="101">
        <f t="shared" si="83"/>
        <v>-1.0775782262543856</v>
      </c>
      <c r="R75" s="101">
        <f t="shared" si="84"/>
        <v>-0.38200339558574364</v>
      </c>
      <c r="S75" s="101">
        <f t="shared" si="85"/>
        <v>-0.93329028849821294</v>
      </c>
      <c r="T75" s="101">
        <f t="shared" si="86"/>
        <v>-0.92026643651903306</v>
      </c>
      <c r="U75" s="102"/>
      <c r="V75" s="103">
        <f t="shared" si="54"/>
        <v>-2.4626812619801886</v>
      </c>
      <c r="W75" s="103">
        <f t="shared" si="62"/>
        <v>-7.4626812619801886</v>
      </c>
      <c r="X75" s="103">
        <f t="shared" si="63"/>
        <v>2.5373187380198114</v>
      </c>
      <c r="Y75" s="103">
        <f t="shared" si="64"/>
        <v>-8.2404998149668138</v>
      </c>
      <c r="Z75" s="103">
        <f t="shared" si="65"/>
        <v>3.3151372910064367</v>
      </c>
      <c r="AA75" s="103">
        <f t="shared" si="66"/>
        <v>4.9950049950051381E-2</v>
      </c>
      <c r="AB75" s="103">
        <f t="shared" si="67"/>
        <v>-4.9500499500499489</v>
      </c>
      <c r="AC75" s="103">
        <f t="shared" si="68"/>
        <v>5.0499500499500511</v>
      </c>
      <c r="AD75" s="103">
        <f t="shared" si="69"/>
        <v>-9.7649206113700604</v>
      </c>
      <c r="AE75" s="103">
        <f t="shared" si="70"/>
        <v>9.8648207112701645</v>
      </c>
      <c r="AF75" s="103">
        <f t="shared" si="71"/>
        <v>-1.9201066907836375</v>
      </c>
      <c r="AG75" s="103">
        <f t="shared" si="72"/>
        <v>-6.920106690783637</v>
      </c>
      <c r="AH75" s="103">
        <f t="shared" si="73"/>
        <v>3.0798933092163625</v>
      </c>
      <c r="AI75" s="103">
        <f t="shared" si="74"/>
        <v>-8.2047470276497716</v>
      </c>
      <c r="AJ75" s="103">
        <f t="shared" si="75"/>
        <v>4.3645336460824975</v>
      </c>
      <c r="AK75" s="103">
        <f t="shared" si="76"/>
        <v>-1.9382492995318967</v>
      </c>
      <c r="AL75" s="103">
        <f t="shared" si="77"/>
        <v>-6.938249299531897</v>
      </c>
      <c r="AM75" s="103">
        <f t="shared" si="78"/>
        <v>3.061750700468103</v>
      </c>
      <c r="AN75" s="103">
        <f t="shared" si="79"/>
        <v>-8.1980497327783528</v>
      </c>
      <c r="AO75" s="103">
        <f t="shared" si="80"/>
        <v>4.3215511337145589</v>
      </c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</row>
    <row r="76" spans="1:128">
      <c r="A76" s="95" t="s">
        <v>101</v>
      </c>
      <c r="B76" s="96" t="s">
        <v>102</v>
      </c>
      <c r="C76" s="126" t="s">
        <v>128</v>
      </c>
      <c r="D76" s="86">
        <v>1</v>
      </c>
      <c r="E76" s="98">
        <v>446.36399999999998</v>
      </c>
      <c r="F76" s="98">
        <f t="shared" si="61"/>
        <v>446.4</v>
      </c>
      <c r="G76" s="131">
        <v>2.5100000000000001E-2</v>
      </c>
      <c r="H76" s="131">
        <v>1.09E-2</v>
      </c>
      <c r="I76" s="99">
        <f t="shared" si="81"/>
        <v>3.6000000000000004E-2</v>
      </c>
      <c r="J76" s="98">
        <f t="shared" si="82"/>
        <v>80.64921083183026</v>
      </c>
      <c r="K76" s="194"/>
      <c r="L76" s="194">
        <v>446.28000000000003</v>
      </c>
      <c r="M76" s="195"/>
      <c r="N76" s="195"/>
      <c r="O76" s="195">
        <v>3.279999999999994E-2</v>
      </c>
      <c r="P76" s="196">
        <v>73.496459621761986</v>
      </c>
      <c r="Q76" s="101"/>
      <c r="R76" s="101"/>
      <c r="S76" s="101">
        <f t="shared" si="85"/>
        <v>-8.8888888888890651</v>
      </c>
      <c r="T76" s="101">
        <f t="shared" si="86"/>
        <v>-8.8689661514273119</v>
      </c>
      <c r="U76" s="102"/>
      <c r="V76" s="103">
        <f t="shared" si="54"/>
        <v>-2.4626812619801886</v>
      </c>
      <c r="W76" s="103">
        <f t="shared" si="62"/>
        <v>-7.4626812619801886</v>
      </c>
      <c r="X76" s="103">
        <f t="shared" si="63"/>
        <v>2.5373187380198114</v>
      </c>
      <c r="Y76" s="103">
        <f t="shared" si="64"/>
        <v>-8.2404998149668138</v>
      </c>
      <c r="Z76" s="103">
        <f t="shared" si="65"/>
        <v>3.3151372910064367</v>
      </c>
      <c r="AA76" s="103">
        <f t="shared" si="66"/>
        <v>4.9950049950051381E-2</v>
      </c>
      <c r="AB76" s="103">
        <f t="shared" si="67"/>
        <v>-4.9500499500499489</v>
      </c>
      <c r="AC76" s="103">
        <f t="shared" si="68"/>
        <v>5.0499500499500511</v>
      </c>
      <c r="AD76" s="103">
        <f t="shared" si="69"/>
        <v>-9.7649206113700604</v>
      </c>
      <c r="AE76" s="103">
        <f t="shared" si="70"/>
        <v>9.8648207112701645</v>
      </c>
      <c r="AF76" s="103">
        <f t="shared" si="71"/>
        <v>-1.9201066907836375</v>
      </c>
      <c r="AG76" s="103">
        <f t="shared" si="72"/>
        <v>-6.920106690783637</v>
      </c>
      <c r="AH76" s="103">
        <f t="shared" si="73"/>
        <v>3.0798933092163625</v>
      </c>
      <c r="AI76" s="103">
        <f t="shared" si="74"/>
        <v>-8.2047470276497716</v>
      </c>
      <c r="AJ76" s="103">
        <f t="shared" si="75"/>
        <v>4.3645336460824975</v>
      </c>
      <c r="AK76" s="103">
        <f t="shared" si="76"/>
        <v>-1.9382492995318967</v>
      </c>
      <c r="AL76" s="103">
        <f t="shared" si="77"/>
        <v>-6.938249299531897</v>
      </c>
      <c r="AM76" s="103">
        <f t="shared" si="78"/>
        <v>3.061750700468103</v>
      </c>
      <c r="AN76" s="103">
        <f t="shared" si="79"/>
        <v>-8.1980497327783528</v>
      </c>
      <c r="AO76" s="103">
        <f t="shared" si="80"/>
        <v>4.3215511337145589</v>
      </c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</row>
    <row r="77" spans="1:128">
      <c r="A77" s="95" t="s">
        <v>101</v>
      </c>
      <c r="B77" s="96" t="s">
        <v>102</v>
      </c>
      <c r="C77" s="126" t="s">
        <v>128</v>
      </c>
      <c r="D77" s="86">
        <v>2</v>
      </c>
      <c r="E77" s="98">
        <v>446.04470000000003</v>
      </c>
      <c r="F77" s="98">
        <f t="shared" si="61"/>
        <v>446.10000000000008</v>
      </c>
      <c r="G77" s="131">
        <v>0.04</v>
      </c>
      <c r="H77" s="131">
        <v>1.5299999999999999E-2</v>
      </c>
      <c r="I77" s="99">
        <f t="shared" si="81"/>
        <v>5.5300000000000002E-2</v>
      </c>
      <c r="J77" s="98">
        <f t="shared" si="82"/>
        <v>123.97280550615483</v>
      </c>
      <c r="K77" s="194"/>
      <c r="L77" s="194">
        <v>445.87</v>
      </c>
      <c r="M77" s="195"/>
      <c r="N77" s="195"/>
      <c r="O77" s="195">
        <v>5.2000000000000046E-2</v>
      </c>
      <c r="P77" s="196">
        <v>116.62592235404948</v>
      </c>
      <c r="Q77" s="101"/>
      <c r="R77" s="101"/>
      <c r="S77" s="101">
        <f t="shared" si="85"/>
        <v>-5.9674502712476594</v>
      </c>
      <c r="T77" s="101">
        <f t="shared" si="86"/>
        <v>-5.9262054465167369</v>
      </c>
      <c r="U77" s="102"/>
      <c r="V77" s="103">
        <f t="shared" si="54"/>
        <v>-2.4626812619801886</v>
      </c>
      <c r="W77" s="103">
        <f t="shared" si="62"/>
        <v>-7.4626812619801886</v>
      </c>
      <c r="X77" s="103">
        <f t="shared" si="63"/>
        <v>2.5373187380198114</v>
      </c>
      <c r="Y77" s="103">
        <f t="shared" si="64"/>
        <v>-8.2404998149668138</v>
      </c>
      <c r="Z77" s="103">
        <f t="shared" si="65"/>
        <v>3.3151372910064367</v>
      </c>
      <c r="AA77" s="103">
        <f t="shared" si="66"/>
        <v>4.9950049950051381E-2</v>
      </c>
      <c r="AB77" s="103">
        <f t="shared" si="67"/>
        <v>-4.9500499500499489</v>
      </c>
      <c r="AC77" s="103">
        <f t="shared" si="68"/>
        <v>5.0499500499500511</v>
      </c>
      <c r="AD77" s="103">
        <f t="shared" si="69"/>
        <v>-9.7649206113700604</v>
      </c>
      <c r="AE77" s="103">
        <f t="shared" si="70"/>
        <v>9.8648207112701645</v>
      </c>
      <c r="AF77" s="103">
        <f t="shared" si="71"/>
        <v>-1.9201066907836375</v>
      </c>
      <c r="AG77" s="103">
        <f t="shared" si="72"/>
        <v>-6.920106690783637</v>
      </c>
      <c r="AH77" s="103">
        <f t="shared" si="73"/>
        <v>3.0798933092163625</v>
      </c>
      <c r="AI77" s="103">
        <f t="shared" si="74"/>
        <v>-8.2047470276497716</v>
      </c>
      <c r="AJ77" s="103">
        <f t="shared" si="75"/>
        <v>4.3645336460824975</v>
      </c>
      <c r="AK77" s="103">
        <f t="shared" si="76"/>
        <v>-1.9382492995318967</v>
      </c>
      <c r="AL77" s="103">
        <f t="shared" si="77"/>
        <v>-6.938249299531897</v>
      </c>
      <c r="AM77" s="103">
        <f t="shared" si="78"/>
        <v>3.061750700468103</v>
      </c>
      <c r="AN77" s="103">
        <f t="shared" si="79"/>
        <v>-8.1980497327783528</v>
      </c>
      <c r="AO77" s="103">
        <f t="shared" si="80"/>
        <v>4.3215511337145589</v>
      </c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</row>
    <row r="78" spans="1:128">
      <c r="A78" s="95" t="s">
        <v>101</v>
      </c>
      <c r="B78" s="96" t="s">
        <v>102</v>
      </c>
      <c r="C78" s="126" t="s">
        <v>128</v>
      </c>
      <c r="D78" s="86">
        <v>3</v>
      </c>
      <c r="E78" s="98">
        <v>447.09850000000006</v>
      </c>
      <c r="F78" s="98">
        <f t="shared" si="61"/>
        <v>447.20000000000005</v>
      </c>
      <c r="G78" s="131">
        <v>8.1500000000000003E-2</v>
      </c>
      <c r="H78" s="131">
        <v>0.02</v>
      </c>
      <c r="I78" s="99">
        <f t="shared" si="81"/>
        <v>0.10150000000000001</v>
      </c>
      <c r="J78" s="98">
        <f t="shared" si="82"/>
        <v>226.99987838134737</v>
      </c>
      <c r="K78" s="194"/>
      <c r="L78" s="194">
        <v>446.95</v>
      </c>
      <c r="M78" s="195"/>
      <c r="N78" s="195"/>
      <c r="O78" s="195">
        <v>9.6500000000000252E-2</v>
      </c>
      <c r="P78" s="196">
        <v>215.90781966662993</v>
      </c>
      <c r="Q78" s="101"/>
      <c r="R78" s="101"/>
      <c r="S78" s="101">
        <f t="shared" si="85"/>
        <v>-4.9261083743839942</v>
      </c>
      <c r="T78" s="101">
        <f t="shared" si="86"/>
        <v>-4.8863720957961867</v>
      </c>
      <c r="U78" s="102"/>
      <c r="V78" s="103">
        <f t="shared" si="54"/>
        <v>-2.4626812619801886</v>
      </c>
      <c r="W78" s="103">
        <f t="shared" si="62"/>
        <v>-7.4626812619801886</v>
      </c>
      <c r="X78" s="103">
        <f t="shared" si="63"/>
        <v>2.5373187380198114</v>
      </c>
      <c r="Y78" s="103">
        <f t="shared" si="64"/>
        <v>-8.2404998149668138</v>
      </c>
      <c r="Z78" s="103">
        <f t="shared" si="65"/>
        <v>3.3151372910064367</v>
      </c>
      <c r="AA78" s="103">
        <f t="shared" si="66"/>
        <v>4.9950049950051381E-2</v>
      </c>
      <c r="AB78" s="103">
        <f t="shared" si="67"/>
        <v>-4.9500499500499489</v>
      </c>
      <c r="AC78" s="103">
        <f t="shared" si="68"/>
        <v>5.0499500499500511</v>
      </c>
      <c r="AD78" s="103">
        <f t="shared" si="69"/>
        <v>-9.7649206113700604</v>
      </c>
      <c r="AE78" s="103">
        <f t="shared" si="70"/>
        <v>9.8648207112701645</v>
      </c>
      <c r="AF78" s="103">
        <f t="shared" si="71"/>
        <v>-1.9201066907836375</v>
      </c>
      <c r="AG78" s="103">
        <f t="shared" si="72"/>
        <v>-6.920106690783637</v>
      </c>
      <c r="AH78" s="103">
        <f t="shared" si="73"/>
        <v>3.0798933092163625</v>
      </c>
      <c r="AI78" s="103">
        <f t="shared" si="74"/>
        <v>-8.2047470276497716</v>
      </c>
      <c r="AJ78" s="103">
        <f t="shared" si="75"/>
        <v>4.3645336460824975</v>
      </c>
      <c r="AK78" s="103">
        <f t="shared" si="76"/>
        <v>-1.9382492995318967</v>
      </c>
      <c r="AL78" s="103">
        <f t="shared" si="77"/>
        <v>-6.938249299531897</v>
      </c>
      <c r="AM78" s="103">
        <f t="shared" si="78"/>
        <v>3.061750700468103</v>
      </c>
      <c r="AN78" s="103">
        <f t="shared" si="79"/>
        <v>-8.1980497327783528</v>
      </c>
      <c r="AO78" s="103">
        <f t="shared" si="80"/>
        <v>4.3215511337145589</v>
      </c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</row>
    <row r="79" spans="1:128">
      <c r="A79" s="95" t="s">
        <v>101</v>
      </c>
      <c r="B79" s="96" t="s">
        <v>102</v>
      </c>
      <c r="C79" s="126" t="s">
        <v>128</v>
      </c>
      <c r="D79" s="86">
        <v>4</v>
      </c>
      <c r="E79" s="98">
        <v>446.25039999999996</v>
      </c>
      <c r="F79" s="98">
        <f t="shared" si="61"/>
        <v>446.59999999999997</v>
      </c>
      <c r="G79" s="131">
        <v>0.27779999999999999</v>
      </c>
      <c r="H79" s="131">
        <v>7.1800000000000003E-2</v>
      </c>
      <c r="I79" s="99">
        <f t="shared" si="81"/>
        <v>0.34960000000000002</v>
      </c>
      <c r="J79" s="98">
        <f t="shared" si="82"/>
        <v>783.1851231742653</v>
      </c>
      <c r="K79" s="194"/>
      <c r="L79" s="194">
        <v>446.40999999999997</v>
      </c>
      <c r="M79" s="195"/>
      <c r="N79" s="195"/>
      <c r="O79" s="195">
        <v>0.34339999999999993</v>
      </c>
      <c r="P79" s="196">
        <v>769.24800071682978</v>
      </c>
      <c r="Q79" s="101"/>
      <c r="R79" s="101"/>
      <c r="S79" s="101">
        <f t="shared" si="85"/>
        <v>-1.7734553775743975</v>
      </c>
      <c r="T79" s="101">
        <f t="shared" si="86"/>
        <v>-1.7795438198504179</v>
      </c>
      <c r="U79" s="102"/>
      <c r="V79" s="103">
        <f t="shared" si="54"/>
        <v>-2.4626812619801886</v>
      </c>
      <c r="W79" s="103">
        <f t="shared" si="62"/>
        <v>-7.4626812619801886</v>
      </c>
      <c r="X79" s="103">
        <f t="shared" si="63"/>
        <v>2.5373187380198114</v>
      </c>
      <c r="Y79" s="103">
        <f t="shared" si="64"/>
        <v>-8.2404998149668138</v>
      </c>
      <c r="Z79" s="103">
        <f t="shared" si="65"/>
        <v>3.3151372910064367</v>
      </c>
      <c r="AA79" s="103">
        <f t="shared" si="66"/>
        <v>4.9950049950051381E-2</v>
      </c>
      <c r="AB79" s="103">
        <f t="shared" si="67"/>
        <v>-4.9500499500499489</v>
      </c>
      <c r="AC79" s="103">
        <f t="shared" si="68"/>
        <v>5.0499500499500511</v>
      </c>
      <c r="AD79" s="103">
        <f t="shared" si="69"/>
        <v>-9.7649206113700604</v>
      </c>
      <c r="AE79" s="103">
        <f t="shared" si="70"/>
        <v>9.8648207112701645</v>
      </c>
      <c r="AF79" s="103">
        <f t="shared" si="71"/>
        <v>-1.9201066907836375</v>
      </c>
      <c r="AG79" s="103">
        <f t="shared" si="72"/>
        <v>-6.920106690783637</v>
      </c>
      <c r="AH79" s="103">
        <f t="shared" si="73"/>
        <v>3.0798933092163625</v>
      </c>
      <c r="AI79" s="103">
        <f t="shared" si="74"/>
        <v>-8.2047470276497716</v>
      </c>
      <c r="AJ79" s="103">
        <f t="shared" si="75"/>
        <v>4.3645336460824975</v>
      </c>
      <c r="AK79" s="103">
        <f t="shared" si="76"/>
        <v>-1.9382492995318967</v>
      </c>
      <c r="AL79" s="103">
        <f t="shared" si="77"/>
        <v>-6.938249299531897</v>
      </c>
      <c r="AM79" s="103">
        <f t="shared" si="78"/>
        <v>3.061750700468103</v>
      </c>
      <c r="AN79" s="103">
        <f t="shared" si="79"/>
        <v>-8.1980497327783528</v>
      </c>
      <c r="AO79" s="103">
        <f t="shared" si="80"/>
        <v>4.3215511337145589</v>
      </c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</row>
    <row r="80" spans="1:128">
      <c r="A80" s="95" t="s">
        <v>101</v>
      </c>
      <c r="B80" s="96" t="s">
        <v>102</v>
      </c>
      <c r="C80" s="126" t="s">
        <v>128</v>
      </c>
      <c r="D80" s="86">
        <v>5</v>
      </c>
      <c r="E80" s="98">
        <v>446.27359999999999</v>
      </c>
      <c r="F80" s="98">
        <f t="shared" si="61"/>
        <v>446.79999999999995</v>
      </c>
      <c r="G80" s="131">
        <v>0.42620000000000002</v>
      </c>
      <c r="H80" s="131">
        <v>0.1002</v>
      </c>
      <c r="I80" s="99">
        <f t="shared" si="81"/>
        <v>0.52639999999999998</v>
      </c>
      <c r="J80" s="98">
        <f t="shared" si="82"/>
        <v>1179.0206458121747</v>
      </c>
      <c r="K80" s="194"/>
      <c r="L80" s="194">
        <v>446.63</v>
      </c>
      <c r="M80" s="195"/>
      <c r="N80" s="195"/>
      <c r="O80" s="195">
        <v>0.51459999999999972</v>
      </c>
      <c r="P80" s="196">
        <v>1152.1841345185046</v>
      </c>
      <c r="Q80" s="101"/>
      <c r="R80" s="101"/>
      <c r="S80" s="101">
        <f t="shared" si="85"/>
        <v>-2.2416413373860666</v>
      </c>
      <c r="T80" s="101">
        <f t="shared" si="86"/>
        <v>-2.2761697506309275</v>
      </c>
      <c r="U80" s="102"/>
      <c r="V80" s="103">
        <f t="shared" si="54"/>
        <v>-2.4626812619801886</v>
      </c>
      <c r="W80" s="103">
        <f t="shared" si="62"/>
        <v>-7.4626812619801886</v>
      </c>
      <c r="X80" s="103">
        <f t="shared" si="63"/>
        <v>2.5373187380198114</v>
      </c>
      <c r="Y80" s="103">
        <f t="shared" si="64"/>
        <v>-8.2404998149668138</v>
      </c>
      <c r="Z80" s="103">
        <f t="shared" si="65"/>
        <v>3.3151372910064367</v>
      </c>
      <c r="AA80" s="103">
        <f t="shared" si="66"/>
        <v>4.9950049950051381E-2</v>
      </c>
      <c r="AB80" s="103">
        <f t="shared" si="67"/>
        <v>-4.9500499500499489</v>
      </c>
      <c r="AC80" s="103">
        <f t="shared" si="68"/>
        <v>5.0499500499500511</v>
      </c>
      <c r="AD80" s="103">
        <f t="shared" si="69"/>
        <v>-9.7649206113700604</v>
      </c>
      <c r="AE80" s="103">
        <f t="shared" si="70"/>
        <v>9.8648207112701645</v>
      </c>
      <c r="AF80" s="103">
        <f t="shared" si="71"/>
        <v>-1.9201066907836375</v>
      </c>
      <c r="AG80" s="103">
        <f t="shared" si="72"/>
        <v>-6.920106690783637</v>
      </c>
      <c r="AH80" s="103">
        <f t="shared" si="73"/>
        <v>3.0798933092163625</v>
      </c>
      <c r="AI80" s="103">
        <f t="shared" si="74"/>
        <v>-8.2047470276497716</v>
      </c>
      <c r="AJ80" s="103">
        <f t="shared" si="75"/>
        <v>4.3645336460824975</v>
      </c>
      <c r="AK80" s="103">
        <f t="shared" si="76"/>
        <v>-1.9382492995318967</v>
      </c>
      <c r="AL80" s="103">
        <f t="shared" si="77"/>
        <v>-6.938249299531897</v>
      </c>
      <c r="AM80" s="103">
        <f t="shared" si="78"/>
        <v>3.061750700468103</v>
      </c>
      <c r="AN80" s="103">
        <f t="shared" si="79"/>
        <v>-8.1980497327783528</v>
      </c>
      <c r="AO80" s="103">
        <f t="shared" si="80"/>
        <v>4.3215511337145589</v>
      </c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</row>
    <row r="81" spans="1:128">
      <c r="A81" s="95" t="s">
        <v>101</v>
      </c>
      <c r="B81" s="96" t="s">
        <v>102</v>
      </c>
      <c r="C81" s="126" t="s">
        <v>128</v>
      </c>
      <c r="D81" s="86">
        <v>6</v>
      </c>
      <c r="E81" s="98">
        <v>446.91790000000003</v>
      </c>
      <c r="F81" s="98">
        <f t="shared" si="61"/>
        <v>447.60000000000008</v>
      </c>
      <c r="G81" s="131">
        <v>0.55130000000000001</v>
      </c>
      <c r="H81" s="131">
        <v>0.1308</v>
      </c>
      <c r="I81" s="99">
        <f t="shared" si="81"/>
        <v>0.68210000000000004</v>
      </c>
      <c r="J81" s="98">
        <f t="shared" si="82"/>
        <v>1525.3525627789354</v>
      </c>
      <c r="K81" s="194"/>
      <c r="L81" s="194">
        <v>447.48</v>
      </c>
      <c r="M81" s="195"/>
      <c r="N81" s="195"/>
      <c r="O81" s="195">
        <v>0.67209999999999992</v>
      </c>
      <c r="P81" s="196">
        <v>1501.9665683382495</v>
      </c>
      <c r="Q81" s="101"/>
      <c r="R81" s="101"/>
      <c r="S81" s="101">
        <f t="shared" si="85"/>
        <v>-1.466060694912787</v>
      </c>
      <c r="T81" s="101">
        <f t="shared" si="86"/>
        <v>-1.5331533844267795</v>
      </c>
      <c r="U81" s="102"/>
      <c r="V81" s="103">
        <f t="shared" si="54"/>
        <v>-2.4626812619801886</v>
      </c>
      <c r="W81" s="103">
        <f t="shared" si="62"/>
        <v>-7.4626812619801886</v>
      </c>
      <c r="X81" s="103">
        <f t="shared" si="63"/>
        <v>2.5373187380198114</v>
      </c>
      <c r="Y81" s="103">
        <f t="shared" si="64"/>
        <v>-8.2404998149668138</v>
      </c>
      <c r="Z81" s="103">
        <f t="shared" si="65"/>
        <v>3.3151372910064367</v>
      </c>
      <c r="AA81" s="103">
        <f t="shared" si="66"/>
        <v>4.9950049950051381E-2</v>
      </c>
      <c r="AB81" s="103">
        <f t="shared" si="67"/>
        <v>-4.9500499500499489</v>
      </c>
      <c r="AC81" s="103">
        <f t="shared" si="68"/>
        <v>5.0499500499500511</v>
      </c>
      <c r="AD81" s="103">
        <f t="shared" si="69"/>
        <v>-9.7649206113700604</v>
      </c>
      <c r="AE81" s="103">
        <f t="shared" si="70"/>
        <v>9.8648207112701645</v>
      </c>
      <c r="AF81" s="103">
        <f t="shared" si="71"/>
        <v>-1.9201066907836375</v>
      </c>
      <c r="AG81" s="103">
        <f t="shared" si="72"/>
        <v>-6.920106690783637</v>
      </c>
      <c r="AH81" s="103">
        <f t="shared" si="73"/>
        <v>3.0798933092163625</v>
      </c>
      <c r="AI81" s="103">
        <f t="shared" si="74"/>
        <v>-8.2047470276497716</v>
      </c>
      <c r="AJ81" s="103">
        <f t="shared" si="75"/>
        <v>4.3645336460824975</v>
      </c>
      <c r="AK81" s="103">
        <f t="shared" si="76"/>
        <v>-1.9382492995318967</v>
      </c>
      <c r="AL81" s="103">
        <f t="shared" si="77"/>
        <v>-6.938249299531897</v>
      </c>
      <c r="AM81" s="103">
        <f t="shared" si="78"/>
        <v>3.061750700468103</v>
      </c>
      <c r="AN81" s="103">
        <f t="shared" si="79"/>
        <v>-8.1980497327783528</v>
      </c>
      <c r="AO81" s="103">
        <f t="shared" si="80"/>
        <v>4.3215511337145589</v>
      </c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</row>
    <row r="82" spans="1:128">
      <c r="A82" s="95" t="s">
        <v>101</v>
      </c>
      <c r="B82" s="96" t="s">
        <v>102</v>
      </c>
      <c r="C82" s="126" t="s">
        <v>128</v>
      </c>
      <c r="D82" s="86">
        <v>7</v>
      </c>
      <c r="E82" s="98">
        <v>446.74609999999996</v>
      </c>
      <c r="F82" s="98">
        <f t="shared" si="61"/>
        <v>448.89999999999992</v>
      </c>
      <c r="G82" s="131">
        <v>1.7514000000000001</v>
      </c>
      <c r="H82" s="131">
        <v>0.40250000000000002</v>
      </c>
      <c r="I82" s="99">
        <f t="shared" si="81"/>
        <v>2.1539000000000001</v>
      </c>
      <c r="J82" s="98">
        <f t="shared" si="82"/>
        <v>4812.5506564962279</v>
      </c>
      <c r="K82" s="194"/>
      <c r="L82" s="194">
        <v>448.79</v>
      </c>
      <c r="M82" s="195"/>
      <c r="N82" s="195"/>
      <c r="O82" s="195">
        <v>2.1296999999999997</v>
      </c>
      <c r="P82" s="196">
        <v>4745.4265915015922</v>
      </c>
      <c r="Q82" s="101"/>
      <c r="R82" s="101"/>
      <c r="S82" s="101">
        <f t="shared" si="85"/>
        <v>-1.1235433399879493</v>
      </c>
      <c r="T82" s="101">
        <f t="shared" si="86"/>
        <v>-1.3947710847267294</v>
      </c>
      <c r="U82" s="102"/>
      <c r="V82" s="103">
        <f t="shared" ref="V82:V104" si="87">$Q$149</f>
        <v>-2.4626812619801886</v>
      </c>
      <c r="W82" s="103">
        <f t="shared" si="62"/>
        <v>-7.4626812619801886</v>
      </c>
      <c r="X82" s="103">
        <f t="shared" si="63"/>
        <v>2.5373187380198114</v>
      </c>
      <c r="Y82" s="103">
        <f t="shared" si="64"/>
        <v>-8.2404998149668138</v>
      </c>
      <c r="Z82" s="103">
        <f t="shared" si="65"/>
        <v>3.3151372910064367</v>
      </c>
      <c r="AA82" s="103">
        <f t="shared" si="66"/>
        <v>4.9950049950051381E-2</v>
      </c>
      <c r="AB82" s="103">
        <f t="shared" si="67"/>
        <v>-4.9500499500499489</v>
      </c>
      <c r="AC82" s="103">
        <f t="shared" si="68"/>
        <v>5.0499500499500511</v>
      </c>
      <c r="AD82" s="103">
        <f t="shared" si="69"/>
        <v>-9.7649206113700604</v>
      </c>
      <c r="AE82" s="103">
        <f t="shared" si="70"/>
        <v>9.8648207112701645</v>
      </c>
      <c r="AF82" s="103">
        <f t="shared" si="71"/>
        <v>-1.9201066907836375</v>
      </c>
      <c r="AG82" s="103">
        <f t="shared" si="72"/>
        <v>-6.920106690783637</v>
      </c>
      <c r="AH82" s="103">
        <f t="shared" si="73"/>
        <v>3.0798933092163625</v>
      </c>
      <c r="AI82" s="103">
        <f t="shared" si="74"/>
        <v>-8.2047470276497716</v>
      </c>
      <c r="AJ82" s="103">
        <f t="shared" si="75"/>
        <v>4.3645336460824975</v>
      </c>
      <c r="AK82" s="103">
        <f t="shared" si="76"/>
        <v>-1.9382492995318967</v>
      </c>
      <c r="AL82" s="103">
        <f t="shared" si="77"/>
        <v>-6.938249299531897</v>
      </c>
      <c r="AM82" s="103">
        <f t="shared" si="78"/>
        <v>3.061750700468103</v>
      </c>
      <c r="AN82" s="103">
        <f t="shared" si="79"/>
        <v>-8.1980497327783528</v>
      </c>
      <c r="AO82" s="103">
        <f t="shared" si="80"/>
        <v>4.3215511337145589</v>
      </c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</row>
    <row r="83" spans="1:128">
      <c r="A83" s="95" t="s">
        <v>101</v>
      </c>
      <c r="B83" s="96" t="s">
        <v>102</v>
      </c>
      <c r="C83" s="126" t="s">
        <v>128</v>
      </c>
      <c r="D83" s="86">
        <v>8</v>
      </c>
      <c r="E83" s="98">
        <v>446.49020000000002</v>
      </c>
      <c r="F83" s="98">
        <f t="shared" si="61"/>
        <v>449.20000000000005</v>
      </c>
      <c r="G83" s="131">
        <v>2.2094</v>
      </c>
      <c r="H83" s="131">
        <v>0.50039999999999996</v>
      </c>
      <c r="I83" s="99">
        <f t="shared" si="81"/>
        <v>2.7098</v>
      </c>
      <c r="J83" s="98">
        <f t="shared" si="82"/>
        <v>6055.2456936645249</v>
      </c>
      <c r="K83" s="194"/>
      <c r="L83" s="194">
        <v>449.06</v>
      </c>
      <c r="M83" s="195"/>
      <c r="N83" s="195"/>
      <c r="O83" s="195">
        <v>2.7008999999999999</v>
      </c>
      <c r="P83" s="196">
        <v>6014.5637554001696</v>
      </c>
      <c r="Q83" s="101"/>
      <c r="R83" s="101"/>
      <c r="S83" s="101">
        <f t="shared" si="85"/>
        <v>-0.32843752306443758</v>
      </c>
      <c r="T83" s="101">
        <f t="shared" si="86"/>
        <v>-0.67184620282080243</v>
      </c>
      <c r="U83" s="102"/>
      <c r="V83" s="103">
        <f t="shared" si="87"/>
        <v>-2.4626812619801886</v>
      </c>
      <c r="W83" s="103">
        <f t="shared" si="62"/>
        <v>-7.4626812619801886</v>
      </c>
      <c r="X83" s="103">
        <f t="shared" si="63"/>
        <v>2.5373187380198114</v>
      </c>
      <c r="Y83" s="103">
        <f t="shared" si="64"/>
        <v>-8.2404998149668138</v>
      </c>
      <c r="Z83" s="103">
        <f t="shared" si="65"/>
        <v>3.3151372910064367</v>
      </c>
      <c r="AA83" s="103">
        <f t="shared" si="66"/>
        <v>4.9950049950051381E-2</v>
      </c>
      <c r="AB83" s="103">
        <f t="shared" si="67"/>
        <v>-4.9500499500499489</v>
      </c>
      <c r="AC83" s="103">
        <f t="shared" si="68"/>
        <v>5.0499500499500511</v>
      </c>
      <c r="AD83" s="103">
        <f t="shared" si="69"/>
        <v>-9.7649206113700604</v>
      </c>
      <c r="AE83" s="103">
        <f t="shared" si="70"/>
        <v>9.8648207112701645</v>
      </c>
      <c r="AF83" s="103">
        <f t="shared" si="71"/>
        <v>-1.9201066907836375</v>
      </c>
      <c r="AG83" s="103">
        <f t="shared" si="72"/>
        <v>-6.920106690783637</v>
      </c>
      <c r="AH83" s="103">
        <f t="shared" si="73"/>
        <v>3.0798933092163625</v>
      </c>
      <c r="AI83" s="103">
        <f t="shared" si="74"/>
        <v>-8.2047470276497716</v>
      </c>
      <c r="AJ83" s="103">
        <f t="shared" si="75"/>
        <v>4.3645336460824975</v>
      </c>
      <c r="AK83" s="103">
        <f t="shared" si="76"/>
        <v>-1.9382492995318967</v>
      </c>
      <c r="AL83" s="103">
        <f t="shared" si="77"/>
        <v>-6.938249299531897</v>
      </c>
      <c r="AM83" s="103">
        <f t="shared" si="78"/>
        <v>3.061750700468103</v>
      </c>
      <c r="AN83" s="103">
        <f t="shared" si="79"/>
        <v>-8.1980497327783528</v>
      </c>
      <c r="AO83" s="103">
        <f t="shared" si="80"/>
        <v>4.3215511337145589</v>
      </c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</row>
    <row r="84" spans="1:128">
      <c r="A84" s="95" t="s">
        <v>101</v>
      </c>
      <c r="B84" s="96" t="s">
        <v>102</v>
      </c>
      <c r="C84" s="126" t="s">
        <v>128</v>
      </c>
      <c r="D84" s="86">
        <v>9</v>
      </c>
      <c r="E84" s="98">
        <v>446.29310000000004</v>
      </c>
      <c r="F84" s="98">
        <f t="shared" si="61"/>
        <v>449.70000000000005</v>
      </c>
      <c r="G84" s="131">
        <v>2.7046999999999999</v>
      </c>
      <c r="H84" s="131">
        <v>0.70220000000000005</v>
      </c>
      <c r="I84" s="99">
        <f t="shared" si="81"/>
        <v>3.4068999999999998</v>
      </c>
      <c r="J84" s="98">
        <f t="shared" si="82"/>
        <v>7611.8444233643522</v>
      </c>
      <c r="K84" s="194"/>
      <c r="L84" s="194">
        <v>449.57</v>
      </c>
      <c r="M84" s="195"/>
      <c r="N84" s="195"/>
      <c r="O84" s="195">
        <v>3.4141000000000004</v>
      </c>
      <c r="P84" s="196">
        <v>7594.1455168271914</v>
      </c>
      <c r="Q84" s="101"/>
      <c r="R84" s="101"/>
      <c r="S84" s="101">
        <f t="shared" si="85"/>
        <v>0.2113358184860295</v>
      </c>
      <c r="T84" s="101">
        <f t="shared" si="86"/>
        <v>-0.23251797531271814</v>
      </c>
      <c r="U84" s="102"/>
      <c r="V84" s="103">
        <f t="shared" si="87"/>
        <v>-2.4626812619801886</v>
      </c>
      <c r="W84" s="103">
        <f t="shared" si="62"/>
        <v>-7.4626812619801886</v>
      </c>
      <c r="X84" s="103">
        <f t="shared" si="63"/>
        <v>2.5373187380198114</v>
      </c>
      <c r="Y84" s="103">
        <f t="shared" si="64"/>
        <v>-8.2404998149668138</v>
      </c>
      <c r="Z84" s="103">
        <f t="shared" si="65"/>
        <v>3.3151372910064367</v>
      </c>
      <c r="AA84" s="103">
        <f t="shared" si="66"/>
        <v>4.9950049950051381E-2</v>
      </c>
      <c r="AB84" s="103">
        <f t="shared" si="67"/>
        <v>-4.9500499500499489</v>
      </c>
      <c r="AC84" s="103">
        <f t="shared" si="68"/>
        <v>5.0499500499500511</v>
      </c>
      <c r="AD84" s="103">
        <f t="shared" si="69"/>
        <v>-9.7649206113700604</v>
      </c>
      <c r="AE84" s="103">
        <f t="shared" si="70"/>
        <v>9.8648207112701645</v>
      </c>
      <c r="AF84" s="103">
        <f t="shared" si="71"/>
        <v>-1.9201066907836375</v>
      </c>
      <c r="AG84" s="103">
        <f t="shared" si="72"/>
        <v>-6.920106690783637</v>
      </c>
      <c r="AH84" s="103">
        <f t="shared" si="73"/>
        <v>3.0798933092163625</v>
      </c>
      <c r="AI84" s="103">
        <f t="shared" si="74"/>
        <v>-8.2047470276497716</v>
      </c>
      <c r="AJ84" s="103">
        <f t="shared" si="75"/>
        <v>4.3645336460824975</v>
      </c>
      <c r="AK84" s="103">
        <f t="shared" si="76"/>
        <v>-1.9382492995318967</v>
      </c>
      <c r="AL84" s="103">
        <f t="shared" si="77"/>
        <v>-6.938249299531897</v>
      </c>
      <c r="AM84" s="103">
        <f t="shared" si="78"/>
        <v>3.061750700468103</v>
      </c>
      <c r="AN84" s="103">
        <f t="shared" si="79"/>
        <v>-8.1980497327783528</v>
      </c>
      <c r="AO84" s="103">
        <f t="shared" si="80"/>
        <v>4.3215511337145589</v>
      </c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</row>
    <row r="85" spans="1:128" ht="13.7" customHeight="1">
      <c r="A85" s="95" t="s">
        <v>23</v>
      </c>
      <c r="B85" s="96" t="s">
        <v>86</v>
      </c>
      <c r="C85" s="126" t="s">
        <v>114</v>
      </c>
      <c r="D85" s="127">
        <v>1</v>
      </c>
      <c r="E85" s="98">
        <v>446.66499999999991</v>
      </c>
      <c r="F85" s="98">
        <f t="shared" si="61"/>
        <v>446.69999999999993</v>
      </c>
      <c r="G85" s="131">
        <v>2.5100000000000001E-2</v>
      </c>
      <c r="H85" s="131">
        <v>9.9000000000000008E-3</v>
      </c>
      <c r="I85" s="99">
        <f t="shared" si="81"/>
        <v>3.5000000000000003E-2</v>
      </c>
      <c r="J85" s="98">
        <f t="shared" si="82"/>
        <v>78.356184310650775</v>
      </c>
      <c r="K85" s="167">
        <v>448.06439999999998</v>
      </c>
      <c r="L85" s="167">
        <v>448.1</v>
      </c>
      <c r="M85" s="168">
        <v>2.4800000000000377E-2</v>
      </c>
      <c r="N85" s="168">
        <v>1.0799999999999921E-2</v>
      </c>
      <c r="O85" s="168">
        <v>3.5600000000000298E-2</v>
      </c>
      <c r="P85" s="169">
        <v>79.452864365033918</v>
      </c>
      <c r="Q85" s="101">
        <f t="shared" ref="Q85" si="88">((M85-G85)/G85)*100</f>
        <v>-1.195219123504476</v>
      </c>
      <c r="R85" s="101">
        <f t="shared" ref="R85" si="89">((N85-H85)/H85)*100</f>
        <v>9.0909090909082817</v>
      </c>
      <c r="S85" s="101">
        <f t="shared" si="85"/>
        <v>1.7142857142865564</v>
      </c>
      <c r="T85" s="101">
        <f t="shared" si="86"/>
        <v>1.3996088043736878</v>
      </c>
      <c r="U85" s="102"/>
      <c r="V85" s="103">
        <f t="shared" si="87"/>
        <v>-2.4626812619801886</v>
      </c>
      <c r="W85" s="103">
        <f t="shared" si="62"/>
        <v>-7.4626812619801886</v>
      </c>
      <c r="X85" s="103">
        <f t="shared" si="63"/>
        <v>2.5373187380198114</v>
      </c>
      <c r="Y85" s="103">
        <f t="shared" si="64"/>
        <v>-8.2404998149668138</v>
      </c>
      <c r="Z85" s="103">
        <f t="shared" si="65"/>
        <v>3.3151372910064367</v>
      </c>
      <c r="AA85" s="103">
        <f t="shared" si="66"/>
        <v>4.9950049950051381E-2</v>
      </c>
      <c r="AB85" s="103">
        <f t="shared" si="67"/>
        <v>-4.9500499500499489</v>
      </c>
      <c r="AC85" s="103">
        <f t="shared" si="68"/>
        <v>5.0499500499500511</v>
      </c>
      <c r="AD85" s="103">
        <f t="shared" si="69"/>
        <v>-9.7649206113700604</v>
      </c>
      <c r="AE85" s="103">
        <f t="shared" si="70"/>
        <v>9.8648207112701645</v>
      </c>
      <c r="AF85" s="103">
        <f t="shared" si="71"/>
        <v>-1.9201066907836375</v>
      </c>
      <c r="AG85" s="103">
        <f t="shared" si="72"/>
        <v>-6.920106690783637</v>
      </c>
      <c r="AH85" s="103">
        <f t="shared" si="73"/>
        <v>3.0798933092163625</v>
      </c>
      <c r="AI85" s="103">
        <f t="shared" si="74"/>
        <v>-8.2047470276497716</v>
      </c>
      <c r="AJ85" s="103">
        <f t="shared" si="75"/>
        <v>4.3645336460824975</v>
      </c>
      <c r="AK85" s="103">
        <f t="shared" si="76"/>
        <v>-1.9382492995318967</v>
      </c>
      <c r="AL85" s="103">
        <f t="shared" si="77"/>
        <v>-6.938249299531897</v>
      </c>
      <c r="AM85" s="103">
        <f t="shared" si="78"/>
        <v>3.061750700468103</v>
      </c>
      <c r="AN85" s="103">
        <f t="shared" si="79"/>
        <v>-8.1980497327783528</v>
      </c>
      <c r="AO85" s="103">
        <f t="shared" si="80"/>
        <v>4.3215511337145589</v>
      </c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</row>
    <row r="86" spans="1:128" ht="13.7" customHeight="1">
      <c r="A86" s="95" t="s">
        <v>23</v>
      </c>
      <c r="B86" s="96" t="s">
        <v>86</v>
      </c>
      <c r="C86" s="126" t="s">
        <v>114</v>
      </c>
      <c r="D86" s="86">
        <v>2</v>
      </c>
      <c r="E86" s="98">
        <v>446.14450000000005</v>
      </c>
      <c r="F86" s="98">
        <f t="shared" si="61"/>
        <v>446.20000000000005</v>
      </c>
      <c r="G86" s="131">
        <v>4.0300000000000002E-2</v>
      </c>
      <c r="H86" s="131">
        <v>1.52E-2</v>
      </c>
      <c r="I86" s="99">
        <f t="shared" si="81"/>
        <v>5.5500000000000001E-2</v>
      </c>
      <c r="J86" s="98">
        <f t="shared" si="82"/>
        <v>124.39331803040839</v>
      </c>
      <c r="K86" s="170">
        <v>447.34729999999996</v>
      </c>
      <c r="L86" s="170">
        <v>447.4</v>
      </c>
      <c r="M86" s="171">
        <v>3.960000000000008E-2</v>
      </c>
      <c r="N86" s="171">
        <v>1.309999999999989E-2</v>
      </c>
      <c r="O86" s="171">
        <v>5.2699999999999969E-2</v>
      </c>
      <c r="P86" s="172">
        <v>117.80556180846509</v>
      </c>
      <c r="Q86" s="101">
        <f t="shared" si="83"/>
        <v>-1.7369727047144488</v>
      </c>
      <c r="R86" s="101">
        <f t="shared" si="84"/>
        <v>-13.815789473684937</v>
      </c>
      <c r="S86" s="101">
        <f t="shared" si="85"/>
        <v>-5.0450450450451019</v>
      </c>
      <c r="T86" s="101">
        <f t="shared" si="86"/>
        <v>-5.2959084348348267</v>
      </c>
      <c r="U86" s="102"/>
      <c r="V86" s="103">
        <f t="shared" si="87"/>
        <v>-2.4626812619801886</v>
      </c>
      <c r="W86" s="103">
        <f t="shared" si="62"/>
        <v>-7.4626812619801886</v>
      </c>
      <c r="X86" s="103">
        <f t="shared" si="63"/>
        <v>2.5373187380198114</v>
      </c>
      <c r="Y86" s="103">
        <f t="shared" si="64"/>
        <v>-8.2404998149668138</v>
      </c>
      <c r="Z86" s="103">
        <f t="shared" si="65"/>
        <v>3.3151372910064367</v>
      </c>
      <c r="AA86" s="103">
        <f t="shared" si="66"/>
        <v>4.9950049950051381E-2</v>
      </c>
      <c r="AB86" s="103">
        <f t="shared" si="67"/>
        <v>-4.9500499500499489</v>
      </c>
      <c r="AC86" s="103">
        <f t="shared" si="68"/>
        <v>5.0499500499500511</v>
      </c>
      <c r="AD86" s="103">
        <f t="shared" si="69"/>
        <v>-9.7649206113700604</v>
      </c>
      <c r="AE86" s="103">
        <f t="shared" si="70"/>
        <v>9.8648207112701645</v>
      </c>
      <c r="AF86" s="103">
        <f t="shared" si="71"/>
        <v>-1.9201066907836375</v>
      </c>
      <c r="AG86" s="103">
        <f t="shared" si="72"/>
        <v>-6.920106690783637</v>
      </c>
      <c r="AH86" s="103">
        <f t="shared" si="73"/>
        <v>3.0798933092163625</v>
      </c>
      <c r="AI86" s="103">
        <f t="shared" si="74"/>
        <v>-8.2047470276497716</v>
      </c>
      <c r="AJ86" s="103">
        <f t="shared" si="75"/>
        <v>4.3645336460824975</v>
      </c>
      <c r="AK86" s="103">
        <f t="shared" si="76"/>
        <v>-1.9382492995318967</v>
      </c>
      <c r="AL86" s="103">
        <f t="shared" si="77"/>
        <v>-6.938249299531897</v>
      </c>
      <c r="AM86" s="103">
        <f t="shared" si="78"/>
        <v>3.061750700468103</v>
      </c>
      <c r="AN86" s="103">
        <f t="shared" si="79"/>
        <v>-8.1980497327783528</v>
      </c>
      <c r="AO86" s="103">
        <f t="shared" si="80"/>
        <v>4.3215511337145589</v>
      </c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</row>
    <row r="87" spans="1:128" ht="13.7" customHeight="1">
      <c r="A87" s="95" t="s">
        <v>23</v>
      </c>
      <c r="B87" s="96" t="s">
        <v>86</v>
      </c>
      <c r="C87" s="126" t="s">
        <v>114</v>
      </c>
      <c r="D87" s="86">
        <v>3</v>
      </c>
      <c r="E87" s="98">
        <v>446.09929999999997</v>
      </c>
      <c r="F87" s="98">
        <f t="shared" si="61"/>
        <v>446.2</v>
      </c>
      <c r="G87" s="131">
        <v>8.0299999999999996E-2</v>
      </c>
      <c r="H87" s="131">
        <v>2.0400000000000001E-2</v>
      </c>
      <c r="I87" s="99">
        <f t="shared" si="81"/>
        <v>0.1007</v>
      </c>
      <c r="J87" s="98">
        <f t="shared" si="82"/>
        <v>225.71526669676683</v>
      </c>
      <c r="K87" s="170">
        <v>447.60339999999997</v>
      </c>
      <c r="L87" s="170">
        <v>447.7</v>
      </c>
      <c r="M87" s="171">
        <v>7.790000000000008E-2</v>
      </c>
      <c r="N87" s="171">
        <v>1.8699999999999939E-2</v>
      </c>
      <c r="O87" s="171">
        <v>9.6600000000000019E-2</v>
      </c>
      <c r="P87" s="172">
        <v>215.81605501656159</v>
      </c>
      <c r="Q87" s="101">
        <f t="shared" si="83"/>
        <v>-2.9887920298878159</v>
      </c>
      <c r="R87" s="101">
        <f t="shared" si="84"/>
        <v>-8.3333333333336395</v>
      </c>
      <c r="S87" s="101">
        <f t="shared" si="85"/>
        <v>-4.0714995034756489</v>
      </c>
      <c r="T87" s="101">
        <f t="shared" si="86"/>
        <v>-4.3857076329285958</v>
      </c>
      <c r="U87" s="102"/>
      <c r="V87" s="103">
        <f t="shared" si="87"/>
        <v>-2.4626812619801886</v>
      </c>
      <c r="W87" s="103">
        <f t="shared" si="62"/>
        <v>-7.4626812619801886</v>
      </c>
      <c r="X87" s="103">
        <f t="shared" si="63"/>
        <v>2.5373187380198114</v>
      </c>
      <c r="Y87" s="103">
        <f t="shared" si="64"/>
        <v>-8.2404998149668138</v>
      </c>
      <c r="Z87" s="103">
        <f t="shared" si="65"/>
        <v>3.3151372910064367</v>
      </c>
      <c r="AA87" s="103">
        <f t="shared" si="66"/>
        <v>4.9950049950051381E-2</v>
      </c>
      <c r="AB87" s="103">
        <f t="shared" si="67"/>
        <v>-4.9500499500499489</v>
      </c>
      <c r="AC87" s="103">
        <f t="shared" si="68"/>
        <v>5.0499500499500511</v>
      </c>
      <c r="AD87" s="103">
        <f t="shared" si="69"/>
        <v>-9.7649206113700604</v>
      </c>
      <c r="AE87" s="103">
        <f t="shared" si="70"/>
        <v>9.8648207112701645</v>
      </c>
      <c r="AF87" s="103">
        <f t="shared" si="71"/>
        <v>-1.9201066907836375</v>
      </c>
      <c r="AG87" s="103">
        <f t="shared" si="72"/>
        <v>-6.920106690783637</v>
      </c>
      <c r="AH87" s="103">
        <f t="shared" si="73"/>
        <v>3.0798933092163625</v>
      </c>
      <c r="AI87" s="103">
        <f t="shared" si="74"/>
        <v>-8.2047470276497716</v>
      </c>
      <c r="AJ87" s="103">
        <f t="shared" si="75"/>
        <v>4.3645336460824975</v>
      </c>
      <c r="AK87" s="103">
        <f t="shared" si="76"/>
        <v>-1.9382492995318967</v>
      </c>
      <c r="AL87" s="103">
        <f t="shared" si="77"/>
        <v>-6.938249299531897</v>
      </c>
      <c r="AM87" s="103">
        <f t="shared" si="78"/>
        <v>3.061750700468103</v>
      </c>
      <c r="AN87" s="103">
        <f t="shared" si="79"/>
        <v>-8.1980497327783528</v>
      </c>
      <c r="AO87" s="103">
        <f t="shared" si="80"/>
        <v>4.3215511337145589</v>
      </c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</row>
    <row r="88" spans="1:128" ht="13.7" customHeight="1">
      <c r="A88" s="95" t="s">
        <v>23</v>
      </c>
      <c r="B88" s="96" t="s">
        <v>86</v>
      </c>
      <c r="C88" s="126" t="s">
        <v>114</v>
      </c>
      <c r="D88" s="86">
        <v>4</v>
      </c>
      <c r="E88" s="98">
        <v>446.05450000000002</v>
      </c>
      <c r="F88" s="98">
        <f t="shared" si="61"/>
        <v>446.40000000000003</v>
      </c>
      <c r="G88" s="131">
        <v>0.27510000000000001</v>
      </c>
      <c r="H88" s="131">
        <v>7.0400000000000004E-2</v>
      </c>
      <c r="I88" s="99">
        <f t="shared" si="81"/>
        <v>0.34550000000000003</v>
      </c>
      <c r="J88" s="98">
        <f t="shared" si="82"/>
        <v>774.34268494181708</v>
      </c>
      <c r="K88" s="170">
        <v>447.26059999999995</v>
      </c>
      <c r="L88" s="170">
        <v>447.59999999999997</v>
      </c>
      <c r="M88" s="171">
        <v>0.27030000000000021</v>
      </c>
      <c r="N88" s="171">
        <v>6.9100000000000161E-2</v>
      </c>
      <c r="O88" s="171">
        <v>0.33940000000000037</v>
      </c>
      <c r="P88" s="172">
        <v>758.84171330986987</v>
      </c>
      <c r="Q88" s="101">
        <f t="shared" si="83"/>
        <v>-1.7448200654306814</v>
      </c>
      <c r="R88" s="101">
        <f t="shared" si="84"/>
        <v>-1.8465909090906858</v>
      </c>
      <c r="S88" s="101">
        <f t="shared" si="85"/>
        <v>-1.7655571635310161</v>
      </c>
      <c r="T88" s="101">
        <f t="shared" si="86"/>
        <v>-2.0018232151456208</v>
      </c>
      <c r="U88" s="102"/>
      <c r="V88" s="103">
        <f t="shared" si="87"/>
        <v>-2.4626812619801886</v>
      </c>
      <c r="W88" s="103">
        <f t="shared" si="62"/>
        <v>-7.4626812619801886</v>
      </c>
      <c r="X88" s="103">
        <f t="shared" si="63"/>
        <v>2.5373187380198114</v>
      </c>
      <c r="Y88" s="103">
        <f t="shared" si="64"/>
        <v>-8.2404998149668138</v>
      </c>
      <c r="Z88" s="103">
        <f t="shared" si="65"/>
        <v>3.3151372910064367</v>
      </c>
      <c r="AA88" s="103">
        <f t="shared" si="66"/>
        <v>4.9950049950051381E-2</v>
      </c>
      <c r="AB88" s="103">
        <f t="shared" si="67"/>
        <v>-4.9500499500499489</v>
      </c>
      <c r="AC88" s="103">
        <f t="shared" si="68"/>
        <v>5.0499500499500511</v>
      </c>
      <c r="AD88" s="103">
        <f t="shared" si="69"/>
        <v>-9.7649206113700604</v>
      </c>
      <c r="AE88" s="103">
        <f t="shared" si="70"/>
        <v>9.8648207112701645</v>
      </c>
      <c r="AF88" s="103">
        <f t="shared" si="71"/>
        <v>-1.9201066907836375</v>
      </c>
      <c r="AG88" s="103">
        <f t="shared" si="72"/>
        <v>-6.920106690783637</v>
      </c>
      <c r="AH88" s="103">
        <f t="shared" si="73"/>
        <v>3.0798933092163625</v>
      </c>
      <c r="AI88" s="103">
        <f t="shared" si="74"/>
        <v>-8.2047470276497716</v>
      </c>
      <c r="AJ88" s="103">
        <f t="shared" si="75"/>
        <v>4.3645336460824975</v>
      </c>
      <c r="AK88" s="103">
        <f t="shared" si="76"/>
        <v>-1.9382492995318967</v>
      </c>
      <c r="AL88" s="103">
        <f t="shared" si="77"/>
        <v>-6.938249299531897</v>
      </c>
      <c r="AM88" s="103">
        <f t="shared" si="78"/>
        <v>3.061750700468103</v>
      </c>
      <c r="AN88" s="103">
        <f t="shared" si="79"/>
        <v>-8.1980497327783528</v>
      </c>
      <c r="AO88" s="103">
        <f t="shared" si="80"/>
        <v>4.3215511337145589</v>
      </c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</row>
    <row r="89" spans="1:128" ht="13.7" customHeight="1">
      <c r="A89" s="95" t="s">
        <v>23</v>
      </c>
      <c r="B89" s="96" t="s">
        <v>86</v>
      </c>
      <c r="C89" s="126" t="s">
        <v>114</v>
      </c>
      <c r="D89" s="86">
        <v>5</v>
      </c>
      <c r="E89" s="98">
        <v>445.77259999999995</v>
      </c>
      <c r="F89" s="98">
        <f t="shared" si="61"/>
        <v>446.29999999999995</v>
      </c>
      <c r="G89" s="131">
        <v>0.4259</v>
      </c>
      <c r="H89" s="131">
        <v>0.10150000000000001</v>
      </c>
      <c r="I89" s="99">
        <f t="shared" si="81"/>
        <v>0.52739999999999998</v>
      </c>
      <c r="J89" s="98">
        <f t="shared" si="82"/>
        <v>1182.5864430873712</v>
      </c>
      <c r="K89" s="170">
        <v>446.98090000000002</v>
      </c>
      <c r="L89" s="170">
        <v>447.5</v>
      </c>
      <c r="M89" s="171">
        <v>0.41990000000000016</v>
      </c>
      <c r="N89" s="171">
        <v>9.9199999999999955E-2</v>
      </c>
      <c r="O89" s="171">
        <v>0.51910000000000012</v>
      </c>
      <c r="P89" s="172">
        <v>1161.3471627087424</v>
      </c>
      <c r="Q89" s="101">
        <f t="shared" si="83"/>
        <v>-1.4087814040854283</v>
      </c>
      <c r="R89" s="101">
        <f t="shared" si="84"/>
        <v>-2.2660098522168002</v>
      </c>
      <c r="S89" s="101">
        <f t="shared" si="85"/>
        <v>-1.5737580583996706</v>
      </c>
      <c r="T89" s="101">
        <f t="shared" si="86"/>
        <v>-1.7960023559190761</v>
      </c>
      <c r="U89" s="102"/>
      <c r="V89" s="103">
        <f t="shared" si="87"/>
        <v>-2.4626812619801886</v>
      </c>
      <c r="W89" s="103">
        <f t="shared" si="62"/>
        <v>-7.4626812619801886</v>
      </c>
      <c r="X89" s="103">
        <f t="shared" si="63"/>
        <v>2.5373187380198114</v>
      </c>
      <c r="Y89" s="103">
        <f t="shared" si="64"/>
        <v>-8.2404998149668138</v>
      </c>
      <c r="Z89" s="103">
        <f t="shared" si="65"/>
        <v>3.3151372910064367</v>
      </c>
      <c r="AA89" s="103">
        <f t="shared" si="66"/>
        <v>4.9950049950051381E-2</v>
      </c>
      <c r="AB89" s="103">
        <f t="shared" si="67"/>
        <v>-4.9500499500499489</v>
      </c>
      <c r="AC89" s="103">
        <f t="shared" si="68"/>
        <v>5.0499500499500511</v>
      </c>
      <c r="AD89" s="103">
        <f t="shared" si="69"/>
        <v>-9.7649206113700604</v>
      </c>
      <c r="AE89" s="103">
        <f t="shared" si="70"/>
        <v>9.8648207112701645</v>
      </c>
      <c r="AF89" s="103">
        <f t="shared" si="71"/>
        <v>-1.9201066907836375</v>
      </c>
      <c r="AG89" s="103">
        <f t="shared" si="72"/>
        <v>-6.920106690783637</v>
      </c>
      <c r="AH89" s="103">
        <f t="shared" si="73"/>
        <v>3.0798933092163625</v>
      </c>
      <c r="AI89" s="103">
        <f t="shared" si="74"/>
        <v>-8.2047470276497716</v>
      </c>
      <c r="AJ89" s="103">
        <f t="shared" si="75"/>
        <v>4.3645336460824975</v>
      </c>
      <c r="AK89" s="103">
        <f t="shared" si="76"/>
        <v>-1.9382492995318967</v>
      </c>
      <c r="AL89" s="103">
        <f t="shared" si="77"/>
        <v>-6.938249299531897</v>
      </c>
      <c r="AM89" s="103">
        <f t="shared" si="78"/>
        <v>3.061750700468103</v>
      </c>
      <c r="AN89" s="103">
        <f t="shared" si="79"/>
        <v>-8.1980497327783528</v>
      </c>
      <c r="AO89" s="103">
        <f t="shared" si="80"/>
        <v>4.3215511337145589</v>
      </c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</row>
    <row r="90" spans="1:128" ht="13.7" customHeight="1">
      <c r="A90" s="95" t="s">
        <v>23</v>
      </c>
      <c r="B90" s="96" t="s">
        <v>86</v>
      </c>
      <c r="C90" s="126" t="s">
        <v>114</v>
      </c>
      <c r="D90" s="86">
        <v>6</v>
      </c>
      <c r="E90" s="98">
        <v>445.91830000000004</v>
      </c>
      <c r="F90" s="98">
        <f t="shared" si="61"/>
        <v>446.6</v>
      </c>
      <c r="G90" s="131">
        <v>0.55010000000000003</v>
      </c>
      <c r="H90" s="131">
        <v>0.13159999999999999</v>
      </c>
      <c r="I90" s="99">
        <f t="shared" si="81"/>
        <v>0.68169999999999997</v>
      </c>
      <c r="J90" s="98">
        <f t="shared" si="82"/>
        <v>1527.8739305648028</v>
      </c>
      <c r="K90" s="170">
        <v>447.13129999999995</v>
      </c>
      <c r="L90" s="170">
        <v>447.79999999999995</v>
      </c>
      <c r="M90" s="171">
        <v>0.53710000000000013</v>
      </c>
      <c r="N90" s="171">
        <v>0.13159999999999994</v>
      </c>
      <c r="O90" s="171">
        <v>0.66870000000000007</v>
      </c>
      <c r="P90" s="172">
        <v>1495.5338622011031</v>
      </c>
      <c r="Q90" s="101">
        <f t="shared" si="83"/>
        <v>-2.363206689692765</v>
      </c>
      <c r="R90" s="101">
        <f t="shared" si="84"/>
        <v>-4.2181725859618411E-14</v>
      </c>
      <c r="S90" s="101">
        <f t="shared" si="85"/>
        <v>-1.9069972128502131</v>
      </c>
      <c r="T90" s="101">
        <f t="shared" si="86"/>
        <v>-2.116671259110011</v>
      </c>
      <c r="U90" s="102"/>
      <c r="V90" s="103">
        <f t="shared" si="87"/>
        <v>-2.4626812619801886</v>
      </c>
      <c r="W90" s="103">
        <f t="shared" si="62"/>
        <v>-7.4626812619801886</v>
      </c>
      <c r="X90" s="103">
        <f t="shared" si="63"/>
        <v>2.5373187380198114</v>
      </c>
      <c r="Y90" s="103">
        <f t="shared" si="64"/>
        <v>-8.2404998149668138</v>
      </c>
      <c r="Z90" s="103">
        <f t="shared" si="65"/>
        <v>3.3151372910064367</v>
      </c>
      <c r="AA90" s="103">
        <f t="shared" si="66"/>
        <v>4.9950049950051381E-2</v>
      </c>
      <c r="AB90" s="103">
        <f t="shared" si="67"/>
        <v>-4.9500499500499489</v>
      </c>
      <c r="AC90" s="103">
        <f t="shared" si="68"/>
        <v>5.0499500499500511</v>
      </c>
      <c r="AD90" s="103">
        <f t="shared" si="69"/>
        <v>-9.7649206113700604</v>
      </c>
      <c r="AE90" s="103">
        <f t="shared" si="70"/>
        <v>9.8648207112701645</v>
      </c>
      <c r="AF90" s="103">
        <f t="shared" si="71"/>
        <v>-1.9201066907836375</v>
      </c>
      <c r="AG90" s="103">
        <f t="shared" si="72"/>
        <v>-6.920106690783637</v>
      </c>
      <c r="AH90" s="103">
        <f t="shared" si="73"/>
        <v>3.0798933092163625</v>
      </c>
      <c r="AI90" s="103">
        <f t="shared" si="74"/>
        <v>-8.2047470276497716</v>
      </c>
      <c r="AJ90" s="103">
        <f t="shared" si="75"/>
        <v>4.3645336460824975</v>
      </c>
      <c r="AK90" s="103">
        <f t="shared" si="76"/>
        <v>-1.9382492995318967</v>
      </c>
      <c r="AL90" s="103">
        <f t="shared" si="77"/>
        <v>-6.938249299531897</v>
      </c>
      <c r="AM90" s="103">
        <f t="shared" si="78"/>
        <v>3.061750700468103</v>
      </c>
      <c r="AN90" s="103">
        <f t="shared" si="79"/>
        <v>-8.1980497327783528</v>
      </c>
      <c r="AO90" s="103">
        <f t="shared" si="80"/>
        <v>4.3215511337145589</v>
      </c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</row>
    <row r="91" spans="1:128" ht="13.7" customHeight="1">
      <c r="A91" s="95" t="s">
        <v>23</v>
      </c>
      <c r="B91" s="96" t="s">
        <v>86</v>
      </c>
      <c r="C91" s="126" t="s">
        <v>114</v>
      </c>
      <c r="D91" s="86">
        <v>7</v>
      </c>
      <c r="E91" s="98">
        <v>445.84789999999998</v>
      </c>
      <c r="F91" s="98">
        <f t="shared" si="61"/>
        <v>448</v>
      </c>
      <c r="G91" s="131">
        <v>1.7508999999999999</v>
      </c>
      <c r="H91" s="131">
        <v>0.4012</v>
      </c>
      <c r="I91" s="99">
        <f t="shared" si="81"/>
        <v>2.1520999999999999</v>
      </c>
      <c r="J91" s="98">
        <f t="shared" si="82"/>
        <v>4818.2057448715859</v>
      </c>
      <c r="K91" s="170">
        <v>447.04280000000006</v>
      </c>
      <c r="L91" s="170">
        <v>449.20000000000005</v>
      </c>
      <c r="M91" s="171">
        <v>1.7485999999999997</v>
      </c>
      <c r="N91" s="171">
        <v>0.40860000000000007</v>
      </c>
      <c r="O91" s="171">
        <v>2.1571999999999996</v>
      </c>
      <c r="P91" s="172">
        <v>4825.4887451492314</v>
      </c>
      <c r="Q91" s="101">
        <f t="shared" si="83"/>
        <v>-0.13136101433549552</v>
      </c>
      <c r="R91" s="101">
        <f t="shared" si="84"/>
        <v>1.8444666001994201</v>
      </c>
      <c r="S91" s="101">
        <f t="shared" si="85"/>
        <v>0.23697783560241906</v>
      </c>
      <c r="T91" s="101">
        <f t="shared" si="86"/>
        <v>0.15115585890862673</v>
      </c>
      <c r="U91" s="102"/>
      <c r="V91" s="103">
        <f t="shared" si="87"/>
        <v>-2.4626812619801886</v>
      </c>
      <c r="W91" s="103">
        <f t="shared" si="62"/>
        <v>-7.4626812619801886</v>
      </c>
      <c r="X91" s="103">
        <f t="shared" si="63"/>
        <v>2.5373187380198114</v>
      </c>
      <c r="Y91" s="103">
        <f t="shared" si="64"/>
        <v>-8.2404998149668138</v>
      </c>
      <c r="Z91" s="103">
        <f t="shared" si="65"/>
        <v>3.3151372910064367</v>
      </c>
      <c r="AA91" s="103">
        <f t="shared" si="66"/>
        <v>4.9950049950051381E-2</v>
      </c>
      <c r="AB91" s="103">
        <f t="shared" si="67"/>
        <v>-4.9500499500499489</v>
      </c>
      <c r="AC91" s="103">
        <f t="shared" si="68"/>
        <v>5.0499500499500511</v>
      </c>
      <c r="AD91" s="103">
        <f t="shared" si="69"/>
        <v>-9.7649206113700604</v>
      </c>
      <c r="AE91" s="103">
        <f t="shared" si="70"/>
        <v>9.8648207112701645</v>
      </c>
      <c r="AF91" s="103">
        <f t="shared" si="71"/>
        <v>-1.9201066907836375</v>
      </c>
      <c r="AG91" s="103">
        <f t="shared" si="72"/>
        <v>-6.920106690783637</v>
      </c>
      <c r="AH91" s="103">
        <f t="shared" si="73"/>
        <v>3.0798933092163625</v>
      </c>
      <c r="AI91" s="103">
        <f t="shared" si="74"/>
        <v>-8.2047470276497716</v>
      </c>
      <c r="AJ91" s="103">
        <f t="shared" si="75"/>
        <v>4.3645336460824975</v>
      </c>
      <c r="AK91" s="103">
        <f t="shared" si="76"/>
        <v>-1.9382492995318967</v>
      </c>
      <c r="AL91" s="103">
        <f t="shared" si="77"/>
        <v>-6.938249299531897</v>
      </c>
      <c r="AM91" s="103">
        <f t="shared" si="78"/>
        <v>3.061750700468103</v>
      </c>
      <c r="AN91" s="103">
        <f t="shared" si="79"/>
        <v>-8.1980497327783528</v>
      </c>
      <c r="AO91" s="103">
        <f t="shared" si="80"/>
        <v>4.3215511337145589</v>
      </c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</row>
    <row r="92" spans="1:128" ht="13.7" customHeight="1">
      <c r="A92" s="95" t="s">
        <v>23</v>
      </c>
      <c r="B92" s="96" t="s">
        <v>86</v>
      </c>
      <c r="C92" s="126" t="s">
        <v>114</v>
      </c>
      <c r="D92" s="86">
        <v>8</v>
      </c>
      <c r="E92" s="98">
        <v>446.39169999999996</v>
      </c>
      <c r="F92" s="98">
        <f t="shared" si="61"/>
        <v>449.09999999999997</v>
      </c>
      <c r="G92" s="131">
        <v>2.2075999999999998</v>
      </c>
      <c r="H92" s="131">
        <v>0.50070000000000003</v>
      </c>
      <c r="I92" s="99">
        <f t="shared" si="81"/>
        <v>2.7082999999999999</v>
      </c>
      <c r="J92" s="98">
        <f t="shared" si="82"/>
        <v>6053.2338406978288</v>
      </c>
      <c r="K92" s="170">
        <v>447.61020000000002</v>
      </c>
      <c r="L92" s="170">
        <v>450.3</v>
      </c>
      <c r="M92" s="171">
        <v>2.1872999999999996</v>
      </c>
      <c r="N92" s="171">
        <v>0.50249999999999995</v>
      </c>
      <c r="O92" s="171">
        <v>2.6897999999999995</v>
      </c>
      <c r="P92" s="172">
        <v>6009.2464380838501</v>
      </c>
      <c r="Q92" s="101">
        <f t="shared" si="83"/>
        <v>-0.91955064323247915</v>
      </c>
      <c r="R92" s="101">
        <f t="shared" si="84"/>
        <v>0.35949670461352362</v>
      </c>
      <c r="S92" s="101">
        <f t="shared" si="85"/>
        <v>-0.68308533028100304</v>
      </c>
      <c r="T92" s="101">
        <f t="shared" si="86"/>
        <v>-0.72667608375274251</v>
      </c>
      <c r="U92" s="102"/>
      <c r="V92" s="103">
        <f t="shared" si="87"/>
        <v>-2.4626812619801886</v>
      </c>
      <c r="W92" s="103">
        <f t="shared" si="62"/>
        <v>-7.4626812619801886</v>
      </c>
      <c r="X92" s="103">
        <f t="shared" si="63"/>
        <v>2.5373187380198114</v>
      </c>
      <c r="Y92" s="103">
        <f t="shared" si="64"/>
        <v>-8.2404998149668138</v>
      </c>
      <c r="Z92" s="103">
        <f t="shared" si="65"/>
        <v>3.3151372910064367</v>
      </c>
      <c r="AA92" s="103">
        <f t="shared" si="66"/>
        <v>4.9950049950051381E-2</v>
      </c>
      <c r="AB92" s="103">
        <f t="shared" si="67"/>
        <v>-4.9500499500499489</v>
      </c>
      <c r="AC92" s="103">
        <f t="shared" si="68"/>
        <v>5.0499500499500511</v>
      </c>
      <c r="AD92" s="103">
        <f t="shared" si="69"/>
        <v>-9.7649206113700604</v>
      </c>
      <c r="AE92" s="103">
        <f t="shared" si="70"/>
        <v>9.8648207112701645</v>
      </c>
      <c r="AF92" s="103">
        <f t="shared" si="71"/>
        <v>-1.9201066907836375</v>
      </c>
      <c r="AG92" s="103">
        <f t="shared" si="72"/>
        <v>-6.920106690783637</v>
      </c>
      <c r="AH92" s="103">
        <f t="shared" si="73"/>
        <v>3.0798933092163625</v>
      </c>
      <c r="AI92" s="103">
        <f t="shared" si="74"/>
        <v>-8.2047470276497716</v>
      </c>
      <c r="AJ92" s="103">
        <f t="shared" si="75"/>
        <v>4.3645336460824975</v>
      </c>
      <c r="AK92" s="103">
        <f t="shared" si="76"/>
        <v>-1.9382492995318967</v>
      </c>
      <c r="AL92" s="103">
        <f t="shared" si="77"/>
        <v>-6.938249299531897</v>
      </c>
      <c r="AM92" s="103">
        <f t="shared" si="78"/>
        <v>3.061750700468103</v>
      </c>
      <c r="AN92" s="103">
        <f t="shared" si="79"/>
        <v>-8.1980497327783528</v>
      </c>
      <c r="AO92" s="103">
        <f t="shared" si="80"/>
        <v>4.3215511337145589</v>
      </c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</row>
    <row r="93" spans="1:128" ht="13.7" customHeight="1">
      <c r="A93" s="95" t="s">
        <v>23</v>
      </c>
      <c r="B93" s="96" t="s">
        <v>86</v>
      </c>
      <c r="C93" s="126" t="s">
        <v>114</v>
      </c>
      <c r="D93" s="86">
        <v>9</v>
      </c>
      <c r="E93" s="98">
        <v>446.09719999999993</v>
      </c>
      <c r="F93" s="98">
        <f t="shared" si="61"/>
        <v>449.49999999999994</v>
      </c>
      <c r="G93" s="131">
        <v>2.7000999999999999</v>
      </c>
      <c r="H93" s="131">
        <v>0.70269999999999999</v>
      </c>
      <c r="I93" s="99">
        <f t="shared" si="81"/>
        <v>3.4028</v>
      </c>
      <c r="J93" s="98">
        <f t="shared" si="82"/>
        <v>7606.0393925647622</v>
      </c>
      <c r="K93" s="170">
        <v>447.3048</v>
      </c>
      <c r="L93" s="170">
        <v>450.7</v>
      </c>
      <c r="M93" s="171">
        <v>2.6871</v>
      </c>
      <c r="N93" s="171">
        <v>0.70810000000000017</v>
      </c>
      <c r="O93" s="171">
        <v>3.3952</v>
      </c>
      <c r="P93" s="172">
        <v>7590.3500253071279</v>
      </c>
      <c r="Q93" s="101">
        <f t="shared" si="83"/>
        <v>-0.48146364949445947</v>
      </c>
      <c r="R93" s="101">
        <f t="shared" si="84"/>
        <v>0.76846449409423401</v>
      </c>
      <c r="S93" s="101">
        <f t="shared" si="85"/>
        <v>-0.22334548019278389</v>
      </c>
      <c r="T93" s="101">
        <f t="shared" si="86"/>
        <v>-0.20627512490891614</v>
      </c>
      <c r="U93" s="102"/>
      <c r="V93" s="103">
        <f t="shared" si="87"/>
        <v>-2.4626812619801886</v>
      </c>
      <c r="W93" s="103">
        <f t="shared" si="62"/>
        <v>-7.4626812619801886</v>
      </c>
      <c r="X93" s="103">
        <f t="shared" si="63"/>
        <v>2.5373187380198114</v>
      </c>
      <c r="Y93" s="103">
        <f t="shared" si="64"/>
        <v>-8.2404998149668138</v>
      </c>
      <c r="Z93" s="103">
        <f t="shared" si="65"/>
        <v>3.3151372910064367</v>
      </c>
      <c r="AA93" s="103">
        <f t="shared" si="66"/>
        <v>4.9950049950051381E-2</v>
      </c>
      <c r="AB93" s="103">
        <f t="shared" si="67"/>
        <v>-4.9500499500499489</v>
      </c>
      <c r="AC93" s="103">
        <f t="shared" si="68"/>
        <v>5.0499500499500511</v>
      </c>
      <c r="AD93" s="103">
        <f t="shared" si="69"/>
        <v>-9.7649206113700604</v>
      </c>
      <c r="AE93" s="103">
        <f t="shared" si="70"/>
        <v>9.8648207112701645</v>
      </c>
      <c r="AF93" s="103">
        <f t="shared" si="71"/>
        <v>-1.9201066907836375</v>
      </c>
      <c r="AG93" s="103">
        <f t="shared" si="72"/>
        <v>-6.920106690783637</v>
      </c>
      <c r="AH93" s="103">
        <f t="shared" si="73"/>
        <v>3.0798933092163625</v>
      </c>
      <c r="AI93" s="103">
        <f t="shared" si="74"/>
        <v>-8.2047470276497716</v>
      </c>
      <c r="AJ93" s="103">
        <f t="shared" si="75"/>
        <v>4.3645336460824975</v>
      </c>
      <c r="AK93" s="103">
        <f t="shared" si="76"/>
        <v>-1.9382492995318967</v>
      </c>
      <c r="AL93" s="103">
        <f t="shared" si="77"/>
        <v>-6.938249299531897</v>
      </c>
      <c r="AM93" s="103">
        <f t="shared" si="78"/>
        <v>3.061750700468103</v>
      </c>
      <c r="AN93" s="103">
        <f t="shared" si="79"/>
        <v>-8.1980497327783528</v>
      </c>
      <c r="AO93" s="103">
        <f t="shared" si="80"/>
        <v>4.3215511337145589</v>
      </c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</row>
    <row r="94" spans="1:128" ht="13.7" customHeight="1">
      <c r="A94" s="95" t="s">
        <v>28</v>
      </c>
      <c r="B94" s="96" t="s">
        <v>53</v>
      </c>
      <c r="C94" s="126" t="s">
        <v>115</v>
      </c>
      <c r="D94" s="127">
        <v>1</v>
      </c>
      <c r="E94" s="98">
        <v>446.26409999999998</v>
      </c>
      <c r="F94" s="98">
        <f t="shared" si="61"/>
        <v>446.29999999999995</v>
      </c>
      <c r="G94" s="119">
        <v>2.52E-2</v>
      </c>
      <c r="H94" s="119">
        <v>1.0699999999999999E-2</v>
      </c>
      <c r="I94" s="99">
        <f t="shared" si="81"/>
        <v>3.5900000000000001E-2</v>
      </c>
      <c r="J94" s="98">
        <f t="shared" si="82"/>
        <v>80.443195359582433</v>
      </c>
      <c r="K94" s="173"/>
      <c r="L94" s="194">
        <v>446.3</v>
      </c>
      <c r="M94" s="195">
        <v>2.5700000000000001E-2</v>
      </c>
      <c r="N94" s="195">
        <v>1.04E-2</v>
      </c>
      <c r="O94" s="171">
        <v>3.61E-2</v>
      </c>
      <c r="P94" s="175">
        <v>80.900000000000006</v>
      </c>
      <c r="Q94" s="101">
        <f t="shared" ref="Q94" si="90">((M94-G94)/G94)*100</f>
        <v>1.9841269841269857</v>
      </c>
      <c r="R94" s="101">
        <f t="shared" ref="R94" si="91">((N94-H94)/H94)*100</f>
        <v>-2.8037383177570088</v>
      </c>
      <c r="S94" s="101">
        <f t="shared" ref="S94" si="92">((O94-I94)/I94)*100</f>
        <v>0.55710306406684895</v>
      </c>
      <c r="T94" s="101">
        <f t="shared" ref="T94" si="93">((P94-J94)/J94)*100</f>
        <v>0.56785988967202106</v>
      </c>
      <c r="U94" s="102"/>
      <c r="V94" s="103">
        <f t="shared" si="87"/>
        <v>-2.4626812619801886</v>
      </c>
      <c r="W94" s="103">
        <f t="shared" si="62"/>
        <v>-7.4626812619801886</v>
      </c>
      <c r="X94" s="103">
        <f t="shared" si="63"/>
        <v>2.5373187380198114</v>
      </c>
      <c r="Y94" s="103">
        <f t="shared" si="64"/>
        <v>-8.2404998149668138</v>
      </c>
      <c r="Z94" s="103">
        <f t="shared" si="65"/>
        <v>3.3151372910064367</v>
      </c>
      <c r="AA94" s="103">
        <f t="shared" si="66"/>
        <v>4.9950049950051381E-2</v>
      </c>
      <c r="AB94" s="103">
        <f t="shared" si="67"/>
        <v>-4.9500499500499489</v>
      </c>
      <c r="AC94" s="103">
        <f t="shared" si="68"/>
        <v>5.0499500499500511</v>
      </c>
      <c r="AD94" s="103">
        <f t="shared" si="69"/>
        <v>-9.7649206113700604</v>
      </c>
      <c r="AE94" s="103">
        <f t="shared" si="70"/>
        <v>9.8648207112701645</v>
      </c>
      <c r="AF94" s="103">
        <f t="shared" si="71"/>
        <v>-1.9201066907836375</v>
      </c>
      <c r="AG94" s="103">
        <f t="shared" si="72"/>
        <v>-6.920106690783637</v>
      </c>
      <c r="AH94" s="103">
        <f t="shared" si="73"/>
        <v>3.0798933092163625</v>
      </c>
      <c r="AI94" s="103">
        <f t="shared" si="74"/>
        <v>-8.2047470276497716</v>
      </c>
      <c r="AJ94" s="103">
        <f t="shared" si="75"/>
        <v>4.3645336460824975</v>
      </c>
      <c r="AK94" s="103">
        <f t="shared" si="76"/>
        <v>-1.9382492995318967</v>
      </c>
      <c r="AL94" s="103">
        <f t="shared" si="77"/>
        <v>-6.938249299531897</v>
      </c>
      <c r="AM94" s="103">
        <f t="shared" si="78"/>
        <v>3.061750700468103</v>
      </c>
      <c r="AN94" s="103">
        <f t="shared" si="79"/>
        <v>-8.1980497327783528</v>
      </c>
      <c r="AO94" s="103">
        <f t="shared" si="80"/>
        <v>4.3215511337145589</v>
      </c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</row>
    <row r="95" spans="1:128" ht="13.7" customHeight="1">
      <c r="A95" s="95" t="s">
        <v>28</v>
      </c>
      <c r="B95" s="96" t="s">
        <v>53</v>
      </c>
      <c r="C95" s="126" t="s">
        <v>115</v>
      </c>
      <c r="D95" s="86">
        <v>2</v>
      </c>
      <c r="E95" s="98">
        <v>446.0437</v>
      </c>
      <c r="F95" s="98">
        <f t="shared" si="61"/>
        <v>446.1</v>
      </c>
      <c r="G95" s="119">
        <v>4.07E-2</v>
      </c>
      <c r="H95" s="119">
        <v>1.5599999999999999E-2</v>
      </c>
      <c r="I95" s="99">
        <f t="shared" si="81"/>
        <v>5.6300000000000003E-2</v>
      </c>
      <c r="J95" s="98">
        <f t="shared" si="82"/>
        <v>126.21480456339798</v>
      </c>
      <c r="K95" s="174"/>
      <c r="L95" s="194">
        <v>446.1</v>
      </c>
      <c r="M95" s="195">
        <v>3.9600000000000003E-2</v>
      </c>
      <c r="N95" s="195">
        <v>1.6500000000000001E-2</v>
      </c>
      <c r="O95" s="171">
        <v>5.6100000000000004E-2</v>
      </c>
      <c r="P95" s="175">
        <v>126</v>
      </c>
      <c r="Q95" s="101">
        <f t="shared" si="83"/>
        <v>-2.7027027027026951</v>
      </c>
      <c r="R95" s="101">
        <f t="shared" si="84"/>
        <v>5.7692307692307789</v>
      </c>
      <c r="S95" s="101">
        <f t="shared" si="85"/>
        <v>-0.35523978685612573</v>
      </c>
      <c r="T95" s="101">
        <f t="shared" si="86"/>
        <v>-0.17018967318535083</v>
      </c>
      <c r="U95" s="102"/>
      <c r="V95" s="103">
        <f t="shared" si="87"/>
        <v>-2.4626812619801886</v>
      </c>
      <c r="W95" s="103">
        <f t="shared" si="62"/>
        <v>-7.4626812619801886</v>
      </c>
      <c r="X95" s="103">
        <f t="shared" si="63"/>
        <v>2.5373187380198114</v>
      </c>
      <c r="Y95" s="103">
        <f t="shared" si="64"/>
        <v>-8.2404998149668138</v>
      </c>
      <c r="Z95" s="103">
        <f t="shared" si="65"/>
        <v>3.3151372910064367</v>
      </c>
      <c r="AA95" s="103">
        <f t="shared" si="66"/>
        <v>4.9950049950051381E-2</v>
      </c>
      <c r="AB95" s="103">
        <f t="shared" si="67"/>
        <v>-4.9500499500499489</v>
      </c>
      <c r="AC95" s="103">
        <f t="shared" si="68"/>
        <v>5.0499500499500511</v>
      </c>
      <c r="AD95" s="103">
        <f t="shared" si="69"/>
        <v>-9.7649206113700604</v>
      </c>
      <c r="AE95" s="103">
        <f t="shared" si="70"/>
        <v>9.8648207112701645</v>
      </c>
      <c r="AF95" s="103">
        <f t="shared" si="71"/>
        <v>-1.9201066907836375</v>
      </c>
      <c r="AG95" s="103">
        <f t="shared" si="72"/>
        <v>-6.920106690783637</v>
      </c>
      <c r="AH95" s="103">
        <f t="shared" si="73"/>
        <v>3.0798933092163625</v>
      </c>
      <c r="AI95" s="103">
        <f t="shared" si="74"/>
        <v>-8.2047470276497716</v>
      </c>
      <c r="AJ95" s="103">
        <f t="shared" si="75"/>
        <v>4.3645336460824975</v>
      </c>
      <c r="AK95" s="103">
        <f t="shared" si="76"/>
        <v>-1.9382492995318967</v>
      </c>
      <c r="AL95" s="103">
        <f t="shared" si="77"/>
        <v>-6.938249299531897</v>
      </c>
      <c r="AM95" s="103">
        <f t="shared" si="78"/>
        <v>3.061750700468103</v>
      </c>
      <c r="AN95" s="103">
        <f t="shared" si="79"/>
        <v>-8.1980497327783528</v>
      </c>
      <c r="AO95" s="103">
        <f t="shared" si="80"/>
        <v>4.3215511337145589</v>
      </c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</row>
    <row r="96" spans="1:128" ht="13.7" customHeight="1">
      <c r="A96" s="95" t="s">
        <v>28</v>
      </c>
      <c r="B96" s="96" t="s">
        <v>53</v>
      </c>
      <c r="C96" s="126" t="s">
        <v>115</v>
      </c>
      <c r="D96" s="86">
        <v>3</v>
      </c>
      <c r="E96" s="98">
        <v>446.19980000000004</v>
      </c>
      <c r="F96" s="98">
        <f t="shared" si="61"/>
        <v>446.30000000000007</v>
      </c>
      <c r="G96" s="119">
        <v>8.0100000000000005E-2</v>
      </c>
      <c r="H96" s="119">
        <v>2.01E-2</v>
      </c>
      <c r="I96" s="99">
        <f t="shared" si="81"/>
        <v>0.10020000000000001</v>
      </c>
      <c r="J96" s="98">
        <f t="shared" si="82"/>
        <v>224.54404809093452</v>
      </c>
      <c r="K96" s="174"/>
      <c r="L96" s="194">
        <v>446.4</v>
      </c>
      <c r="M96" s="195">
        <v>7.6899999999999996E-2</v>
      </c>
      <c r="N96" s="195">
        <v>2.07E-2</v>
      </c>
      <c r="O96" s="171">
        <v>9.7599999999999992E-2</v>
      </c>
      <c r="P96" s="175">
        <v>219</v>
      </c>
      <c r="Q96" s="101">
        <f t="shared" si="83"/>
        <v>-3.9950062421972641</v>
      </c>
      <c r="R96" s="101">
        <f t="shared" si="84"/>
        <v>2.9850746268656709</v>
      </c>
      <c r="S96" s="101">
        <f t="shared" si="85"/>
        <v>-2.5948103792415358</v>
      </c>
      <c r="T96" s="101">
        <f t="shared" si="86"/>
        <v>-2.4690247361574813</v>
      </c>
      <c r="U96" s="102"/>
      <c r="V96" s="103">
        <f t="shared" si="87"/>
        <v>-2.4626812619801886</v>
      </c>
      <c r="W96" s="103">
        <f t="shared" si="62"/>
        <v>-7.4626812619801886</v>
      </c>
      <c r="X96" s="103">
        <f t="shared" si="63"/>
        <v>2.5373187380198114</v>
      </c>
      <c r="Y96" s="103">
        <f t="shared" si="64"/>
        <v>-8.2404998149668138</v>
      </c>
      <c r="Z96" s="103">
        <f t="shared" si="65"/>
        <v>3.3151372910064367</v>
      </c>
      <c r="AA96" s="103">
        <f t="shared" si="66"/>
        <v>4.9950049950051381E-2</v>
      </c>
      <c r="AB96" s="103">
        <f t="shared" si="67"/>
        <v>-4.9500499500499489</v>
      </c>
      <c r="AC96" s="103">
        <f t="shared" si="68"/>
        <v>5.0499500499500511</v>
      </c>
      <c r="AD96" s="103">
        <f t="shared" si="69"/>
        <v>-9.7649206113700604</v>
      </c>
      <c r="AE96" s="103">
        <f t="shared" si="70"/>
        <v>9.8648207112701645</v>
      </c>
      <c r="AF96" s="103">
        <f t="shared" si="71"/>
        <v>-1.9201066907836375</v>
      </c>
      <c r="AG96" s="103">
        <f t="shared" si="72"/>
        <v>-6.920106690783637</v>
      </c>
      <c r="AH96" s="103">
        <f t="shared" si="73"/>
        <v>3.0798933092163625</v>
      </c>
      <c r="AI96" s="103">
        <f t="shared" si="74"/>
        <v>-8.2047470276497716</v>
      </c>
      <c r="AJ96" s="103">
        <f t="shared" si="75"/>
        <v>4.3645336460824975</v>
      </c>
      <c r="AK96" s="103">
        <f t="shared" si="76"/>
        <v>-1.9382492995318967</v>
      </c>
      <c r="AL96" s="103">
        <f t="shared" si="77"/>
        <v>-6.938249299531897</v>
      </c>
      <c r="AM96" s="103">
        <f t="shared" si="78"/>
        <v>3.061750700468103</v>
      </c>
      <c r="AN96" s="103">
        <f t="shared" si="79"/>
        <v>-8.1980497327783528</v>
      </c>
      <c r="AO96" s="103">
        <f t="shared" si="80"/>
        <v>4.3215511337145589</v>
      </c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</row>
    <row r="97" spans="1:128" ht="13.7" customHeight="1">
      <c r="A97" s="95" t="s">
        <v>28</v>
      </c>
      <c r="B97" s="96" t="s">
        <v>53</v>
      </c>
      <c r="C97" s="126" t="s">
        <v>115</v>
      </c>
      <c r="D97" s="86">
        <v>4</v>
      </c>
      <c r="E97" s="98">
        <v>445.75199999999995</v>
      </c>
      <c r="F97" s="98">
        <f t="shared" si="61"/>
        <v>446.09999999999997</v>
      </c>
      <c r="G97" s="119">
        <v>0.27629999999999999</v>
      </c>
      <c r="H97" s="119">
        <v>7.17E-2</v>
      </c>
      <c r="I97" s="99">
        <f t="shared" si="81"/>
        <v>0.34799999999999998</v>
      </c>
      <c r="J97" s="98">
        <f t="shared" si="82"/>
        <v>780.47323067170692</v>
      </c>
      <c r="K97" s="174"/>
      <c r="L97" s="194">
        <v>446.1</v>
      </c>
      <c r="M97" s="195">
        <v>0.26519999999999999</v>
      </c>
      <c r="N97" s="195">
        <v>7.0900000000000005E-2</v>
      </c>
      <c r="O97" s="171">
        <v>0.33610000000000001</v>
      </c>
      <c r="P97" s="176">
        <v>754</v>
      </c>
      <c r="Q97" s="101">
        <f t="shared" si="83"/>
        <v>-4.0173724212812161</v>
      </c>
      <c r="R97" s="101">
        <f t="shared" si="84"/>
        <v>-1.1157601115760043</v>
      </c>
      <c r="S97" s="101">
        <f t="shared" si="85"/>
        <v>-3.4195402298850479</v>
      </c>
      <c r="T97" s="101">
        <f t="shared" si="86"/>
        <v>-3.391946018305199</v>
      </c>
      <c r="U97" s="102"/>
      <c r="V97" s="103">
        <f t="shared" si="87"/>
        <v>-2.4626812619801886</v>
      </c>
      <c r="W97" s="103">
        <f t="shared" si="62"/>
        <v>-7.4626812619801886</v>
      </c>
      <c r="X97" s="103">
        <f t="shared" si="63"/>
        <v>2.5373187380198114</v>
      </c>
      <c r="Y97" s="103">
        <f t="shared" si="64"/>
        <v>-8.2404998149668138</v>
      </c>
      <c r="Z97" s="103">
        <f t="shared" si="65"/>
        <v>3.3151372910064367</v>
      </c>
      <c r="AA97" s="103">
        <f t="shared" si="66"/>
        <v>4.9950049950051381E-2</v>
      </c>
      <c r="AB97" s="103">
        <f t="shared" si="67"/>
        <v>-4.9500499500499489</v>
      </c>
      <c r="AC97" s="103">
        <f t="shared" si="68"/>
        <v>5.0499500499500511</v>
      </c>
      <c r="AD97" s="103">
        <f t="shared" si="69"/>
        <v>-9.7649206113700604</v>
      </c>
      <c r="AE97" s="103">
        <f t="shared" si="70"/>
        <v>9.8648207112701645</v>
      </c>
      <c r="AF97" s="103">
        <f t="shared" si="71"/>
        <v>-1.9201066907836375</v>
      </c>
      <c r="AG97" s="103">
        <f t="shared" si="72"/>
        <v>-6.920106690783637</v>
      </c>
      <c r="AH97" s="103">
        <f t="shared" si="73"/>
        <v>3.0798933092163625</v>
      </c>
      <c r="AI97" s="103">
        <f t="shared" si="74"/>
        <v>-8.2047470276497716</v>
      </c>
      <c r="AJ97" s="103">
        <f t="shared" si="75"/>
        <v>4.3645336460824975</v>
      </c>
      <c r="AK97" s="103">
        <f t="shared" si="76"/>
        <v>-1.9382492995318967</v>
      </c>
      <c r="AL97" s="103">
        <f t="shared" si="77"/>
        <v>-6.938249299531897</v>
      </c>
      <c r="AM97" s="103">
        <f t="shared" si="78"/>
        <v>3.061750700468103</v>
      </c>
      <c r="AN97" s="103">
        <f t="shared" si="79"/>
        <v>-8.1980497327783528</v>
      </c>
      <c r="AO97" s="103">
        <f t="shared" si="80"/>
        <v>4.3215511337145589</v>
      </c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</row>
    <row r="98" spans="1:128" ht="13.7" customHeight="1">
      <c r="A98" s="95" t="s">
        <v>28</v>
      </c>
      <c r="B98" s="96" t="s">
        <v>53</v>
      </c>
      <c r="C98" s="126" t="s">
        <v>115</v>
      </c>
      <c r="D98" s="86">
        <v>5</v>
      </c>
      <c r="E98" s="98">
        <v>445.97329999999999</v>
      </c>
      <c r="F98" s="98">
        <f t="shared" si="61"/>
        <v>446.5</v>
      </c>
      <c r="G98" s="119">
        <v>0.42520000000000002</v>
      </c>
      <c r="H98" s="119">
        <v>0.10150000000000001</v>
      </c>
      <c r="I98" s="99">
        <f t="shared" si="81"/>
        <v>0.52670000000000006</v>
      </c>
      <c r="J98" s="98">
        <f t="shared" si="82"/>
        <v>1180.4862831191233</v>
      </c>
      <c r="K98" s="174"/>
      <c r="L98" s="194">
        <v>446.5</v>
      </c>
      <c r="M98" s="195">
        <v>0.41249999999999998</v>
      </c>
      <c r="N98" s="195">
        <v>0.1032</v>
      </c>
      <c r="O98" s="171">
        <v>0.51569999999999994</v>
      </c>
      <c r="P98" s="176">
        <v>1160</v>
      </c>
      <c r="Q98" s="101">
        <f t="shared" si="83"/>
        <v>-2.9868297271872164</v>
      </c>
      <c r="R98" s="101">
        <f t="shared" si="84"/>
        <v>1.6748768472906337</v>
      </c>
      <c r="S98" s="101">
        <f t="shared" si="85"/>
        <v>-2.0884754129485703</v>
      </c>
      <c r="T98" s="101">
        <f t="shared" si="86"/>
        <v>-1.7354105178582597</v>
      </c>
      <c r="U98" s="102"/>
      <c r="V98" s="103">
        <f t="shared" si="87"/>
        <v>-2.4626812619801886</v>
      </c>
      <c r="W98" s="103">
        <f t="shared" si="62"/>
        <v>-7.4626812619801886</v>
      </c>
      <c r="X98" s="103">
        <f t="shared" si="63"/>
        <v>2.5373187380198114</v>
      </c>
      <c r="Y98" s="103">
        <f t="shared" si="64"/>
        <v>-8.2404998149668138</v>
      </c>
      <c r="Z98" s="103">
        <f t="shared" si="65"/>
        <v>3.3151372910064367</v>
      </c>
      <c r="AA98" s="103">
        <f t="shared" si="66"/>
        <v>4.9950049950051381E-2</v>
      </c>
      <c r="AB98" s="103">
        <f t="shared" si="67"/>
        <v>-4.9500499500499489</v>
      </c>
      <c r="AC98" s="103">
        <f t="shared" si="68"/>
        <v>5.0499500499500511</v>
      </c>
      <c r="AD98" s="103">
        <f t="shared" si="69"/>
        <v>-9.7649206113700604</v>
      </c>
      <c r="AE98" s="103">
        <f t="shared" si="70"/>
        <v>9.8648207112701645</v>
      </c>
      <c r="AF98" s="103">
        <f t="shared" si="71"/>
        <v>-1.9201066907836375</v>
      </c>
      <c r="AG98" s="103">
        <f t="shared" si="72"/>
        <v>-6.920106690783637</v>
      </c>
      <c r="AH98" s="103">
        <f t="shared" si="73"/>
        <v>3.0798933092163625</v>
      </c>
      <c r="AI98" s="103">
        <f t="shared" si="74"/>
        <v>-8.2047470276497716</v>
      </c>
      <c r="AJ98" s="103">
        <f t="shared" si="75"/>
        <v>4.3645336460824975</v>
      </c>
      <c r="AK98" s="103">
        <f t="shared" si="76"/>
        <v>-1.9382492995318967</v>
      </c>
      <c r="AL98" s="103">
        <f t="shared" si="77"/>
        <v>-6.938249299531897</v>
      </c>
      <c r="AM98" s="103">
        <f t="shared" si="78"/>
        <v>3.061750700468103</v>
      </c>
      <c r="AN98" s="103">
        <f t="shared" si="79"/>
        <v>-8.1980497327783528</v>
      </c>
      <c r="AO98" s="103">
        <f t="shared" si="80"/>
        <v>4.3215511337145589</v>
      </c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</row>
    <row r="99" spans="1:128" ht="13.7" customHeight="1">
      <c r="A99" s="95" t="s">
        <v>28</v>
      </c>
      <c r="B99" s="96" t="s">
        <v>53</v>
      </c>
      <c r="C99" s="126" t="s">
        <v>115</v>
      </c>
      <c r="D99" s="86">
        <v>6</v>
      </c>
      <c r="E99" s="98">
        <v>446.11849999999993</v>
      </c>
      <c r="F99" s="98">
        <f t="shared" si="61"/>
        <v>446.7999999999999</v>
      </c>
      <c r="G99" s="119">
        <v>0.55100000000000005</v>
      </c>
      <c r="H99" s="119">
        <v>0.1305</v>
      </c>
      <c r="I99" s="99">
        <f t="shared" si="81"/>
        <v>0.68149999999999999</v>
      </c>
      <c r="J99" s="98">
        <f t="shared" si="82"/>
        <v>1526.7408826246824</v>
      </c>
      <c r="K99" s="174"/>
      <c r="L99" s="194">
        <v>446.8</v>
      </c>
      <c r="M99" s="195">
        <v>0.53620000000000001</v>
      </c>
      <c r="N99" s="195">
        <v>0.1346</v>
      </c>
      <c r="O99" s="171">
        <v>0.67080000000000006</v>
      </c>
      <c r="P99" s="176">
        <v>1500</v>
      </c>
      <c r="Q99" s="101">
        <f t="shared" si="83"/>
        <v>-2.6860254083484634</v>
      </c>
      <c r="R99" s="101">
        <f t="shared" si="84"/>
        <v>3.1417624521072738</v>
      </c>
      <c r="S99" s="101">
        <f t="shared" si="85"/>
        <v>-1.5700660308143699</v>
      </c>
      <c r="T99" s="101">
        <f t="shared" si="86"/>
        <v>-1.7515010522748995</v>
      </c>
      <c r="U99" s="102"/>
      <c r="V99" s="103">
        <f t="shared" si="87"/>
        <v>-2.4626812619801886</v>
      </c>
      <c r="W99" s="103">
        <f t="shared" si="62"/>
        <v>-7.4626812619801886</v>
      </c>
      <c r="X99" s="103">
        <f t="shared" si="63"/>
        <v>2.5373187380198114</v>
      </c>
      <c r="Y99" s="103">
        <f t="shared" si="64"/>
        <v>-8.2404998149668138</v>
      </c>
      <c r="Z99" s="103">
        <f t="shared" si="65"/>
        <v>3.3151372910064367</v>
      </c>
      <c r="AA99" s="103">
        <f t="shared" si="66"/>
        <v>4.9950049950051381E-2</v>
      </c>
      <c r="AB99" s="103">
        <f t="shared" si="67"/>
        <v>-4.9500499500499489</v>
      </c>
      <c r="AC99" s="103">
        <f t="shared" si="68"/>
        <v>5.0499500499500511</v>
      </c>
      <c r="AD99" s="103">
        <f t="shared" si="69"/>
        <v>-9.7649206113700604</v>
      </c>
      <c r="AE99" s="103">
        <f t="shared" si="70"/>
        <v>9.8648207112701645</v>
      </c>
      <c r="AF99" s="103">
        <f t="shared" si="71"/>
        <v>-1.9201066907836375</v>
      </c>
      <c r="AG99" s="103">
        <f t="shared" si="72"/>
        <v>-6.920106690783637</v>
      </c>
      <c r="AH99" s="103">
        <f t="shared" si="73"/>
        <v>3.0798933092163625</v>
      </c>
      <c r="AI99" s="103">
        <f t="shared" si="74"/>
        <v>-8.2047470276497716</v>
      </c>
      <c r="AJ99" s="103">
        <f t="shared" si="75"/>
        <v>4.3645336460824975</v>
      </c>
      <c r="AK99" s="103">
        <f t="shared" si="76"/>
        <v>-1.9382492995318967</v>
      </c>
      <c r="AL99" s="103">
        <f t="shared" si="77"/>
        <v>-6.938249299531897</v>
      </c>
      <c r="AM99" s="103">
        <f t="shared" si="78"/>
        <v>3.061750700468103</v>
      </c>
      <c r="AN99" s="103">
        <f t="shared" si="79"/>
        <v>-8.1980497327783528</v>
      </c>
      <c r="AO99" s="103">
        <f t="shared" si="80"/>
        <v>4.3215511337145589</v>
      </c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</row>
    <row r="100" spans="1:128" ht="13.7" customHeight="1">
      <c r="A100" s="95" t="s">
        <v>28</v>
      </c>
      <c r="B100" s="96" t="s">
        <v>53</v>
      </c>
      <c r="C100" s="126" t="s">
        <v>115</v>
      </c>
      <c r="D100" s="86">
        <v>7</v>
      </c>
      <c r="E100" s="98">
        <v>446.04650000000004</v>
      </c>
      <c r="F100" s="98">
        <f t="shared" si="61"/>
        <v>448.20000000000005</v>
      </c>
      <c r="G100" s="119">
        <v>1.7511000000000001</v>
      </c>
      <c r="H100" s="119">
        <v>0.40239999999999998</v>
      </c>
      <c r="I100" s="99">
        <f t="shared" si="81"/>
        <v>2.1535000000000002</v>
      </c>
      <c r="J100" s="98">
        <f t="shared" si="82"/>
        <v>4819.1916455626924</v>
      </c>
      <c r="K100" s="174"/>
      <c r="L100" s="194">
        <v>448.2</v>
      </c>
      <c r="M100" s="195">
        <v>1.7243999999999999</v>
      </c>
      <c r="N100" s="195">
        <v>0.40379999999999999</v>
      </c>
      <c r="O100" s="171">
        <v>2.1282000000000001</v>
      </c>
      <c r="P100" s="176">
        <v>4760</v>
      </c>
      <c r="Q100" s="101">
        <f t="shared" si="83"/>
        <v>-1.524755867740287</v>
      </c>
      <c r="R100" s="101">
        <f t="shared" si="84"/>
        <v>0.34791252485089774</v>
      </c>
      <c r="S100" s="101">
        <f t="shared" si="85"/>
        <v>-1.1748316693754399</v>
      </c>
      <c r="T100" s="101">
        <f t="shared" si="86"/>
        <v>-1.2282484266255231</v>
      </c>
      <c r="U100" s="102"/>
      <c r="V100" s="103">
        <f t="shared" si="87"/>
        <v>-2.4626812619801886</v>
      </c>
      <c r="W100" s="103">
        <f t="shared" ref="W100:W122" si="94">$Q$149-5</f>
        <v>-7.4626812619801886</v>
      </c>
      <c r="X100" s="103">
        <f t="shared" ref="X100:X122" si="95">$Q$149+5</f>
        <v>2.5373187380198114</v>
      </c>
      <c r="Y100" s="103">
        <f t="shared" ref="Y100:Y122" si="96">($Q$149-(3*$Q$152))</f>
        <v>-8.2404998149668138</v>
      </c>
      <c r="Z100" s="103">
        <f t="shared" ref="Z100:Z122" si="97">($Q$149+(3*$Q$152))</f>
        <v>3.3151372910064367</v>
      </c>
      <c r="AA100" s="103">
        <f t="shared" ref="AA100:AA122" si="98">$R$149</f>
        <v>4.9950049950051381E-2</v>
      </c>
      <c r="AB100" s="103">
        <f t="shared" ref="AB100:AB122" si="99">$R$149-5</f>
        <v>-4.9500499500499489</v>
      </c>
      <c r="AC100" s="103">
        <f t="shared" ref="AC100:AC122" si="100">$R$149+5</f>
        <v>5.0499500499500511</v>
      </c>
      <c r="AD100" s="103">
        <f t="shared" ref="AD100:AD122" si="101">($R$149-(3*$R$152))</f>
        <v>-9.7649206113700604</v>
      </c>
      <c r="AE100" s="103">
        <f t="shared" ref="AE100:AE122" si="102">($R$149+(3*$R$152))</f>
        <v>9.8648207112701645</v>
      </c>
      <c r="AF100" s="103">
        <f t="shared" ref="AF100:AF122" si="103">$S$149</f>
        <v>-1.9201066907836375</v>
      </c>
      <c r="AG100" s="103">
        <f t="shared" ref="AG100:AG122" si="104">$S$149-5</f>
        <v>-6.920106690783637</v>
      </c>
      <c r="AH100" s="103">
        <f t="shared" ref="AH100:AH122" si="105">$S$149+5</f>
        <v>3.0798933092163625</v>
      </c>
      <c r="AI100" s="103">
        <f t="shared" ref="AI100:AI122" si="106">($S$149-(3*$S$152))</f>
        <v>-8.2047470276497716</v>
      </c>
      <c r="AJ100" s="103">
        <f t="shared" ref="AJ100:AJ122" si="107">($S$149+(3*$S$152))</f>
        <v>4.3645336460824975</v>
      </c>
      <c r="AK100" s="103">
        <f t="shared" ref="AK100:AK122" si="108">$T$149</f>
        <v>-1.9382492995318967</v>
      </c>
      <c r="AL100" s="103">
        <f t="shared" ref="AL100:AL122" si="109">$T$149-5</f>
        <v>-6.938249299531897</v>
      </c>
      <c r="AM100" s="103">
        <f t="shared" ref="AM100:AM122" si="110">$T$149+5</f>
        <v>3.061750700468103</v>
      </c>
      <c r="AN100" s="103">
        <f t="shared" ref="AN100:AN122" si="111">($T$149-(3*$T$152))</f>
        <v>-8.1980497327783528</v>
      </c>
      <c r="AO100" s="103">
        <f t="shared" ref="AO100:AO122" si="112">($T$149+(3*$T$152))</f>
        <v>4.3215511337145589</v>
      </c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</row>
    <row r="101" spans="1:128" ht="13.7" customHeight="1">
      <c r="A101" s="95" t="s">
        <v>28</v>
      </c>
      <c r="B101" s="96" t="s">
        <v>53</v>
      </c>
      <c r="C101" s="126" t="s">
        <v>115</v>
      </c>
      <c r="D101" s="86">
        <v>8</v>
      </c>
      <c r="E101" s="98">
        <v>445.89150000000001</v>
      </c>
      <c r="F101" s="98">
        <f t="shared" si="61"/>
        <v>448.6</v>
      </c>
      <c r="G101" s="119">
        <v>2.2048999999999999</v>
      </c>
      <c r="H101" s="119">
        <v>0.50360000000000005</v>
      </c>
      <c r="I101" s="99">
        <f t="shared" si="81"/>
        <v>2.7084999999999999</v>
      </c>
      <c r="J101" s="98">
        <f t="shared" si="82"/>
        <v>6060.455304934344</v>
      </c>
      <c r="K101" s="174"/>
      <c r="L101" s="194">
        <v>448.6</v>
      </c>
      <c r="M101" s="195">
        <v>2.1648999999999998</v>
      </c>
      <c r="N101" s="195">
        <v>0.50539999999999996</v>
      </c>
      <c r="O101" s="171">
        <v>2.6702999999999997</v>
      </c>
      <c r="P101" s="176">
        <v>5970</v>
      </c>
      <c r="Q101" s="101">
        <f t="shared" si="83"/>
        <v>-1.8141412308948268</v>
      </c>
      <c r="R101" s="101">
        <f t="shared" si="84"/>
        <v>0.35742652899124555</v>
      </c>
      <c r="S101" s="101">
        <f t="shared" si="85"/>
        <v>-1.4103747461694751</v>
      </c>
      <c r="T101" s="101">
        <f t="shared" si="86"/>
        <v>-1.492549658120512</v>
      </c>
      <c r="U101" s="102"/>
      <c r="V101" s="103">
        <f t="shared" si="87"/>
        <v>-2.4626812619801886</v>
      </c>
      <c r="W101" s="103">
        <f t="shared" si="94"/>
        <v>-7.4626812619801886</v>
      </c>
      <c r="X101" s="103">
        <f t="shared" si="95"/>
        <v>2.5373187380198114</v>
      </c>
      <c r="Y101" s="103">
        <f t="shared" si="96"/>
        <v>-8.2404998149668138</v>
      </c>
      <c r="Z101" s="103">
        <f t="shared" si="97"/>
        <v>3.3151372910064367</v>
      </c>
      <c r="AA101" s="103">
        <f t="shared" si="98"/>
        <v>4.9950049950051381E-2</v>
      </c>
      <c r="AB101" s="103">
        <f t="shared" si="99"/>
        <v>-4.9500499500499489</v>
      </c>
      <c r="AC101" s="103">
        <f t="shared" si="100"/>
        <v>5.0499500499500511</v>
      </c>
      <c r="AD101" s="103">
        <f t="shared" si="101"/>
        <v>-9.7649206113700604</v>
      </c>
      <c r="AE101" s="103">
        <f t="shared" si="102"/>
        <v>9.8648207112701645</v>
      </c>
      <c r="AF101" s="103">
        <f t="shared" si="103"/>
        <v>-1.9201066907836375</v>
      </c>
      <c r="AG101" s="103">
        <f t="shared" si="104"/>
        <v>-6.920106690783637</v>
      </c>
      <c r="AH101" s="103">
        <f t="shared" si="105"/>
        <v>3.0798933092163625</v>
      </c>
      <c r="AI101" s="103">
        <f t="shared" si="106"/>
        <v>-8.2047470276497716</v>
      </c>
      <c r="AJ101" s="103">
        <f t="shared" si="107"/>
        <v>4.3645336460824975</v>
      </c>
      <c r="AK101" s="103">
        <f t="shared" si="108"/>
        <v>-1.9382492995318967</v>
      </c>
      <c r="AL101" s="103">
        <f t="shared" si="109"/>
        <v>-6.938249299531897</v>
      </c>
      <c r="AM101" s="103">
        <f t="shared" si="110"/>
        <v>3.061750700468103</v>
      </c>
      <c r="AN101" s="103">
        <f t="shared" si="111"/>
        <v>-8.1980497327783528</v>
      </c>
      <c r="AO101" s="103">
        <f t="shared" si="112"/>
        <v>4.3215511337145589</v>
      </c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</row>
    <row r="102" spans="1:128" ht="13.7" customHeight="1">
      <c r="A102" s="95" t="s">
        <v>28</v>
      </c>
      <c r="B102" s="96" t="s">
        <v>53</v>
      </c>
      <c r="C102" s="126" t="s">
        <v>115</v>
      </c>
      <c r="D102" s="86">
        <v>9</v>
      </c>
      <c r="E102" s="98">
        <v>446.49669999999998</v>
      </c>
      <c r="F102" s="98">
        <f t="shared" si="61"/>
        <v>449.9</v>
      </c>
      <c r="G102" s="119">
        <v>2.7014</v>
      </c>
      <c r="H102" s="119">
        <v>0.70189999999999997</v>
      </c>
      <c r="I102" s="99">
        <f t="shared" si="81"/>
        <v>3.4032999999999998</v>
      </c>
      <c r="J102" s="98">
        <f t="shared" si="82"/>
        <v>7600.366870046596</v>
      </c>
      <c r="K102" s="174"/>
      <c r="L102" s="194">
        <v>449.8</v>
      </c>
      <c r="M102" s="195">
        <v>2.6739999999999999</v>
      </c>
      <c r="N102" s="195">
        <v>0.70569999999999999</v>
      </c>
      <c r="O102" s="171">
        <v>3.3796999999999997</v>
      </c>
      <c r="P102" s="176">
        <v>7550</v>
      </c>
      <c r="Q102" s="101">
        <f t="shared" si="83"/>
        <v>-1.0142888872436548</v>
      </c>
      <c r="R102" s="101">
        <f t="shared" si="84"/>
        <v>0.54138766206012623</v>
      </c>
      <c r="S102" s="101">
        <f t="shared" si="85"/>
        <v>-0.6934445978902849</v>
      </c>
      <c r="T102" s="101">
        <f t="shared" si="86"/>
        <v>-0.6626899846781632</v>
      </c>
      <c r="U102" s="102"/>
      <c r="V102" s="103">
        <f t="shared" si="87"/>
        <v>-2.4626812619801886</v>
      </c>
      <c r="W102" s="103">
        <f t="shared" si="94"/>
        <v>-7.4626812619801886</v>
      </c>
      <c r="X102" s="103">
        <f t="shared" si="95"/>
        <v>2.5373187380198114</v>
      </c>
      <c r="Y102" s="103">
        <f t="shared" si="96"/>
        <v>-8.2404998149668138</v>
      </c>
      <c r="Z102" s="103">
        <f t="shared" si="97"/>
        <v>3.3151372910064367</v>
      </c>
      <c r="AA102" s="103">
        <f t="shared" si="98"/>
        <v>4.9950049950051381E-2</v>
      </c>
      <c r="AB102" s="103">
        <f t="shared" si="99"/>
        <v>-4.9500499500499489</v>
      </c>
      <c r="AC102" s="103">
        <f t="shared" si="100"/>
        <v>5.0499500499500511</v>
      </c>
      <c r="AD102" s="103">
        <f t="shared" si="101"/>
        <v>-9.7649206113700604</v>
      </c>
      <c r="AE102" s="103">
        <f t="shared" si="102"/>
        <v>9.8648207112701645</v>
      </c>
      <c r="AF102" s="103">
        <f t="shared" si="103"/>
        <v>-1.9201066907836375</v>
      </c>
      <c r="AG102" s="103">
        <f t="shared" si="104"/>
        <v>-6.920106690783637</v>
      </c>
      <c r="AH102" s="103">
        <f t="shared" si="105"/>
        <v>3.0798933092163625</v>
      </c>
      <c r="AI102" s="103">
        <f t="shared" si="106"/>
        <v>-8.2047470276497716</v>
      </c>
      <c r="AJ102" s="103">
        <f t="shared" si="107"/>
        <v>4.3645336460824975</v>
      </c>
      <c r="AK102" s="103">
        <f t="shared" si="108"/>
        <v>-1.9382492995318967</v>
      </c>
      <c r="AL102" s="103">
        <f t="shared" si="109"/>
        <v>-6.938249299531897</v>
      </c>
      <c r="AM102" s="103">
        <f t="shared" si="110"/>
        <v>3.061750700468103</v>
      </c>
      <c r="AN102" s="103">
        <f t="shared" si="111"/>
        <v>-8.1980497327783528</v>
      </c>
      <c r="AO102" s="103">
        <f t="shared" si="112"/>
        <v>4.3215511337145589</v>
      </c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</row>
    <row r="103" spans="1:128">
      <c r="A103" s="95" t="s">
        <v>27</v>
      </c>
      <c r="B103" s="96" t="s">
        <v>87</v>
      </c>
      <c r="C103" s="126" t="s">
        <v>116</v>
      </c>
      <c r="D103" s="127">
        <v>1</v>
      </c>
      <c r="E103" s="98">
        <v>445.7654</v>
      </c>
      <c r="F103" s="98">
        <f t="shared" si="61"/>
        <v>445.8</v>
      </c>
      <c r="G103" s="131">
        <v>2.4799999999999999E-2</v>
      </c>
      <c r="H103" s="131">
        <v>9.7999999999999997E-3</v>
      </c>
      <c r="I103" s="99">
        <f t="shared" si="81"/>
        <v>3.4599999999999999E-2</v>
      </c>
      <c r="J103" s="98">
        <f t="shared" si="82"/>
        <v>77.617030267885511</v>
      </c>
      <c r="K103" s="113"/>
      <c r="L103" s="113">
        <v>445.9</v>
      </c>
      <c r="M103" s="114"/>
      <c r="N103" s="114"/>
      <c r="O103" s="114">
        <v>3.3099999999999997E-2</v>
      </c>
      <c r="P103" s="128">
        <v>74</v>
      </c>
      <c r="Q103" s="101"/>
      <c r="R103" s="101"/>
      <c r="S103" s="101">
        <f t="shared" si="85"/>
        <v>-4.3352601156069408</v>
      </c>
      <c r="T103" s="101">
        <f t="shared" si="86"/>
        <v>-4.6600987636370288</v>
      </c>
      <c r="U103" s="102"/>
      <c r="V103" s="103">
        <f t="shared" si="87"/>
        <v>-2.4626812619801886</v>
      </c>
      <c r="W103" s="103">
        <f t="shared" si="94"/>
        <v>-7.4626812619801886</v>
      </c>
      <c r="X103" s="103">
        <f t="shared" si="95"/>
        <v>2.5373187380198114</v>
      </c>
      <c r="Y103" s="103">
        <f t="shared" si="96"/>
        <v>-8.2404998149668138</v>
      </c>
      <c r="Z103" s="103">
        <f t="shared" si="97"/>
        <v>3.3151372910064367</v>
      </c>
      <c r="AA103" s="103">
        <f t="shared" si="98"/>
        <v>4.9950049950051381E-2</v>
      </c>
      <c r="AB103" s="103">
        <f t="shared" si="99"/>
        <v>-4.9500499500499489</v>
      </c>
      <c r="AC103" s="103">
        <f t="shared" si="100"/>
        <v>5.0499500499500511</v>
      </c>
      <c r="AD103" s="103">
        <f t="shared" si="101"/>
        <v>-9.7649206113700604</v>
      </c>
      <c r="AE103" s="103">
        <f t="shared" si="102"/>
        <v>9.8648207112701645</v>
      </c>
      <c r="AF103" s="103">
        <f t="shared" si="103"/>
        <v>-1.9201066907836375</v>
      </c>
      <c r="AG103" s="103">
        <f t="shared" si="104"/>
        <v>-6.920106690783637</v>
      </c>
      <c r="AH103" s="103">
        <f t="shared" si="105"/>
        <v>3.0798933092163625</v>
      </c>
      <c r="AI103" s="103">
        <f t="shared" si="106"/>
        <v>-8.2047470276497716</v>
      </c>
      <c r="AJ103" s="103">
        <f t="shared" si="107"/>
        <v>4.3645336460824975</v>
      </c>
      <c r="AK103" s="103">
        <f t="shared" si="108"/>
        <v>-1.9382492995318967</v>
      </c>
      <c r="AL103" s="103">
        <f t="shared" si="109"/>
        <v>-6.938249299531897</v>
      </c>
      <c r="AM103" s="103">
        <f t="shared" si="110"/>
        <v>3.061750700468103</v>
      </c>
      <c r="AN103" s="103">
        <f t="shared" si="111"/>
        <v>-8.1980497327783528</v>
      </c>
      <c r="AO103" s="103">
        <f t="shared" si="112"/>
        <v>4.3215511337145589</v>
      </c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</row>
    <row r="104" spans="1:128">
      <c r="A104" s="95" t="s">
        <v>27</v>
      </c>
      <c r="B104" s="96" t="s">
        <v>87</v>
      </c>
      <c r="C104" s="126" t="s">
        <v>116</v>
      </c>
      <c r="D104" s="86">
        <v>2</v>
      </c>
      <c r="E104" s="98">
        <v>446.34310000000005</v>
      </c>
      <c r="F104" s="98">
        <f t="shared" si="61"/>
        <v>446.40000000000003</v>
      </c>
      <c r="G104" s="131">
        <v>4.1099999999999998E-2</v>
      </c>
      <c r="H104" s="131">
        <v>1.5800000000000002E-2</v>
      </c>
      <c r="I104" s="99">
        <f t="shared" si="81"/>
        <v>5.6899999999999999E-2</v>
      </c>
      <c r="J104" s="98">
        <f t="shared" si="82"/>
        <v>127.47427438688136</v>
      </c>
      <c r="K104" s="115"/>
      <c r="L104" s="115">
        <v>446.4</v>
      </c>
      <c r="M104" s="116"/>
      <c r="N104" s="116"/>
      <c r="O104" s="116">
        <v>5.5100000000000003E-2</v>
      </c>
      <c r="P104" s="129">
        <v>123</v>
      </c>
      <c r="Q104" s="101"/>
      <c r="R104" s="101"/>
      <c r="S104" s="101">
        <f t="shared" si="85"/>
        <v>-3.1634446397187981</v>
      </c>
      <c r="T104" s="101">
        <f t="shared" si="86"/>
        <v>-3.5099430127384341</v>
      </c>
      <c r="U104" s="102"/>
      <c r="V104" s="103">
        <f t="shared" si="87"/>
        <v>-2.4626812619801886</v>
      </c>
      <c r="W104" s="103">
        <f t="shared" si="94"/>
        <v>-7.4626812619801886</v>
      </c>
      <c r="X104" s="103">
        <f t="shared" si="95"/>
        <v>2.5373187380198114</v>
      </c>
      <c r="Y104" s="103">
        <f t="shared" si="96"/>
        <v>-8.2404998149668138</v>
      </c>
      <c r="Z104" s="103">
        <f t="shared" si="97"/>
        <v>3.3151372910064367</v>
      </c>
      <c r="AA104" s="103">
        <f t="shared" si="98"/>
        <v>4.9950049950051381E-2</v>
      </c>
      <c r="AB104" s="103">
        <f t="shared" si="99"/>
        <v>-4.9500499500499489</v>
      </c>
      <c r="AC104" s="103">
        <f t="shared" si="100"/>
        <v>5.0499500499500511</v>
      </c>
      <c r="AD104" s="103">
        <f t="shared" si="101"/>
        <v>-9.7649206113700604</v>
      </c>
      <c r="AE104" s="103">
        <f t="shared" si="102"/>
        <v>9.8648207112701645</v>
      </c>
      <c r="AF104" s="103">
        <f t="shared" si="103"/>
        <v>-1.9201066907836375</v>
      </c>
      <c r="AG104" s="103">
        <f t="shared" si="104"/>
        <v>-6.920106690783637</v>
      </c>
      <c r="AH104" s="103">
        <f t="shared" si="105"/>
        <v>3.0798933092163625</v>
      </c>
      <c r="AI104" s="103">
        <f t="shared" si="106"/>
        <v>-8.2047470276497716</v>
      </c>
      <c r="AJ104" s="103">
        <f t="shared" si="107"/>
        <v>4.3645336460824975</v>
      </c>
      <c r="AK104" s="103">
        <f t="shared" si="108"/>
        <v>-1.9382492995318967</v>
      </c>
      <c r="AL104" s="103">
        <f t="shared" si="109"/>
        <v>-6.938249299531897</v>
      </c>
      <c r="AM104" s="103">
        <f t="shared" si="110"/>
        <v>3.061750700468103</v>
      </c>
      <c r="AN104" s="103">
        <f t="shared" si="111"/>
        <v>-8.1980497327783528</v>
      </c>
      <c r="AO104" s="103">
        <f t="shared" si="112"/>
        <v>4.3215511337145589</v>
      </c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</row>
    <row r="105" spans="1:128">
      <c r="A105" s="95" t="s">
        <v>27</v>
      </c>
      <c r="B105" s="96" t="s">
        <v>87</v>
      </c>
      <c r="C105" s="126" t="s">
        <v>116</v>
      </c>
      <c r="D105" s="86">
        <v>3</v>
      </c>
      <c r="E105" s="98">
        <v>446.19979999999998</v>
      </c>
      <c r="F105" s="98">
        <f t="shared" si="61"/>
        <v>446.3</v>
      </c>
      <c r="G105" s="131">
        <v>8.0100000000000005E-2</v>
      </c>
      <c r="H105" s="131">
        <v>2.01E-2</v>
      </c>
      <c r="I105" s="99">
        <f t="shared" si="81"/>
        <v>0.10020000000000001</v>
      </c>
      <c r="J105" s="98">
        <f t="shared" si="82"/>
        <v>224.54404809093455</v>
      </c>
      <c r="K105" s="115"/>
      <c r="L105" s="115">
        <v>446.2</v>
      </c>
      <c r="M105" s="116"/>
      <c r="N105" s="116"/>
      <c r="O105" s="116">
        <v>9.1600000000000001E-2</v>
      </c>
      <c r="P105" s="129">
        <v>205</v>
      </c>
      <c r="Q105" s="101"/>
      <c r="R105" s="101"/>
      <c r="S105" s="101">
        <f t="shared" si="85"/>
        <v>-8.5828343313373345</v>
      </c>
      <c r="T105" s="101">
        <f t="shared" si="86"/>
        <v>-8.7038816023392052</v>
      </c>
      <c r="U105" s="102"/>
      <c r="V105" s="103">
        <f t="shared" ref="V105:V136" si="113">$Q$149</f>
        <v>-2.4626812619801886</v>
      </c>
      <c r="W105" s="103">
        <f t="shared" si="94"/>
        <v>-7.4626812619801886</v>
      </c>
      <c r="X105" s="103">
        <f t="shared" si="95"/>
        <v>2.5373187380198114</v>
      </c>
      <c r="Y105" s="103">
        <f t="shared" si="96"/>
        <v>-8.2404998149668138</v>
      </c>
      <c r="Z105" s="103">
        <f t="shared" si="97"/>
        <v>3.3151372910064367</v>
      </c>
      <c r="AA105" s="103">
        <f t="shared" si="98"/>
        <v>4.9950049950051381E-2</v>
      </c>
      <c r="AB105" s="103">
        <f t="shared" si="99"/>
        <v>-4.9500499500499489</v>
      </c>
      <c r="AC105" s="103">
        <f t="shared" si="100"/>
        <v>5.0499500499500511</v>
      </c>
      <c r="AD105" s="103">
        <f t="shared" si="101"/>
        <v>-9.7649206113700604</v>
      </c>
      <c r="AE105" s="103">
        <f t="shared" si="102"/>
        <v>9.8648207112701645</v>
      </c>
      <c r="AF105" s="103">
        <f t="shared" si="103"/>
        <v>-1.9201066907836375</v>
      </c>
      <c r="AG105" s="103">
        <f t="shared" si="104"/>
        <v>-6.920106690783637</v>
      </c>
      <c r="AH105" s="103">
        <f t="shared" si="105"/>
        <v>3.0798933092163625</v>
      </c>
      <c r="AI105" s="103">
        <f t="shared" si="106"/>
        <v>-8.2047470276497716</v>
      </c>
      <c r="AJ105" s="103">
        <f t="shared" si="107"/>
        <v>4.3645336460824975</v>
      </c>
      <c r="AK105" s="103">
        <f t="shared" si="108"/>
        <v>-1.9382492995318967</v>
      </c>
      <c r="AL105" s="103">
        <f t="shared" si="109"/>
        <v>-6.938249299531897</v>
      </c>
      <c r="AM105" s="103">
        <f t="shared" si="110"/>
        <v>3.061750700468103</v>
      </c>
      <c r="AN105" s="103">
        <f t="shared" si="111"/>
        <v>-8.1980497327783528</v>
      </c>
      <c r="AO105" s="103">
        <f t="shared" si="112"/>
        <v>4.3215511337145589</v>
      </c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</row>
    <row r="106" spans="1:128">
      <c r="A106" s="95" t="s">
        <v>27</v>
      </c>
      <c r="B106" s="96" t="s">
        <v>87</v>
      </c>
      <c r="C106" s="126" t="s">
        <v>116</v>
      </c>
      <c r="D106" s="86">
        <v>4</v>
      </c>
      <c r="E106" s="98">
        <v>446.05290000000002</v>
      </c>
      <c r="F106" s="98">
        <f t="shared" si="61"/>
        <v>446.40000000000003</v>
      </c>
      <c r="G106" s="131">
        <v>0.27610000000000001</v>
      </c>
      <c r="H106" s="131">
        <v>7.0999999999999994E-2</v>
      </c>
      <c r="I106" s="99">
        <f t="shared" si="81"/>
        <v>0.34710000000000002</v>
      </c>
      <c r="J106" s="98">
        <f t="shared" si="82"/>
        <v>777.93037927679927</v>
      </c>
      <c r="K106" s="115"/>
      <c r="L106" s="115">
        <v>446.3</v>
      </c>
      <c r="M106" s="116"/>
      <c r="N106" s="116"/>
      <c r="O106" s="116">
        <v>0.33100000000000002</v>
      </c>
      <c r="P106" s="129">
        <v>742</v>
      </c>
      <c r="Q106" s="101"/>
      <c r="R106" s="101"/>
      <c r="S106" s="101">
        <f t="shared" si="85"/>
        <v>-4.6384327283203692</v>
      </c>
      <c r="T106" s="101">
        <f t="shared" si="86"/>
        <v>-4.6187139921443672</v>
      </c>
      <c r="U106" s="102"/>
      <c r="V106" s="103">
        <f t="shared" si="113"/>
        <v>-2.4626812619801886</v>
      </c>
      <c r="W106" s="103">
        <f t="shared" si="94"/>
        <v>-7.4626812619801886</v>
      </c>
      <c r="X106" s="103">
        <f t="shared" si="95"/>
        <v>2.5373187380198114</v>
      </c>
      <c r="Y106" s="103">
        <f t="shared" si="96"/>
        <v>-8.2404998149668138</v>
      </c>
      <c r="Z106" s="103">
        <f t="shared" si="97"/>
        <v>3.3151372910064367</v>
      </c>
      <c r="AA106" s="103">
        <f t="shared" si="98"/>
        <v>4.9950049950051381E-2</v>
      </c>
      <c r="AB106" s="103">
        <f t="shared" si="99"/>
        <v>-4.9500499500499489</v>
      </c>
      <c r="AC106" s="103">
        <f t="shared" si="100"/>
        <v>5.0499500499500511</v>
      </c>
      <c r="AD106" s="103">
        <f t="shared" si="101"/>
        <v>-9.7649206113700604</v>
      </c>
      <c r="AE106" s="103">
        <f t="shared" si="102"/>
        <v>9.8648207112701645</v>
      </c>
      <c r="AF106" s="103">
        <f t="shared" si="103"/>
        <v>-1.9201066907836375</v>
      </c>
      <c r="AG106" s="103">
        <f t="shared" si="104"/>
        <v>-6.920106690783637</v>
      </c>
      <c r="AH106" s="103">
        <f t="shared" si="105"/>
        <v>3.0798933092163625</v>
      </c>
      <c r="AI106" s="103">
        <f t="shared" si="106"/>
        <v>-8.2047470276497716</v>
      </c>
      <c r="AJ106" s="103">
        <f t="shared" si="107"/>
        <v>4.3645336460824975</v>
      </c>
      <c r="AK106" s="103">
        <f t="shared" si="108"/>
        <v>-1.9382492995318967</v>
      </c>
      <c r="AL106" s="103">
        <f t="shared" si="109"/>
        <v>-6.938249299531897</v>
      </c>
      <c r="AM106" s="103">
        <f t="shared" si="110"/>
        <v>3.061750700468103</v>
      </c>
      <c r="AN106" s="103">
        <f t="shared" si="111"/>
        <v>-8.1980497327783528</v>
      </c>
      <c r="AO106" s="103">
        <f t="shared" si="112"/>
        <v>4.3215511337145589</v>
      </c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</row>
    <row r="107" spans="1:128">
      <c r="A107" s="95" t="s">
        <v>27</v>
      </c>
      <c r="B107" s="96" t="s">
        <v>87</v>
      </c>
      <c r="C107" s="126" t="s">
        <v>116</v>
      </c>
      <c r="D107" s="86">
        <v>5</v>
      </c>
      <c r="E107" s="98">
        <v>446.36880000000002</v>
      </c>
      <c r="F107" s="98">
        <f t="shared" si="61"/>
        <v>446.90000000000003</v>
      </c>
      <c r="G107" s="131">
        <v>0.42880000000000001</v>
      </c>
      <c r="H107" s="131">
        <v>0.1024</v>
      </c>
      <c r="I107" s="99">
        <f t="shared" si="81"/>
        <v>0.53120000000000001</v>
      </c>
      <c r="J107" s="98">
        <f t="shared" si="82"/>
        <v>1189.5131314652024</v>
      </c>
      <c r="K107" s="115"/>
      <c r="L107" s="115">
        <v>446.8</v>
      </c>
      <c r="M107" s="116"/>
      <c r="N107" s="116"/>
      <c r="O107" s="116">
        <v>0.5101</v>
      </c>
      <c r="P107" s="129">
        <v>1142</v>
      </c>
      <c r="Q107" s="101"/>
      <c r="R107" s="101"/>
      <c r="S107" s="101">
        <f t="shared" si="85"/>
        <v>-3.972138554216869</v>
      </c>
      <c r="T107" s="101">
        <f t="shared" si="86"/>
        <v>-3.994334338005777</v>
      </c>
      <c r="U107" s="102"/>
      <c r="V107" s="103">
        <f t="shared" si="113"/>
        <v>-2.4626812619801886</v>
      </c>
      <c r="W107" s="103">
        <f t="shared" si="94"/>
        <v>-7.4626812619801886</v>
      </c>
      <c r="X107" s="103">
        <f t="shared" si="95"/>
        <v>2.5373187380198114</v>
      </c>
      <c r="Y107" s="103">
        <f t="shared" si="96"/>
        <v>-8.2404998149668138</v>
      </c>
      <c r="Z107" s="103">
        <f t="shared" si="97"/>
        <v>3.3151372910064367</v>
      </c>
      <c r="AA107" s="103">
        <f t="shared" si="98"/>
        <v>4.9950049950051381E-2</v>
      </c>
      <c r="AB107" s="103">
        <f t="shared" si="99"/>
        <v>-4.9500499500499489</v>
      </c>
      <c r="AC107" s="103">
        <f t="shared" si="100"/>
        <v>5.0499500499500511</v>
      </c>
      <c r="AD107" s="103">
        <f t="shared" si="101"/>
        <v>-9.7649206113700604</v>
      </c>
      <c r="AE107" s="103">
        <f t="shared" si="102"/>
        <v>9.8648207112701645</v>
      </c>
      <c r="AF107" s="103">
        <f t="shared" si="103"/>
        <v>-1.9201066907836375</v>
      </c>
      <c r="AG107" s="103">
        <f t="shared" si="104"/>
        <v>-6.920106690783637</v>
      </c>
      <c r="AH107" s="103">
        <f t="shared" si="105"/>
        <v>3.0798933092163625</v>
      </c>
      <c r="AI107" s="103">
        <f t="shared" si="106"/>
        <v>-8.2047470276497716</v>
      </c>
      <c r="AJ107" s="103">
        <f t="shared" si="107"/>
        <v>4.3645336460824975</v>
      </c>
      <c r="AK107" s="103">
        <f t="shared" si="108"/>
        <v>-1.9382492995318967</v>
      </c>
      <c r="AL107" s="103">
        <f t="shared" si="109"/>
        <v>-6.938249299531897</v>
      </c>
      <c r="AM107" s="103">
        <f t="shared" si="110"/>
        <v>3.061750700468103</v>
      </c>
      <c r="AN107" s="103">
        <f t="shared" si="111"/>
        <v>-8.1980497327783528</v>
      </c>
      <c r="AO107" s="103">
        <f t="shared" si="112"/>
        <v>4.3215511337145589</v>
      </c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</row>
    <row r="108" spans="1:128">
      <c r="A108" s="95" t="s">
        <v>27</v>
      </c>
      <c r="B108" s="96" t="s">
        <v>87</v>
      </c>
      <c r="C108" s="126" t="s">
        <v>116</v>
      </c>
      <c r="D108" s="86">
        <v>6</v>
      </c>
      <c r="E108" s="98">
        <v>446.5172</v>
      </c>
      <c r="F108" s="98">
        <f t="shared" si="61"/>
        <v>447.20000000000005</v>
      </c>
      <c r="G108" s="131">
        <v>0.55130000000000001</v>
      </c>
      <c r="H108" s="131">
        <v>0.13150000000000001</v>
      </c>
      <c r="I108" s="99">
        <f t="shared" si="81"/>
        <v>0.68280000000000007</v>
      </c>
      <c r="J108" s="98">
        <f t="shared" si="82"/>
        <v>1528.2864919632659</v>
      </c>
      <c r="K108" s="115"/>
      <c r="L108" s="115">
        <v>447.1</v>
      </c>
      <c r="M108" s="116"/>
      <c r="N108" s="116"/>
      <c r="O108" s="116">
        <v>0.66959999999999997</v>
      </c>
      <c r="P108" s="129">
        <v>1498</v>
      </c>
      <c r="Q108" s="101"/>
      <c r="R108" s="101"/>
      <c r="S108" s="101">
        <f t="shared" si="85"/>
        <v>-1.9332161687170619</v>
      </c>
      <c r="T108" s="101">
        <f t="shared" si="86"/>
        <v>-1.981728695668789</v>
      </c>
      <c r="U108" s="102"/>
      <c r="V108" s="103">
        <f t="shared" si="113"/>
        <v>-2.4626812619801886</v>
      </c>
      <c r="W108" s="103">
        <f t="shared" si="94"/>
        <v>-7.4626812619801886</v>
      </c>
      <c r="X108" s="103">
        <f t="shared" si="95"/>
        <v>2.5373187380198114</v>
      </c>
      <c r="Y108" s="103">
        <f t="shared" si="96"/>
        <v>-8.2404998149668138</v>
      </c>
      <c r="Z108" s="103">
        <f t="shared" si="97"/>
        <v>3.3151372910064367</v>
      </c>
      <c r="AA108" s="103">
        <f t="shared" si="98"/>
        <v>4.9950049950051381E-2</v>
      </c>
      <c r="AB108" s="103">
        <f t="shared" si="99"/>
        <v>-4.9500499500499489</v>
      </c>
      <c r="AC108" s="103">
        <f t="shared" si="100"/>
        <v>5.0499500499500511</v>
      </c>
      <c r="AD108" s="103">
        <f t="shared" si="101"/>
        <v>-9.7649206113700604</v>
      </c>
      <c r="AE108" s="103">
        <f t="shared" si="102"/>
        <v>9.8648207112701645</v>
      </c>
      <c r="AF108" s="103">
        <f t="shared" si="103"/>
        <v>-1.9201066907836375</v>
      </c>
      <c r="AG108" s="103">
        <f t="shared" si="104"/>
        <v>-6.920106690783637</v>
      </c>
      <c r="AH108" s="103">
        <f t="shared" si="105"/>
        <v>3.0798933092163625</v>
      </c>
      <c r="AI108" s="103">
        <f t="shared" si="106"/>
        <v>-8.2047470276497716</v>
      </c>
      <c r="AJ108" s="103">
        <f t="shared" si="107"/>
        <v>4.3645336460824975</v>
      </c>
      <c r="AK108" s="103">
        <f t="shared" si="108"/>
        <v>-1.9382492995318967</v>
      </c>
      <c r="AL108" s="103">
        <f t="shared" si="109"/>
        <v>-6.938249299531897</v>
      </c>
      <c r="AM108" s="103">
        <f t="shared" si="110"/>
        <v>3.061750700468103</v>
      </c>
      <c r="AN108" s="103">
        <f t="shared" si="111"/>
        <v>-8.1980497327783528</v>
      </c>
      <c r="AO108" s="103">
        <f t="shared" si="112"/>
        <v>4.3215511337145589</v>
      </c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</row>
    <row r="109" spans="1:128">
      <c r="A109" s="95" t="s">
        <v>27</v>
      </c>
      <c r="B109" s="96" t="s">
        <v>87</v>
      </c>
      <c r="C109" s="126" t="s">
        <v>116</v>
      </c>
      <c r="D109" s="86">
        <v>7</v>
      </c>
      <c r="E109" s="98">
        <v>445.54699999999991</v>
      </c>
      <c r="F109" s="98">
        <f t="shared" si="61"/>
        <v>447.69999999999987</v>
      </c>
      <c r="G109" s="131">
        <v>1.7504999999999999</v>
      </c>
      <c r="H109" s="131">
        <v>0.40250000000000002</v>
      </c>
      <c r="I109" s="99">
        <f t="shared" si="81"/>
        <v>2.153</v>
      </c>
      <c r="J109" s="98">
        <f t="shared" si="82"/>
        <v>4823.4664411171389</v>
      </c>
      <c r="K109" s="115"/>
      <c r="L109" s="115">
        <v>447.7</v>
      </c>
      <c r="M109" s="116"/>
      <c r="N109" s="116"/>
      <c r="O109" s="116">
        <v>2.1177999999999999</v>
      </c>
      <c r="P109" s="129">
        <v>4730</v>
      </c>
      <c r="Q109" s="101"/>
      <c r="R109" s="101"/>
      <c r="S109" s="101">
        <f t="shared" si="85"/>
        <v>-1.6349280074314965</v>
      </c>
      <c r="T109" s="101">
        <f t="shared" si="86"/>
        <v>-1.9377441982470094</v>
      </c>
      <c r="U109" s="102"/>
      <c r="V109" s="103">
        <f t="shared" si="113"/>
        <v>-2.4626812619801886</v>
      </c>
      <c r="W109" s="103">
        <f t="shared" si="94"/>
        <v>-7.4626812619801886</v>
      </c>
      <c r="X109" s="103">
        <f t="shared" si="95"/>
        <v>2.5373187380198114</v>
      </c>
      <c r="Y109" s="103">
        <f t="shared" si="96"/>
        <v>-8.2404998149668138</v>
      </c>
      <c r="Z109" s="103">
        <f t="shared" si="97"/>
        <v>3.3151372910064367</v>
      </c>
      <c r="AA109" s="103">
        <f t="shared" si="98"/>
        <v>4.9950049950051381E-2</v>
      </c>
      <c r="AB109" s="103">
        <f t="shared" si="99"/>
        <v>-4.9500499500499489</v>
      </c>
      <c r="AC109" s="103">
        <f t="shared" si="100"/>
        <v>5.0499500499500511</v>
      </c>
      <c r="AD109" s="103">
        <f t="shared" si="101"/>
        <v>-9.7649206113700604</v>
      </c>
      <c r="AE109" s="103">
        <f t="shared" si="102"/>
        <v>9.8648207112701645</v>
      </c>
      <c r="AF109" s="103">
        <f t="shared" si="103"/>
        <v>-1.9201066907836375</v>
      </c>
      <c r="AG109" s="103">
        <f t="shared" si="104"/>
        <v>-6.920106690783637</v>
      </c>
      <c r="AH109" s="103">
        <f t="shared" si="105"/>
        <v>3.0798933092163625</v>
      </c>
      <c r="AI109" s="103">
        <f t="shared" si="106"/>
        <v>-8.2047470276497716</v>
      </c>
      <c r="AJ109" s="103">
        <f t="shared" si="107"/>
        <v>4.3645336460824975</v>
      </c>
      <c r="AK109" s="103">
        <f t="shared" si="108"/>
        <v>-1.9382492995318967</v>
      </c>
      <c r="AL109" s="103">
        <f t="shared" si="109"/>
        <v>-6.938249299531897</v>
      </c>
      <c r="AM109" s="103">
        <f t="shared" si="110"/>
        <v>3.061750700468103</v>
      </c>
      <c r="AN109" s="103">
        <f t="shared" si="111"/>
        <v>-8.1980497327783528</v>
      </c>
      <c r="AO109" s="103">
        <f t="shared" si="112"/>
        <v>4.3215511337145589</v>
      </c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</row>
    <row r="110" spans="1:128">
      <c r="A110" s="95" t="s">
        <v>27</v>
      </c>
      <c r="B110" s="96" t="s">
        <v>87</v>
      </c>
      <c r="C110" s="126" t="s">
        <v>116</v>
      </c>
      <c r="D110" s="86">
        <v>8</v>
      </c>
      <c r="E110" s="98">
        <v>445.49830000000003</v>
      </c>
      <c r="F110" s="98">
        <f t="shared" si="61"/>
        <v>448.20000000000005</v>
      </c>
      <c r="G110" s="131">
        <v>2.2012999999999998</v>
      </c>
      <c r="H110" s="131">
        <v>0.50039999999999996</v>
      </c>
      <c r="I110" s="99">
        <f t="shared" si="81"/>
        <v>2.7016999999999998</v>
      </c>
      <c r="J110" s="98">
        <f t="shared" si="82"/>
        <v>6050.5979678068943</v>
      </c>
      <c r="K110" s="115"/>
      <c r="L110" s="115">
        <v>448.2</v>
      </c>
      <c r="M110" s="116"/>
      <c r="N110" s="116"/>
      <c r="O110" s="116">
        <v>2.6663000000000001</v>
      </c>
      <c r="P110" s="129">
        <v>5949</v>
      </c>
      <c r="Q110" s="101"/>
      <c r="R110" s="101"/>
      <c r="S110" s="101">
        <f t="shared" si="85"/>
        <v>-1.3102861161490786</v>
      </c>
      <c r="T110" s="101">
        <f t="shared" si="86"/>
        <v>-1.6791392908182199</v>
      </c>
      <c r="U110" s="102"/>
      <c r="V110" s="103">
        <f t="shared" si="113"/>
        <v>-2.4626812619801886</v>
      </c>
      <c r="W110" s="103">
        <f t="shared" si="94"/>
        <v>-7.4626812619801886</v>
      </c>
      <c r="X110" s="103">
        <f t="shared" si="95"/>
        <v>2.5373187380198114</v>
      </c>
      <c r="Y110" s="103">
        <f t="shared" si="96"/>
        <v>-8.2404998149668138</v>
      </c>
      <c r="Z110" s="103">
        <f t="shared" si="97"/>
        <v>3.3151372910064367</v>
      </c>
      <c r="AA110" s="103">
        <f t="shared" si="98"/>
        <v>4.9950049950051381E-2</v>
      </c>
      <c r="AB110" s="103">
        <f t="shared" si="99"/>
        <v>-4.9500499500499489</v>
      </c>
      <c r="AC110" s="103">
        <f t="shared" si="100"/>
        <v>5.0499500499500511</v>
      </c>
      <c r="AD110" s="103">
        <f t="shared" si="101"/>
        <v>-9.7649206113700604</v>
      </c>
      <c r="AE110" s="103">
        <f t="shared" si="102"/>
        <v>9.8648207112701645</v>
      </c>
      <c r="AF110" s="103">
        <f t="shared" si="103"/>
        <v>-1.9201066907836375</v>
      </c>
      <c r="AG110" s="103">
        <f t="shared" si="104"/>
        <v>-6.920106690783637</v>
      </c>
      <c r="AH110" s="103">
        <f t="shared" si="105"/>
        <v>3.0798933092163625</v>
      </c>
      <c r="AI110" s="103">
        <f t="shared" si="106"/>
        <v>-8.2047470276497716</v>
      </c>
      <c r="AJ110" s="103">
        <f t="shared" si="107"/>
        <v>4.3645336460824975</v>
      </c>
      <c r="AK110" s="103">
        <f t="shared" si="108"/>
        <v>-1.9382492995318967</v>
      </c>
      <c r="AL110" s="103">
        <f t="shared" si="109"/>
        <v>-6.938249299531897</v>
      </c>
      <c r="AM110" s="103">
        <f t="shared" si="110"/>
        <v>3.061750700468103</v>
      </c>
      <c r="AN110" s="103">
        <f t="shared" si="111"/>
        <v>-8.1980497327783528</v>
      </c>
      <c r="AO110" s="103">
        <f t="shared" si="112"/>
        <v>4.3215511337145589</v>
      </c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</row>
    <row r="111" spans="1:128">
      <c r="A111" s="95" t="s">
        <v>27</v>
      </c>
      <c r="B111" s="96" t="s">
        <v>87</v>
      </c>
      <c r="C111" s="126" t="s">
        <v>116</v>
      </c>
      <c r="D111" s="86">
        <v>9</v>
      </c>
      <c r="E111" s="98">
        <v>445.79590000000002</v>
      </c>
      <c r="F111" s="98">
        <f t="shared" si="61"/>
        <v>449.2</v>
      </c>
      <c r="G111" s="131">
        <v>2.7023000000000001</v>
      </c>
      <c r="H111" s="131">
        <v>0.70179999999999998</v>
      </c>
      <c r="I111" s="99">
        <f t="shared" si="81"/>
        <v>3.4041000000000001</v>
      </c>
      <c r="J111" s="98">
        <f t="shared" si="82"/>
        <v>7614.0647215798008</v>
      </c>
      <c r="K111" s="115"/>
      <c r="L111" s="115">
        <v>449.1</v>
      </c>
      <c r="M111" s="116"/>
      <c r="N111" s="116"/>
      <c r="O111" s="116">
        <v>3.3666</v>
      </c>
      <c r="P111" s="129">
        <v>7496</v>
      </c>
      <c r="Q111" s="101"/>
      <c r="R111" s="101"/>
      <c r="S111" s="101">
        <f t="shared" si="85"/>
        <v>-1.1016127610822271</v>
      </c>
      <c r="T111" s="101">
        <f t="shared" si="86"/>
        <v>-1.5506135802232079</v>
      </c>
      <c r="U111" s="102"/>
      <c r="V111" s="103">
        <f t="shared" si="113"/>
        <v>-2.4626812619801886</v>
      </c>
      <c r="W111" s="103">
        <f t="shared" si="94"/>
        <v>-7.4626812619801886</v>
      </c>
      <c r="X111" s="103">
        <f t="shared" si="95"/>
        <v>2.5373187380198114</v>
      </c>
      <c r="Y111" s="103">
        <f t="shared" si="96"/>
        <v>-8.2404998149668138</v>
      </c>
      <c r="Z111" s="103">
        <f t="shared" si="97"/>
        <v>3.3151372910064367</v>
      </c>
      <c r="AA111" s="103">
        <f t="shared" si="98"/>
        <v>4.9950049950051381E-2</v>
      </c>
      <c r="AB111" s="103">
        <f t="shared" si="99"/>
        <v>-4.9500499500499489</v>
      </c>
      <c r="AC111" s="103">
        <f t="shared" si="100"/>
        <v>5.0499500499500511</v>
      </c>
      <c r="AD111" s="103">
        <f t="shared" si="101"/>
        <v>-9.7649206113700604</v>
      </c>
      <c r="AE111" s="103">
        <f t="shared" si="102"/>
        <v>9.8648207112701645</v>
      </c>
      <c r="AF111" s="103">
        <f t="shared" si="103"/>
        <v>-1.9201066907836375</v>
      </c>
      <c r="AG111" s="103">
        <f t="shared" si="104"/>
        <v>-6.920106690783637</v>
      </c>
      <c r="AH111" s="103">
        <f t="shared" si="105"/>
        <v>3.0798933092163625</v>
      </c>
      <c r="AI111" s="103">
        <f t="shared" si="106"/>
        <v>-8.2047470276497716</v>
      </c>
      <c r="AJ111" s="103">
        <f t="shared" si="107"/>
        <v>4.3645336460824975</v>
      </c>
      <c r="AK111" s="103">
        <f t="shared" si="108"/>
        <v>-1.9382492995318967</v>
      </c>
      <c r="AL111" s="103">
        <f t="shared" si="109"/>
        <v>-6.938249299531897</v>
      </c>
      <c r="AM111" s="103">
        <f t="shared" si="110"/>
        <v>3.061750700468103</v>
      </c>
      <c r="AN111" s="103">
        <f t="shared" si="111"/>
        <v>-8.1980497327783528</v>
      </c>
      <c r="AO111" s="103">
        <f t="shared" si="112"/>
        <v>4.3215511337145589</v>
      </c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</row>
    <row r="112" spans="1:128">
      <c r="A112" s="97" t="s">
        <v>64</v>
      </c>
      <c r="B112" s="96" t="s">
        <v>88</v>
      </c>
      <c r="C112" s="183" t="s">
        <v>129</v>
      </c>
      <c r="D112" s="127">
        <v>1</v>
      </c>
      <c r="E112" s="98">
        <v>445.46460000000002</v>
      </c>
      <c r="F112" s="98">
        <f t="shared" si="61"/>
        <v>445.5</v>
      </c>
      <c r="G112" s="119">
        <v>2.52E-2</v>
      </c>
      <c r="H112" s="119">
        <v>1.0200000000000001E-2</v>
      </c>
      <c r="I112" s="99">
        <f t="shared" si="81"/>
        <v>3.5400000000000001E-2</v>
      </c>
      <c r="J112" s="98">
        <f t="shared" si="82"/>
        <v>79.465210976961487</v>
      </c>
      <c r="K112" s="177">
        <v>445.7</v>
      </c>
      <c r="L112" s="177">
        <v>445.7</v>
      </c>
      <c r="M112" s="178"/>
      <c r="N112" s="178"/>
      <c r="O112" s="178">
        <v>3.1899999999999998E-2</v>
      </c>
      <c r="P112" s="181">
        <v>71.569999999999993</v>
      </c>
      <c r="Q112" s="101"/>
      <c r="R112" s="101"/>
      <c r="S112" s="101">
        <f t="shared" si="85"/>
        <v>-9.8870056497175227</v>
      </c>
      <c r="T112" s="101">
        <f t="shared" si="86"/>
        <v>-9.9354307122527725</v>
      </c>
      <c r="U112" s="102"/>
      <c r="V112" s="103">
        <f t="shared" si="113"/>
        <v>-2.4626812619801886</v>
      </c>
      <c r="W112" s="103">
        <f t="shared" si="94"/>
        <v>-7.4626812619801886</v>
      </c>
      <c r="X112" s="103">
        <f t="shared" si="95"/>
        <v>2.5373187380198114</v>
      </c>
      <c r="Y112" s="103">
        <f t="shared" si="96"/>
        <v>-8.2404998149668138</v>
      </c>
      <c r="Z112" s="103">
        <f t="shared" si="97"/>
        <v>3.3151372910064367</v>
      </c>
      <c r="AA112" s="103">
        <f t="shared" si="98"/>
        <v>4.9950049950051381E-2</v>
      </c>
      <c r="AB112" s="103">
        <f t="shared" si="99"/>
        <v>-4.9500499500499489</v>
      </c>
      <c r="AC112" s="103">
        <f t="shared" si="100"/>
        <v>5.0499500499500511</v>
      </c>
      <c r="AD112" s="103">
        <f t="shared" si="101"/>
        <v>-9.7649206113700604</v>
      </c>
      <c r="AE112" s="103">
        <f t="shared" si="102"/>
        <v>9.8648207112701645</v>
      </c>
      <c r="AF112" s="103">
        <f t="shared" si="103"/>
        <v>-1.9201066907836375</v>
      </c>
      <c r="AG112" s="103">
        <f t="shared" si="104"/>
        <v>-6.920106690783637</v>
      </c>
      <c r="AH112" s="103">
        <f t="shared" si="105"/>
        <v>3.0798933092163625</v>
      </c>
      <c r="AI112" s="103">
        <f t="shared" si="106"/>
        <v>-8.2047470276497716</v>
      </c>
      <c r="AJ112" s="103">
        <f t="shared" si="107"/>
        <v>4.3645336460824975</v>
      </c>
      <c r="AK112" s="103">
        <f t="shared" si="108"/>
        <v>-1.9382492995318967</v>
      </c>
      <c r="AL112" s="103">
        <f t="shared" si="109"/>
        <v>-6.938249299531897</v>
      </c>
      <c r="AM112" s="103">
        <f t="shared" si="110"/>
        <v>3.061750700468103</v>
      </c>
      <c r="AN112" s="103">
        <f t="shared" si="111"/>
        <v>-8.1980497327783528</v>
      </c>
      <c r="AO112" s="103">
        <f t="shared" si="112"/>
        <v>4.3215511337145589</v>
      </c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</row>
    <row r="113" spans="1:128">
      <c r="A113" s="97" t="s">
        <v>64</v>
      </c>
      <c r="B113" s="96" t="s">
        <v>88</v>
      </c>
      <c r="C113" s="183" t="s">
        <v>129</v>
      </c>
      <c r="D113" s="86">
        <v>2</v>
      </c>
      <c r="E113" s="98">
        <v>445.94329999999997</v>
      </c>
      <c r="F113" s="98">
        <f t="shared" si="61"/>
        <v>445.99999999999994</v>
      </c>
      <c r="G113" s="119">
        <v>4.0800000000000003E-2</v>
      </c>
      <c r="H113" s="119">
        <v>1.5900000000000001E-2</v>
      </c>
      <c r="I113" s="99">
        <f t="shared" si="81"/>
        <v>5.67E-2</v>
      </c>
      <c r="J113" s="98">
        <f t="shared" si="82"/>
        <v>127.14010855496139</v>
      </c>
      <c r="K113" s="179">
        <v>446.2</v>
      </c>
      <c r="L113" s="179">
        <v>446.2</v>
      </c>
      <c r="M113" s="180"/>
      <c r="N113" s="180"/>
      <c r="O113" s="180">
        <v>5.5399999999999998E-2</v>
      </c>
      <c r="P113" s="182">
        <v>124.16</v>
      </c>
      <c r="Q113" s="101"/>
      <c r="R113" s="101"/>
      <c r="S113" s="101">
        <f t="shared" si="85"/>
        <v>-2.2927689594356306</v>
      </c>
      <c r="T113" s="101">
        <f t="shared" si="86"/>
        <v>-2.3439562769235165</v>
      </c>
      <c r="U113" s="102"/>
      <c r="V113" s="103">
        <f t="shared" si="113"/>
        <v>-2.4626812619801886</v>
      </c>
      <c r="W113" s="103">
        <f t="shared" si="94"/>
        <v>-7.4626812619801886</v>
      </c>
      <c r="X113" s="103">
        <f t="shared" si="95"/>
        <v>2.5373187380198114</v>
      </c>
      <c r="Y113" s="103">
        <f t="shared" si="96"/>
        <v>-8.2404998149668138</v>
      </c>
      <c r="Z113" s="103">
        <f t="shared" si="97"/>
        <v>3.3151372910064367</v>
      </c>
      <c r="AA113" s="103">
        <f t="shared" si="98"/>
        <v>4.9950049950051381E-2</v>
      </c>
      <c r="AB113" s="103">
        <f t="shared" si="99"/>
        <v>-4.9500499500499489</v>
      </c>
      <c r="AC113" s="103">
        <f t="shared" si="100"/>
        <v>5.0499500499500511</v>
      </c>
      <c r="AD113" s="103">
        <f t="shared" si="101"/>
        <v>-9.7649206113700604</v>
      </c>
      <c r="AE113" s="103">
        <f t="shared" si="102"/>
        <v>9.8648207112701645</v>
      </c>
      <c r="AF113" s="103">
        <f t="shared" si="103"/>
        <v>-1.9201066907836375</v>
      </c>
      <c r="AG113" s="103">
        <f t="shared" si="104"/>
        <v>-6.920106690783637</v>
      </c>
      <c r="AH113" s="103">
        <f t="shared" si="105"/>
        <v>3.0798933092163625</v>
      </c>
      <c r="AI113" s="103">
        <f t="shared" si="106"/>
        <v>-8.2047470276497716</v>
      </c>
      <c r="AJ113" s="103">
        <f t="shared" si="107"/>
        <v>4.3645336460824975</v>
      </c>
      <c r="AK113" s="103">
        <f t="shared" si="108"/>
        <v>-1.9382492995318967</v>
      </c>
      <c r="AL113" s="103">
        <f t="shared" si="109"/>
        <v>-6.938249299531897</v>
      </c>
      <c r="AM113" s="103">
        <f t="shared" si="110"/>
        <v>3.061750700468103</v>
      </c>
      <c r="AN113" s="103">
        <f t="shared" si="111"/>
        <v>-8.1980497327783528</v>
      </c>
      <c r="AO113" s="103">
        <f t="shared" si="112"/>
        <v>4.3215511337145589</v>
      </c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</row>
    <row r="114" spans="1:128">
      <c r="A114" s="97" t="s">
        <v>64</v>
      </c>
      <c r="B114" s="96" t="s">
        <v>88</v>
      </c>
      <c r="C114" s="183" t="s">
        <v>129</v>
      </c>
      <c r="D114" s="86">
        <v>3</v>
      </c>
      <c r="E114" s="98">
        <v>445.89949999999993</v>
      </c>
      <c r="F114" s="98">
        <f t="shared" si="61"/>
        <v>445.99999999999989</v>
      </c>
      <c r="G114" s="119">
        <v>8.0500000000000002E-2</v>
      </c>
      <c r="H114" s="119">
        <v>0.02</v>
      </c>
      <c r="I114" s="99">
        <f t="shared" si="81"/>
        <v>0.10050000000000001</v>
      </c>
      <c r="J114" s="98">
        <f t="shared" si="82"/>
        <v>225.36794206138592</v>
      </c>
      <c r="K114" s="179">
        <v>446.2</v>
      </c>
      <c r="L114" s="179">
        <v>446.2</v>
      </c>
      <c r="M114" s="180"/>
      <c r="N114" s="180"/>
      <c r="O114" s="180">
        <v>0.1011</v>
      </c>
      <c r="P114" s="182">
        <v>226.58</v>
      </c>
      <c r="Q114" s="101"/>
      <c r="R114" s="101"/>
      <c r="S114" s="101">
        <f t="shared" si="85"/>
        <v>0.59701492537312373</v>
      </c>
      <c r="T114" s="101">
        <f t="shared" si="86"/>
        <v>0.537812932721351</v>
      </c>
      <c r="U114" s="102"/>
      <c r="V114" s="103">
        <f t="shared" si="113"/>
        <v>-2.4626812619801886</v>
      </c>
      <c r="W114" s="103">
        <f t="shared" si="94"/>
        <v>-7.4626812619801886</v>
      </c>
      <c r="X114" s="103">
        <f t="shared" si="95"/>
        <v>2.5373187380198114</v>
      </c>
      <c r="Y114" s="103">
        <f t="shared" si="96"/>
        <v>-8.2404998149668138</v>
      </c>
      <c r="Z114" s="103">
        <f t="shared" si="97"/>
        <v>3.3151372910064367</v>
      </c>
      <c r="AA114" s="103">
        <f t="shared" si="98"/>
        <v>4.9950049950051381E-2</v>
      </c>
      <c r="AB114" s="103">
        <f t="shared" si="99"/>
        <v>-4.9500499500499489</v>
      </c>
      <c r="AC114" s="103">
        <f t="shared" si="100"/>
        <v>5.0499500499500511</v>
      </c>
      <c r="AD114" s="103">
        <f t="shared" si="101"/>
        <v>-9.7649206113700604</v>
      </c>
      <c r="AE114" s="103">
        <f t="shared" si="102"/>
        <v>9.8648207112701645</v>
      </c>
      <c r="AF114" s="103">
        <f t="shared" si="103"/>
        <v>-1.9201066907836375</v>
      </c>
      <c r="AG114" s="103">
        <f t="shared" si="104"/>
        <v>-6.920106690783637</v>
      </c>
      <c r="AH114" s="103">
        <f t="shared" si="105"/>
        <v>3.0798933092163625</v>
      </c>
      <c r="AI114" s="103">
        <f t="shared" si="106"/>
        <v>-8.2047470276497716</v>
      </c>
      <c r="AJ114" s="103">
        <f t="shared" si="107"/>
        <v>4.3645336460824975</v>
      </c>
      <c r="AK114" s="103">
        <f t="shared" si="108"/>
        <v>-1.9382492995318967</v>
      </c>
      <c r="AL114" s="103">
        <f t="shared" si="109"/>
        <v>-6.938249299531897</v>
      </c>
      <c r="AM114" s="103">
        <f t="shared" si="110"/>
        <v>3.061750700468103</v>
      </c>
      <c r="AN114" s="103">
        <f t="shared" si="111"/>
        <v>-8.1980497327783528</v>
      </c>
      <c r="AO114" s="103">
        <f t="shared" si="112"/>
        <v>4.3215511337145589</v>
      </c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</row>
    <row r="115" spans="1:128">
      <c r="A115" s="97" t="s">
        <v>64</v>
      </c>
      <c r="B115" s="96" t="s">
        <v>88</v>
      </c>
      <c r="C115" s="183" t="s">
        <v>129</v>
      </c>
      <c r="D115" s="86">
        <v>4</v>
      </c>
      <c r="E115" s="98">
        <v>445.84950000000003</v>
      </c>
      <c r="F115" s="98">
        <f t="shared" si="61"/>
        <v>446.20000000000005</v>
      </c>
      <c r="G115" s="119">
        <v>0.27950000000000003</v>
      </c>
      <c r="H115" s="119">
        <v>7.0999999999999994E-2</v>
      </c>
      <c r="I115" s="99">
        <f t="shared" si="81"/>
        <v>0.35050000000000003</v>
      </c>
      <c r="J115" s="98">
        <f t="shared" si="82"/>
        <v>785.90656382657266</v>
      </c>
      <c r="K115" s="179">
        <v>446.3</v>
      </c>
      <c r="L115" s="179">
        <v>446.3</v>
      </c>
      <c r="M115" s="180"/>
      <c r="N115" s="180"/>
      <c r="O115" s="180">
        <v>0.34549999999999997</v>
      </c>
      <c r="P115" s="182">
        <v>774.14</v>
      </c>
      <c r="Q115" s="101"/>
      <c r="R115" s="101"/>
      <c r="S115" s="101">
        <f t="shared" si="85"/>
        <v>-1.4265335235378203</v>
      </c>
      <c r="T115" s="101">
        <f t="shared" si="86"/>
        <v>-1.4971962785603132</v>
      </c>
      <c r="U115" s="102"/>
      <c r="V115" s="103">
        <f t="shared" si="113"/>
        <v>-2.4626812619801886</v>
      </c>
      <c r="W115" s="103">
        <f t="shared" si="94"/>
        <v>-7.4626812619801886</v>
      </c>
      <c r="X115" s="103">
        <f t="shared" si="95"/>
        <v>2.5373187380198114</v>
      </c>
      <c r="Y115" s="103">
        <f t="shared" si="96"/>
        <v>-8.2404998149668138</v>
      </c>
      <c r="Z115" s="103">
        <f t="shared" si="97"/>
        <v>3.3151372910064367</v>
      </c>
      <c r="AA115" s="103">
        <f t="shared" si="98"/>
        <v>4.9950049950051381E-2</v>
      </c>
      <c r="AB115" s="103">
        <f t="shared" si="99"/>
        <v>-4.9500499500499489</v>
      </c>
      <c r="AC115" s="103">
        <f t="shared" si="100"/>
        <v>5.0499500499500511</v>
      </c>
      <c r="AD115" s="103">
        <f t="shared" si="101"/>
        <v>-9.7649206113700604</v>
      </c>
      <c r="AE115" s="103">
        <f t="shared" si="102"/>
        <v>9.8648207112701645</v>
      </c>
      <c r="AF115" s="103">
        <f t="shared" si="103"/>
        <v>-1.9201066907836375</v>
      </c>
      <c r="AG115" s="103">
        <f t="shared" si="104"/>
        <v>-6.920106690783637</v>
      </c>
      <c r="AH115" s="103">
        <f t="shared" si="105"/>
        <v>3.0798933092163625</v>
      </c>
      <c r="AI115" s="103">
        <f t="shared" si="106"/>
        <v>-8.2047470276497716</v>
      </c>
      <c r="AJ115" s="103">
        <f t="shared" si="107"/>
        <v>4.3645336460824975</v>
      </c>
      <c r="AK115" s="103">
        <f t="shared" si="108"/>
        <v>-1.9382492995318967</v>
      </c>
      <c r="AL115" s="103">
        <f t="shared" si="109"/>
        <v>-6.938249299531897</v>
      </c>
      <c r="AM115" s="103">
        <f t="shared" si="110"/>
        <v>3.061750700468103</v>
      </c>
      <c r="AN115" s="103">
        <f t="shared" si="111"/>
        <v>-8.1980497327783528</v>
      </c>
      <c r="AO115" s="103">
        <f t="shared" si="112"/>
        <v>4.3215511337145589</v>
      </c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</row>
    <row r="116" spans="1:128">
      <c r="A116" s="97" t="s">
        <v>64</v>
      </c>
      <c r="B116" s="96" t="s">
        <v>88</v>
      </c>
      <c r="C116" s="183" t="s">
        <v>129</v>
      </c>
      <c r="D116" s="86">
        <v>5</v>
      </c>
      <c r="E116" s="98">
        <v>445.97320000000002</v>
      </c>
      <c r="F116" s="98">
        <f t="shared" si="61"/>
        <v>446.5</v>
      </c>
      <c r="G116" s="119">
        <v>0.42509999999999998</v>
      </c>
      <c r="H116" s="119">
        <v>0.1017</v>
      </c>
      <c r="I116" s="99">
        <f t="shared" si="81"/>
        <v>0.52679999999999993</v>
      </c>
      <c r="J116" s="98">
        <f t="shared" si="82"/>
        <v>1180.7105766652473</v>
      </c>
      <c r="K116" s="179">
        <v>446.7</v>
      </c>
      <c r="L116" s="179">
        <v>446.7</v>
      </c>
      <c r="M116" s="180"/>
      <c r="N116" s="180"/>
      <c r="O116" s="180">
        <v>0.51590000000000003</v>
      </c>
      <c r="P116" s="182">
        <v>1154.9100000000001</v>
      </c>
      <c r="Q116" s="101"/>
      <c r="R116" s="101"/>
      <c r="S116" s="101">
        <f t="shared" si="85"/>
        <v>-2.0690964312832025</v>
      </c>
      <c r="T116" s="101">
        <f t="shared" si="86"/>
        <v>-2.1851736721218673</v>
      </c>
      <c r="U116" s="102"/>
      <c r="V116" s="103">
        <f t="shared" si="113"/>
        <v>-2.4626812619801886</v>
      </c>
      <c r="W116" s="103">
        <f t="shared" si="94"/>
        <v>-7.4626812619801886</v>
      </c>
      <c r="X116" s="103">
        <f t="shared" si="95"/>
        <v>2.5373187380198114</v>
      </c>
      <c r="Y116" s="103">
        <f t="shared" si="96"/>
        <v>-8.2404998149668138</v>
      </c>
      <c r="Z116" s="103">
        <f t="shared" si="97"/>
        <v>3.3151372910064367</v>
      </c>
      <c r="AA116" s="103">
        <f t="shared" si="98"/>
        <v>4.9950049950051381E-2</v>
      </c>
      <c r="AB116" s="103">
        <f t="shared" si="99"/>
        <v>-4.9500499500499489</v>
      </c>
      <c r="AC116" s="103">
        <f t="shared" si="100"/>
        <v>5.0499500499500511</v>
      </c>
      <c r="AD116" s="103">
        <f t="shared" si="101"/>
        <v>-9.7649206113700604</v>
      </c>
      <c r="AE116" s="103">
        <f t="shared" si="102"/>
        <v>9.8648207112701645</v>
      </c>
      <c r="AF116" s="103">
        <f t="shared" si="103"/>
        <v>-1.9201066907836375</v>
      </c>
      <c r="AG116" s="103">
        <f t="shared" si="104"/>
        <v>-6.920106690783637</v>
      </c>
      <c r="AH116" s="103">
        <f t="shared" si="105"/>
        <v>3.0798933092163625</v>
      </c>
      <c r="AI116" s="103">
        <f t="shared" si="106"/>
        <v>-8.2047470276497716</v>
      </c>
      <c r="AJ116" s="103">
        <f t="shared" si="107"/>
        <v>4.3645336460824975</v>
      </c>
      <c r="AK116" s="103">
        <f t="shared" si="108"/>
        <v>-1.9382492995318967</v>
      </c>
      <c r="AL116" s="103">
        <f t="shared" si="109"/>
        <v>-6.938249299531897</v>
      </c>
      <c r="AM116" s="103">
        <f t="shared" si="110"/>
        <v>3.061750700468103</v>
      </c>
      <c r="AN116" s="103">
        <f t="shared" si="111"/>
        <v>-8.1980497327783528</v>
      </c>
      <c r="AO116" s="103">
        <f t="shared" si="112"/>
        <v>4.3215511337145589</v>
      </c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</row>
    <row r="117" spans="1:128">
      <c r="A117" s="97" t="s">
        <v>64</v>
      </c>
      <c r="B117" s="96" t="s">
        <v>88</v>
      </c>
      <c r="C117" s="183" t="s">
        <v>129</v>
      </c>
      <c r="D117" s="86">
        <v>6</v>
      </c>
      <c r="E117" s="98">
        <v>446.61679999999996</v>
      </c>
      <c r="F117" s="98">
        <f t="shared" si="61"/>
        <v>447.29999999999995</v>
      </c>
      <c r="G117" s="119">
        <v>0.55169999999999997</v>
      </c>
      <c r="H117" s="119">
        <v>0.13150000000000001</v>
      </c>
      <c r="I117" s="99">
        <f t="shared" si="81"/>
        <v>0.68320000000000003</v>
      </c>
      <c r="J117" s="98">
        <f t="shared" si="82"/>
        <v>1528.8404548854367</v>
      </c>
      <c r="K117" s="179">
        <v>447.5</v>
      </c>
      <c r="L117" s="179">
        <v>447.5</v>
      </c>
      <c r="M117" s="180"/>
      <c r="N117" s="180"/>
      <c r="O117" s="180">
        <v>0.68030000000000002</v>
      </c>
      <c r="P117" s="182">
        <v>1520.22</v>
      </c>
      <c r="Q117" s="101"/>
      <c r="R117" s="101"/>
      <c r="S117" s="101">
        <f t="shared" si="85"/>
        <v>-0.42447306791569284</v>
      </c>
      <c r="T117" s="101">
        <f t="shared" si="86"/>
        <v>-0.5638557547250802</v>
      </c>
      <c r="U117" s="102"/>
      <c r="V117" s="103">
        <f t="shared" si="113"/>
        <v>-2.4626812619801886</v>
      </c>
      <c r="W117" s="103">
        <f t="shared" si="94"/>
        <v>-7.4626812619801886</v>
      </c>
      <c r="X117" s="103">
        <f t="shared" si="95"/>
        <v>2.5373187380198114</v>
      </c>
      <c r="Y117" s="103">
        <f t="shared" si="96"/>
        <v>-8.2404998149668138</v>
      </c>
      <c r="Z117" s="103">
        <f t="shared" si="97"/>
        <v>3.3151372910064367</v>
      </c>
      <c r="AA117" s="103">
        <f t="shared" si="98"/>
        <v>4.9950049950051381E-2</v>
      </c>
      <c r="AB117" s="103">
        <f t="shared" si="99"/>
        <v>-4.9500499500499489</v>
      </c>
      <c r="AC117" s="103">
        <f t="shared" si="100"/>
        <v>5.0499500499500511</v>
      </c>
      <c r="AD117" s="103">
        <f t="shared" si="101"/>
        <v>-9.7649206113700604</v>
      </c>
      <c r="AE117" s="103">
        <f t="shared" si="102"/>
        <v>9.8648207112701645</v>
      </c>
      <c r="AF117" s="103">
        <f t="shared" si="103"/>
        <v>-1.9201066907836375</v>
      </c>
      <c r="AG117" s="103">
        <f t="shared" si="104"/>
        <v>-6.920106690783637</v>
      </c>
      <c r="AH117" s="103">
        <f t="shared" si="105"/>
        <v>3.0798933092163625</v>
      </c>
      <c r="AI117" s="103">
        <f t="shared" si="106"/>
        <v>-8.2047470276497716</v>
      </c>
      <c r="AJ117" s="103">
        <f t="shared" si="107"/>
        <v>4.3645336460824975</v>
      </c>
      <c r="AK117" s="103">
        <f t="shared" si="108"/>
        <v>-1.9382492995318967</v>
      </c>
      <c r="AL117" s="103">
        <f t="shared" si="109"/>
        <v>-6.938249299531897</v>
      </c>
      <c r="AM117" s="103">
        <f t="shared" si="110"/>
        <v>3.061750700468103</v>
      </c>
      <c r="AN117" s="103">
        <f t="shared" si="111"/>
        <v>-8.1980497327783528</v>
      </c>
      <c r="AO117" s="103">
        <f t="shared" si="112"/>
        <v>4.3215511337145589</v>
      </c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</row>
    <row r="118" spans="1:128">
      <c r="A118" s="97" t="s">
        <v>64</v>
      </c>
      <c r="B118" s="96" t="s">
        <v>88</v>
      </c>
      <c r="C118" s="183" t="s">
        <v>129</v>
      </c>
      <c r="D118" s="86">
        <v>7</v>
      </c>
      <c r="E118" s="98">
        <v>445.94510000000002</v>
      </c>
      <c r="F118" s="98">
        <f t="shared" si="61"/>
        <v>448.1</v>
      </c>
      <c r="G118" s="119">
        <v>1.752</v>
      </c>
      <c r="H118" s="119">
        <v>0.40289999999999998</v>
      </c>
      <c r="I118" s="99">
        <f t="shared" si="81"/>
        <v>2.1549</v>
      </c>
      <c r="J118" s="98">
        <f t="shared" si="82"/>
        <v>4823.4134360258931</v>
      </c>
      <c r="K118" s="179">
        <v>448.3</v>
      </c>
      <c r="L118" s="179">
        <v>448.3</v>
      </c>
      <c r="M118" s="180"/>
      <c r="N118" s="180"/>
      <c r="O118" s="180">
        <v>2.1492</v>
      </c>
      <c r="P118" s="182">
        <v>4794.1099999999997</v>
      </c>
      <c r="Q118" s="101"/>
      <c r="R118" s="101"/>
      <c r="S118" s="101">
        <f t="shared" si="85"/>
        <v>-0.26451343449812231</v>
      </c>
      <c r="T118" s="101">
        <f t="shared" si="86"/>
        <v>-0.60752486624984714</v>
      </c>
      <c r="U118" s="102"/>
      <c r="V118" s="103">
        <f t="shared" si="113"/>
        <v>-2.4626812619801886</v>
      </c>
      <c r="W118" s="103">
        <f>$Q$149-5</f>
        <v>-7.4626812619801886</v>
      </c>
      <c r="X118" s="103">
        <f t="shared" si="95"/>
        <v>2.5373187380198114</v>
      </c>
      <c r="Y118" s="103">
        <f>($Q$149-(3*$Q$152))</f>
        <v>-8.2404998149668138</v>
      </c>
      <c r="Z118" s="103">
        <f t="shared" si="97"/>
        <v>3.3151372910064367</v>
      </c>
      <c r="AA118" s="103">
        <f t="shared" si="98"/>
        <v>4.9950049950051381E-2</v>
      </c>
      <c r="AB118" s="103">
        <f t="shared" si="99"/>
        <v>-4.9500499500499489</v>
      </c>
      <c r="AC118" s="103">
        <f t="shared" si="100"/>
        <v>5.0499500499500511</v>
      </c>
      <c r="AD118" s="103">
        <f t="shared" si="101"/>
        <v>-9.7649206113700604</v>
      </c>
      <c r="AE118" s="103">
        <f t="shared" si="102"/>
        <v>9.8648207112701645</v>
      </c>
      <c r="AF118" s="103">
        <f t="shared" si="103"/>
        <v>-1.9201066907836375</v>
      </c>
      <c r="AG118" s="103">
        <f t="shared" si="104"/>
        <v>-6.920106690783637</v>
      </c>
      <c r="AH118" s="103">
        <f t="shared" si="105"/>
        <v>3.0798933092163625</v>
      </c>
      <c r="AI118" s="103">
        <f t="shared" si="106"/>
        <v>-8.2047470276497716</v>
      </c>
      <c r="AJ118" s="103">
        <f t="shared" si="107"/>
        <v>4.3645336460824975</v>
      </c>
      <c r="AK118" s="103">
        <f t="shared" si="108"/>
        <v>-1.9382492995318967</v>
      </c>
      <c r="AL118" s="103">
        <f t="shared" si="109"/>
        <v>-6.938249299531897</v>
      </c>
      <c r="AM118" s="103">
        <f t="shared" si="110"/>
        <v>3.061750700468103</v>
      </c>
      <c r="AN118" s="103">
        <f t="shared" si="111"/>
        <v>-8.1980497327783528</v>
      </c>
      <c r="AO118" s="103">
        <f t="shared" si="112"/>
        <v>4.3215511337145589</v>
      </c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</row>
    <row r="119" spans="1:128">
      <c r="A119" s="97" t="s">
        <v>64</v>
      </c>
      <c r="B119" s="96" t="s">
        <v>88</v>
      </c>
      <c r="C119" s="183" t="s">
        <v>129</v>
      </c>
      <c r="D119" s="86">
        <v>8</v>
      </c>
      <c r="E119" s="98">
        <v>445.99790000000007</v>
      </c>
      <c r="F119" s="98">
        <f t="shared" si="61"/>
        <v>448.70000000000005</v>
      </c>
      <c r="G119" s="119">
        <v>2.2008999999999999</v>
      </c>
      <c r="H119" s="119">
        <v>0.50119999999999998</v>
      </c>
      <c r="I119" s="99">
        <f t="shared" si="81"/>
        <v>2.7020999999999997</v>
      </c>
      <c r="J119" s="98">
        <f t="shared" si="82"/>
        <v>6044.7284179953494</v>
      </c>
      <c r="K119" s="179">
        <v>448.8</v>
      </c>
      <c r="L119" s="179">
        <v>448.8</v>
      </c>
      <c r="M119" s="180"/>
      <c r="N119" s="180"/>
      <c r="O119" s="180">
        <v>2.6997</v>
      </c>
      <c r="P119" s="182">
        <v>6015.37</v>
      </c>
      <c r="Q119" s="101"/>
      <c r="R119" s="101"/>
      <c r="S119" s="101">
        <f t="shared" si="85"/>
        <v>-8.8819806816910402E-2</v>
      </c>
      <c r="T119" s="101">
        <f t="shared" si="86"/>
        <v>-0.48568630325803569</v>
      </c>
      <c r="U119" s="102"/>
      <c r="V119" s="103">
        <f t="shared" si="113"/>
        <v>-2.4626812619801886</v>
      </c>
      <c r="W119" s="103">
        <f t="shared" si="94"/>
        <v>-7.4626812619801886</v>
      </c>
      <c r="X119" s="103">
        <f t="shared" si="95"/>
        <v>2.5373187380198114</v>
      </c>
      <c r="Y119" s="103">
        <f t="shared" si="96"/>
        <v>-8.2404998149668138</v>
      </c>
      <c r="Z119" s="103">
        <f t="shared" si="97"/>
        <v>3.3151372910064367</v>
      </c>
      <c r="AA119" s="103">
        <f t="shared" si="98"/>
        <v>4.9950049950051381E-2</v>
      </c>
      <c r="AB119" s="103">
        <f t="shared" si="99"/>
        <v>-4.9500499500499489</v>
      </c>
      <c r="AC119" s="103">
        <f t="shared" si="100"/>
        <v>5.0499500499500511</v>
      </c>
      <c r="AD119" s="103">
        <f t="shared" si="101"/>
        <v>-9.7649206113700604</v>
      </c>
      <c r="AE119" s="103">
        <f t="shared" si="102"/>
        <v>9.8648207112701645</v>
      </c>
      <c r="AF119" s="103">
        <f t="shared" si="103"/>
        <v>-1.9201066907836375</v>
      </c>
      <c r="AG119" s="103">
        <f t="shared" si="104"/>
        <v>-6.920106690783637</v>
      </c>
      <c r="AH119" s="103">
        <f t="shared" si="105"/>
        <v>3.0798933092163625</v>
      </c>
      <c r="AI119" s="103">
        <f t="shared" si="106"/>
        <v>-8.2047470276497716</v>
      </c>
      <c r="AJ119" s="103">
        <f t="shared" si="107"/>
        <v>4.3645336460824975</v>
      </c>
      <c r="AK119" s="103">
        <f t="shared" si="108"/>
        <v>-1.9382492995318967</v>
      </c>
      <c r="AL119" s="103">
        <f t="shared" si="109"/>
        <v>-6.938249299531897</v>
      </c>
      <c r="AM119" s="103">
        <f t="shared" si="110"/>
        <v>3.061750700468103</v>
      </c>
      <c r="AN119" s="103">
        <f t="shared" si="111"/>
        <v>-8.1980497327783528</v>
      </c>
      <c r="AO119" s="103">
        <f t="shared" si="112"/>
        <v>4.3215511337145589</v>
      </c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</row>
    <row r="120" spans="1:128">
      <c r="A120" s="97" t="s">
        <v>64</v>
      </c>
      <c r="B120" s="96" t="s">
        <v>88</v>
      </c>
      <c r="C120" s="183" t="s">
        <v>129</v>
      </c>
      <c r="D120" s="86">
        <v>9</v>
      </c>
      <c r="E120" s="98">
        <v>446.4973</v>
      </c>
      <c r="F120" s="98">
        <f t="shared" si="61"/>
        <v>449.90000000000003</v>
      </c>
      <c r="G120" s="119">
        <v>2.7002999999999999</v>
      </c>
      <c r="H120" s="119">
        <v>0.70240000000000002</v>
      </c>
      <c r="I120" s="99">
        <f t="shared" si="81"/>
        <v>3.4026999999999998</v>
      </c>
      <c r="J120" s="98">
        <f t="shared" si="82"/>
        <v>7599.0205896370917</v>
      </c>
      <c r="K120" s="179">
        <v>450</v>
      </c>
      <c r="L120" s="179">
        <v>450</v>
      </c>
      <c r="M120" s="180"/>
      <c r="N120" s="180"/>
      <c r="O120" s="180">
        <v>3.3932000000000002</v>
      </c>
      <c r="P120" s="182">
        <v>7540.44</v>
      </c>
      <c r="Q120" s="101"/>
      <c r="R120" s="101"/>
      <c r="S120" s="101">
        <f t="shared" si="85"/>
        <v>-0.27919005495634702</v>
      </c>
      <c r="T120" s="101">
        <f t="shared" si="86"/>
        <v>-0.77089657734286698</v>
      </c>
      <c r="U120" s="102"/>
      <c r="V120" s="103">
        <f t="shared" si="113"/>
        <v>-2.4626812619801886</v>
      </c>
      <c r="W120" s="103">
        <f t="shared" si="94"/>
        <v>-7.4626812619801886</v>
      </c>
      <c r="X120" s="103">
        <f t="shared" si="95"/>
        <v>2.5373187380198114</v>
      </c>
      <c r="Y120" s="103">
        <f t="shared" si="96"/>
        <v>-8.2404998149668138</v>
      </c>
      <c r="Z120" s="103">
        <f t="shared" si="97"/>
        <v>3.3151372910064367</v>
      </c>
      <c r="AA120" s="103">
        <f t="shared" si="98"/>
        <v>4.9950049950051381E-2</v>
      </c>
      <c r="AB120" s="103">
        <f t="shared" si="99"/>
        <v>-4.9500499500499489</v>
      </c>
      <c r="AC120" s="103">
        <f t="shared" si="100"/>
        <v>5.0499500499500511</v>
      </c>
      <c r="AD120" s="103">
        <f t="shared" si="101"/>
        <v>-9.7649206113700604</v>
      </c>
      <c r="AE120" s="103">
        <f t="shared" si="102"/>
        <v>9.8648207112701645</v>
      </c>
      <c r="AF120" s="103">
        <f t="shared" si="103"/>
        <v>-1.9201066907836375</v>
      </c>
      <c r="AG120" s="103">
        <f t="shared" si="104"/>
        <v>-6.920106690783637</v>
      </c>
      <c r="AH120" s="103">
        <f t="shared" si="105"/>
        <v>3.0798933092163625</v>
      </c>
      <c r="AI120" s="103">
        <f t="shared" si="106"/>
        <v>-8.2047470276497716</v>
      </c>
      <c r="AJ120" s="103">
        <f t="shared" si="107"/>
        <v>4.3645336460824975</v>
      </c>
      <c r="AK120" s="103">
        <f t="shared" si="108"/>
        <v>-1.9382492995318967</v>
      </c>
      <c r="AL120" s="103">
        <f t="shared" si="109"/>
        <v>-6.938249299531897</v>
      </c>
      <c r="AM120" s="103">
        <f t="shared" si="110"/>
        <v>3.061750700468103</v>
      </c>
      <c r="AN120" s="103">
        <f t="shared" si="111"/>
        <v>-8.1980497327783528</v>
      </c>
      <c r="AO120" s="103">
        <f t="shared" si="112"/>
        <v>4.3215511337145589</v>
      </c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</row>
    <row r="121" spans="1:128">
      <c r="A121" s="97" t="s">
        <v>29</v>
      </c>
      <c r="B121" s="96" t="s">
        <v>89</v>
      </c>
      <c r="C121" s="190" t="s">
        <v>130</v>
      </c>
      <c r="D121" s="127">
        <v>1</v>
      </c>
      <c r="E121" s="98">
        <v>445.06389999999999</v>
      </c>
      <c r="F121" s="98">
        <f t="shared" si="61"/>
        <v>445.1</v>
      </c>
      <c r="G121" s="131">
        <v>2.53E-2</v>
      </c>
      <c r="H121" s="131">
        <v>1.0800000000000001E-2</v>
      </c>
      <c r="I121" s="99">
        <f t="shared" si="81"/>
        <v>3.61E-2</v>
      </c>
      <c r="J121" s="98">
        <f t="shared" si="82"/>
        <v>81.109465472512468</v>
      </c>
      <c r="K121" s="184">
        <v>500</v>
      </c>
      <c r="L121" s="184">
        <v>444.57</v>
      </c>
      <c r="M121" s="185"/>
      <c r="N121" s="185"/>
      <c r="O121" s="185">
        <v>3.3500000000000085E-2</v>
      </c>
      <c r="P121" s="186">
        <v>75.35371257619741</v>
      </c>
      <c r="Q121" s="101"/>
      <c r="R121" s="101"/>
      <c r="S121" s="101">
        <f t="shared" si="85"/>
        <v>-7.2022160664817587</v>
      </c>
      <c r="T121" s="101">
        <f t="shared" si="86"/>
        <v>-7.096277681999581</v>
      </c>
      <c r="U121" s="102"/>
      <c r="V121" s="103">
        <f t="shared" si="113"/>
        <v>-2.4626812619801886</v>
      </c>
      <c r="W121" s="103">
        <f t="shared" si="94"/>
        <v>-7.4626812619801886</v>
      </c>
      <c r="X121" s="103">
        <f t="shared" si="95"/>
        <v>2.5373187380198114</v>
      </c>
      <c r="Y121" s="103">
        <f t="shared" si="96"/>
        <v>-8.2404998149668138</v>
      </c>
      <c r="Z121" s="103">
        <f t="shared" si="97"/>
        <v>3.3151372910064367</v>
      </c>
      <c r="AA121" s="103">
        <f t="shared" si="98"/>
        <v>4.9950049950051381E-2</v>
      </c>
      <c r="AB121" s="103">
        <f t="shared" si="99"/>
        <v>-4.9500499500499489</v>
      </c>
      <c r="AC121" s="103">
        <f t="shared" si="100"/>
        <v>5.0499500499500511</v>
      </c>
      <c r="AD121" s="103">
        <f t="shared" si="101"/>
        <v>-9.7649206113700604</v>
      </c>
      <c r="AE121" s="103">
        <f t="shared" si="102"/>
        <v>9.8648207112701645</v>
      </c>
      <c r="AF121" s="103">
        <f t="shared" si="103"/>
        <v>-1.9201066907836375</v>
      </c>
      <c r="AG121" s="103">
        <f t="shared" si="104"/>
        <v>-6.920106690783637</v>
      </c>
      <c r="AH121" s="103">
        <f t="shared" si="105"/>
        <v>3.0798933092163625</v>
      </c>
      <c r="AI121" s="103">
        <f t="shared" si="106"/>
        <v>-8.2047470276497716</v>
      </c>
      <c r="AJ121" s="103">
        <f t="shared" si="107"/>
        <v>4.3645336460824975</v>
      </c>
      <c r="AK121" s="103">
        <f t="shared" si="108"/>
        <v>-1.9382492995318967</v>
      </c>
      <c r="AL121" s="103">
        <f t="shared" si="109"/>
        <v>-6.938249299531897</v>
      </c>
      <c r="AM121" s="103">
        <f t="shared" si="110"/>
        <v>3.061750700468103</v>
      </c>
      <c r="AN121" s="103">
        <f t="shared" si="111"/>
        <v>-8.1980497327783528</v>
      </c>
      <c r="AO121" s="103">
        <f t="shared" si="112"/>
        <v>4.3215511337145589</v>
      </c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</row>
    <row r="122" spans="1:128">
      <c r="A122" s="97" t="s">
        <v>29</v>
      </c>
      <c r="B122" s="96" t="s">
        <v>89</v>
      </c>
      <c r="C122" s="190" t="s">
        <v>130</v>
      </c>
      <c r="D122" s="86">
        <v>2</v>
      </c>
      <c r="E122" s="98">
        <v>446.14359999999999</v>
      </c>
      <c r="F122" s="98">
        <f t="shared" si="61"/>
        <v>446.20000000000005</v>
      </c>
      <c r="G122" s="131">
        <v>4.02E-2</v>
      </c>
      <c r="H122" s="131">
        <v>1.6199999999999999E-2</v>
      </c>
      <c r="I122" s="99">
        <f t="shared" si="81"/>
        <v>5.6399999999999999E-2</v>
      </c>
      <c r="J122" s="98">
        <f t="shared" si="82"/>
        <v>126.41066573751948</v>
      </c>
      <c r="K122" s="184">
        <v>500</v>
      </c>
      <c r="L122" s="187">
        <v>446.29999999999995</v>
      </c>
      <c r="M122" s="188"/>
      <c r="N122" s="188"/>
      <c r="O122" s="188">
        <v>5.1999999999999602E-2</v>
      </c>
      <c r="P122" s="189">
        <v>116.5135559040995</v>
      </c>
      <c r="Q122" s="101"/>
      <c r="R122" s="101"/>
      <c r="S122" s="101">
        <f t="shared" si="85"/>
        <v>-7.8014184397170157</v>
      </c>
      <c r="T122" s="101">
        <f t="shared" si="86"/>
        <v>-7.8293313113075804</v>
      </c>
      <c r="U122" s="102"/>
      <c r="V122" s="103">
        <f t="shared" si="113"/>
        <v>-2.4626812619801886</v>
      </c>
      <c r="W122" s="103">
        <f t="shared" si="94"/>
        <v>-7.4626812619801886</v>
      </c>
      <c r="X122" s="103">
        <f t="shared" si="95"/>
        <v>2.5373187380198114</v>
      </c>
      <c r="Y122" s="103">
        <f t="shared" si="96"/>
        <v>-8.2404998149668138</v>
      </c>
      <c r="Z122" s="103">
        <f t="shared" si="97"/>
        <v>3.3151372910064367</v>
      </c>
      <c r="AA122" s="103">
        <f t="shared" si="98"/>
        <v>4.9950049950051381E-2</v>
      </c>
      <c r="AB122" s="103">
        <f t="shared" si="99"/>
        <v>-4.9500499500499489</v>
      </c>
      <c r="AC122" s="103">
        <f t="shared" si="100"/>
        <v>5.0499500499500511</v>
      </c>
      <c r="AD122" s="103">
        <f t="shared" si="101"/>
        <v>-9.7649206113700604</v>
      </c>
      <c r="AE122" s="103">
        <f t="shared" si="102"/>
        <v>9.8648207112701645</v>
      </c>
      <c r="AF122" s="103">
        <f t="shared" si="103"/>
        <v>-1.9201066907836375</v>
      </c>
      <c r="AG122" s="103">
        <f t="shared" si="104"/>
        <v>-6.920106690783637</v>
      </c>
      <c r="AH122" s="103">
        <f t="shared" si="105"/>
        <v>3.0798933092163625</v>
      </c>
      <c r="AI122" s="103">
        <f t="shared" si="106"/>
        <v>-8.2047470276497716</v>
      </c>
      <c r="AJ122" s="103">
        <f t="shared" si="107"/>
        <v>4.3645336460824975</v>
      </c>
      <c r="AK122" s="103">
        <f t="shared" si="108"/>
        <v>-1.9382492995318967</v>
      </c>
      <c r="AL122" s="103">
        <f t="shared" si="109"/>
        <v>-6.938249299531897</v>
      </c>
      <c r="AM122" s="103">
        <f t="shared" si="110"/>
        <v>3.061750700468103</v>
      </c>
      <c r="AN122" s="103">
        <f t="shared" si="111"/>
        <v>-8.1980497327783528</v>
      </c>
      <c r="AO122" s="103">
        <f t="shared" si="112"/>
        <v>4.3215511337145589</v>
      </c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</row>
    <row r="123" spans="1:128">
      <c r="A123" s="97" t="s">
        <v>29</v>
      </c>
      <c r="B123" s="96" t="s">
        <v>89</v>
      </c>
      <c r="C123" s="190" t="s">
        <v>130</v>
      </c>
      <c r="D123" s="86">
        <v>3</v>
      </c>
      <c r="E123" s="98">
        <v>445.99960000000004</v>
      </c>
      <c r="F123" s="98">
        <f t="shared" ref="F123:F147" si="114">E123+G123+H123</f>
        <v>446.1</v>
      </c>
      <c r="G123" s="131">
        <v>8.0199999999999994E-2</v>
      </c>
      <c r="H123" s="131">
        <v>2.0199999999999999E-2</v>
      </c>
      <c r="I123" s="99">
        <f t="shared" si="81"/>
        <v>0.10039999999999999</v>
      </c>
      <c r="J123" s="98">
        <f t="shared" si="82"/>
        <v>225.09318751852098</v>
      </c>
      <c r="K123" s="184">
        <v>500</v>
      </c>
      <c r="L123" s="187">
        <v>446.10999999999996</v>
      </c>
      <c r="M123" s="188"/>
      <c r="N123" s="188"/>
      <c r="O123" s="188">
        <v>9.6800000000001774E-2</v>
      </c>
      <c r="P123" s="189">
        <v>216.98684181031985</v>
      </c>
      <c r="Q123" s="101"/>
      <c r="R123" s="101"/>
      <c r="S123" s="101">
        <f t="shared" si="85"/>
        <v>-3.5856573705161514</v>
      </c>
      <c r="T123" s="101">
        <f t="shared" si="86"/>
        <v>-3.6013287641298035</v>
      </c>
      <c r="U123" s="102"/>
      <c r="V123" s="103">
        <f t="shared" si="113"/>
        <v>-2.4626812619801886</v>
      </c>
      <c r="W123" s="103">
        <f t="shared" ref="W123:W136" si="115">$Q$149-5</f>
        <v>-7.4626812619801886</v>
      </c>
      <c r="X123" s="103">
        <f t="shared" ref="X123:X136" si="116">$Q$149+5</f>
        <v>2.5373187380198114</v>
      </c>
      <c r="Y123" s="103">
        <f t="shared" ref="Y123:Y136" si="117">($Q$149-(3*$Q$152))</f>
        <v>-8.2404998149668138</v>
      </c>
      <c r="Z123" s="103">
        <f t="shared" ref="Z123:Z136" si="118">($Q$149+(3*$Q$152))</f>
        <v>3.3151372910064367</v>
      </c>
      <c r="AA123" s="103">
        <f t="shared" ref="AA123:AA136" si="119">$R$149</f>
        <v>4.9950049950051381E-2</v>
      </c>
      <c r="AB123" s="103">
        <f t="shared" ref="AB123:AB136" si="120">$R$149-5</f>
        <v>-4.9500499500499489</v>
      </c>
      <c r="AC123" s="103">
        <f t="shared" ref="AC123:AC136" si="121">$R$149+5</f>
        <v>5.0499500499500511</v>
      </c>
      <c r="AD123" s="103">
        <f t="shared" ref="AD123:AD136" si="122">($R$149-(3*$R$152))</f>
        <v>-9.7649206113700604</v>
      </c>
      <c r="AE123" s="103">
        <f t="shared" ref="AE123:AE136" si="123">($R$149+(3*$R$152))</f>
        <v>9.8648207112701645</v>
      </c>
      <c r="AF123" s="103">
        <f t="shared" ref="AF123:AF136" si="124">$S$149</f>
        <v>-1.9201066907836375</v>
      </c>
      <c r="AG123" s="103">
        <f t="shared" ref="AG123:AG136" si="125">$S$149-5</f>
        <v>-6.920106690783637</v>
      </c>
      <c r="AH123" s="103">
        <f t="shared" ref="AH123:AH136" si="126">$S$149+5</f>
        <v>3.0798933092163625</v>
      </c>
      <c r="AI123" s="103">
        <f t="shared" ref="AI123:AI136" si="127">($S$149-(3*$S$152))</f>
        <v>-8.2047470276497716</v>
      </c>
      <c r="AJ123" s="103">
        <f t="shared" ref="AJ123:AJ136" si="128">($S$149+(3*$S$152))</f>
        <v>4.3645336460824975</v>
      </c>
      <c r="AK123" s="103">
        <f t="shared" ref="AK123:AK136" si="129">$T$149</f>
        <v>-1.9382492995318967</v>
      </c>
      <c r="AL123" s="103">
        <f t="shared" ref="AL123:AL136" si="130">$T$149-5</f>
        <v>-6.938249299531897</v>
      </c>
      <c r="AM123" s="103">
        <f t="shared" ref="AM123:AM136" si="131">$T$149+5</f>
        <v>3.061750700468103</v>
      </c>
      <c r="AN123" s="103">
        <f t="shared" ref="AN123:AN136" si="132">($T$149-(3*$T$152))</f>
        <v>-8.1980497327783528</v>
      </c>
      <c r="AO123" s="103">
        <f t="shared" ref="AO123:AO136" si="133">($T$149+(3*$T$152))</f>
        <v>4.3215511337145589</v>
      </c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</row>
    <row r="124" spans="1:128">
      <c r="A124" s="97" t="s">
        <v>29</v>
      </c>
      <c r="B124" s="96" t="s">
        <v>89</v>
      </c>
      <c r="C124" s="190" t="s">
        <v>130</v>
      </c>
      <c r="D124" s="86">
        <v>4</v>
      </c>
      <c r="E124" s="98">
        <v>445.95179999999993</v>
      </c>
      <c r="F124" s="98">
        <f t="shared" si="114"/>
        <v>446.29999999999995</v>
      </c>
      <c r="G124" s="131">
        <v>0.27639999999999998</v>
      </c>
      <c r="H124" s="131">
        <v>7.1800000000000003E-2</v>
      </c>
      <c r="I124" s="99">
        <f t="shared" ref="I124:I147" si="134">G124+H124</f>
        <v>0.34819999999999995</v>
      </c>
      <c r="J124" s="98">
        <f t="shared" ref="J124:J147" si="135">(1.6061/(1.6061-(I124/F124)))*(I124/F124)*1000000</f>
        <v>780.57187267915197</v>
      </c>
      <c r="K124" s="184">
        <v>500</v>
      </c>
      <c r="L124" s="187">
        <v>446.31</v>
      </c>
      <c r="M124" s="188"/>
      <c r="N124" s="188"/>
      <c r="O124" s="188">
        <v>0.3429000000000002</v>
      </c>
      <c r="P124" s="189">
        <v>768.30006049606823</v>
      </c>
      <c r="Q124" s="101"/>
      <c r="R124" s="101"/>
      <c r="S124" s="101">
        <f t="shared" ref="S124:S147" si="136">((O124-I124)/I124)*100</f>
        <v>-1.5221137277426049</v>
      </c>
      <c r="T124" s="101">
        <f t="shared" ref="T124:T147" si="137">((P124-J124)/J124)*100</f>
        <v>-1.5721565960304558</v>
      </c>
      <c r="U124" s="102"/>
      <c r="V124" s="103">
        <f>$Q$149</f>
        <v>-2.4626812619801886</v>
      </c>
      <c r="W124" s="103">
        <f t="shared" si="115"/>
        <v>-7.4626812619801886</v>
      </c>
      <c r="X124" s="103">
        <f t="shared" si="116"/>
        <v>2.5373187380198114</v>
      </c>
      <c r="Y124" s="103">
        <f t="shared" si="117"/>
        <v>-8.2404998149668138</v>
      </c>
      <c r="Z124" s="103">
        <f t="shared" si="118"/>
        <v>3.3151372910064367</v>
      </c>
      <c r="AA124" s="103">
        <f t="shared" si="119"/>
        <v>4.9950049950051381E-2</v>
      </c>
      <c r="AB124" s="103">
        <f t="shared" si="120"/>
        <v>-4.9500499500499489</v>
      </c>
      <c r="AC124" s="103">
        <f t="shared" si="121"/>
        <v>5.0499500499500511</v>
      </c>
      <c r="AD124" s="103">
        <f t="shared" si="122"/>
        <v>-9.7649206113700604</v>
      </c>
      <c r="AE124" s="103">
        <f t="shared" si="123"/>
        <v>9.8648207112701645</v>
      </c>
      <c r="AF124" s="103">
        <f t="shared" si="124"/>
        <v>-1.9201066907836375</v>
      </c>
      <c r="AG124" s="103">
        <f t="shared" si="125"/>
        <v>-6.920106690783637</v>
      </c>
      <c r="AH124" s="103">
        <f t="shared" si="126"/>
        <v>3.0798933092163625</v>
      </c>
      <c r="AI124" s="103">
        <f t="shared" si="127"/>
        <v>-8.2047470276497716</v>
      </c>
      <c r="AJ124" s="103">
        <f t="shared" si="128"/>
        <v>4.3645336460824975</v>
      </c>
      <c r="AK124" s="103">
        <f t="shared" si="129"/>
        <v>-1.9382492995318967</v>
      </c>
      <c r="AL124" s="103">
        <f t="shared" si="130"/>
        <v>-6.938249299531897</v>
      </c>
      <c r="AM124" s="103">
        <f t="shared" si="131"/>
        <v>3.061750700468103</v>
      </c>
      <c r="AN124" s="103">
        <f t="shared" si="132"/>
        <v>-8.1980497327783528</v>
      </c>
      <c r="AO124" s="103">
        <f t="shared" si="133"/>
        <v>4.3215511337145589</v>
      </c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</row>
    <row r="125" spans="1:128">
      <c r="A125" s="97" t="s">
        <v>29</v>
      </c>
      <c r="B125" s="96" t="s">
        <v>89</v>
      </c>
      <c r="C125" s="190" t="s">
        <v>130</v>
      </c>
      <c r="D125" s="86">
        <v>5</v>
      </c>
      <c r="E125" s="98">
        <v>445.67440000000005</v>
      </c>
      <c r="F125" s="98">
        <f t="shared" si="114"/>
        <v>446.20000000000005</v>
      </c>
      <c r="G125" s="131">
        <v>0.42520000000000002</v>
      </c>
      <c r="H125" s="131">
        <v>0.1004</v>
      </c>
      <c r="I125" s="99">
        <f t="shared" si="134"/>
        <v>0.52560000000000007</v>
      </c>
      <c r="J125" s="98">
        <f t="shared" si="135"/>
        <v>1178.8116738928213</v>
      </c>
      <c r="K125" s="184">
        <v>500</v>
      </c>
      <c r="L125" s="187">
        <v>446.19999999999993</v>
      </c>
      <c r="M125" s="188"/>
      <c r="N125" s="188"/>
      <c r="O125" s="188">
        <v>0.51389999999999969</v>
      </c>
      <c r="P125" s="189">
        <v>1151.7256835499768</v>
      </c>
      <c r="Q125" s="101"/>
      <c r="R125" s="101"/>
      <c r="S125" s="101">
        <f t="shared" si="136"/>
        <v>-2.2260273972603453</v>
      </c>
      <c r="T125" s="101">
        <f t="shared" si="137"/>
        <v>-2.2977368601549162</v>
      </c>
      <c r="U125" s="102"/>
      <c r="V125" s="103">
        <f t="shared" si="113"/>
        <v>-2.4626812619801886</v>
      </c>
      <c r="W125" s="103">
        <f t="shared" si="115"/>
        <v>-7.4626812619801886</v>
      </c>
      <c r="X125" s="103">
        <f t="shared" si="116"/>
        <v>2.5373187380198114</v>
      </c>
      <c r="Y125" s="103">
        <f t="shared" si="117"/>
        <v>-8.2404998149668138</v>
      </c>
      <c r="Z125" s="103">
        <f t="shared" si="118"/>
        <v>3.3151372910064367</v>
      </c>
      <c r="AA125" s="103">
        <f t="shared" si="119"/>
        <v>4.9950049950051381E-2</v>
      </c>
      <c r="AB125" s="103">
        <f t="shared" si="120"/>
        <v>-4.9500499500499489</v>
      </c>
      <c r="AC125" s="103">
        <f t="shared" si="121"/>
        <v>5.0499500499500511</v>
      </c>
      <c r="AD125" s="103">
        <f t="shared" si="122"/>
        <v>-9.7649206113700604</v>
      </c>
      <c r="AE125" s="103">
        <f t="shared" si="123"/>
        <v>9.8648207112701645</v>
      </c>
      <c r="AF125" s="103">
        <f t="shared" si="124"/>
        <v>-1.9201066907836375</v>
      </c>
      <c r="AG125" s="103">
        <f t="shared" si="125"/>
        <v>-6.920106690783637</v>
      </c>
      <c r="AH125" s="103">
        <f t="shared" si="126"/>
        <v>3.0798933092163625</v>
      </c>
      <c r="AI125" s="103">
        <f t="shared" si="127"/>
        <v>-8.2047470276497716</v>
      </c>
      <c r="AJ125" s="103">
        <f t="shared" si="128"/>
        <v>4.3645336460824975</v>
      </c>
      <c r="AK125" s="103">
        <f t="shared" si="129"/>
        <v>-1.9382492995318967</v>
      </c>
      <c r="AL125" s="103">
        <f t="shared" si="130"/>
        <v>-6.938249299531897</v>
      </c>
      <c r="AM125" s="103">
        <f t="shared" si="131"/>
        <v>3.061750700468103</v>
      </c>
      <c r="AN125" s="103">
        <f t="shared" si="132"/>
        <v>-8.1980497327783528</v>
      </c>
      <c r="AO125" s="103">
        <f t="shared" si="133"/>
        <v>4.3215511337145589</v>
      </c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</row>
    <row r="126" spans="1:128">
      <c r="A126" s="97" t="s">
        <v>29</v>
      </c>
      <c r="B126" s="96" t="s">
        <v>89</v>
      </c>
      <c r="C126" s="190" t="s">
        <v>130</v>
      </c>
      <c r="D126" s="86">
        <v>6</v>
      </c>
      <c r="E126" s="98">
        <v>446.21659999999997</v>
      </c>
      <c r="F126" s="98">
        <f t="shared" si="114"/>
        <v>446.9</v>
      </c>
      <c r="G126" s="131">
        <v>0.55300000000000005</v>
      </c>
      <c r="H126" s="131">
        <v>0.13039999999999999</v>
      </c>
      <c r="I126" s="99">
        <f t="shared" si="134"/>
        <v>0.68340000000000001</v>
      </c>
      <c r="J126" s="98">
        <f t="shared" si="135"/>
        <v>1530.6585353496682</v>
      </c>
      <c r="K126" s="184">
        <v>500</v>
      </c>
      <c r="L126" s="187">
        <v>446.88</v>
      </c>
      <c r="M126" s="188"/>
      <c r="N126" s="188"/>
      <c r="O126" s="188">
        <v>0.67609999999999815</v>
      </c>
      <c r="P126" s="189">
        <v>1512.9341210168236</v>
      </c>
      <c r="Q126" s="101"/>
      <c r="R126" s="101"/>
      <c r="S126" s="101">
        <f t="shared" si="136"/>
        <v>-1.06818846941789</v>
      </c>
      <c r="T126" s="101">
        <f t="shared" si="137"/>
        <v>-1.1579600494499316</v>
      </c>
      <c r="U126" s="102"/>
      <c r="V126" s="103">
        <f t="shared" si="113"/>
        <v>-2.4626812619801886</v>
      </c>
      <c r="W126" s="103">
        <f t="shared" si="115"/>
        <v>-7.4626812619801886</v>
      </c>
      <c r="X126" s="103">
        <f t="shared" si="116"/>
        <v>2.5373187380198114</v>
      </c>
      <c r="Y126" s="103">
        <f t="shared" si="117"/>
        <v>-8.2404998149668138</v>
      </c>
      <c r="Z126" s="103">
        <f t="shared" si="118"/>
        <v>3.3151372910064367</v>
      </c>
      <c r="AA126" s="103">
        <f t="shared" si="119"/>
        <v>4.9950049950051381E-2</v>
      </c>
      <c r="AB126" s="103">
        <f t="shared" si="120"/>
        <v>-4.9500499500499489</v>
      </c>
      <c r="AC126" s="103">
        <f t="shared" si="121"/>
        <v>5.0499500499500511</v>
      </c>
      <c r="AD126" s="103">
        <f t="shared" si="122"/>
        <v>-9.7649206113700604</v>
      </c>
      <c r="AE126" s="103">
        <f t="shared" si="123"/>
        <v>9.8648207112701645</v>
      </c>
      <c r="AF126" s="103">
        <f t="shared" si="124"/>
        <v>-1.9201066907836375</v>
      </c>
      <c r="AG126" s="103">
        <f t="shared" si="125"/>
        <v>-6.920106690783637</v>
      </c>
      <c r="AH126" s="103">
        <f t="shared" si="126"/>
        <v>3.0798933092163625</v>
      </c>
      <c r="AI126" s="103">
        <f t="shared" si="127"/>
        <v>-8.2047470276497716</v>
      </c>
      <c r="AJ126" s="103">
        <f t="shared" si="128"/>
        <v>4.3645336460824975</v>
      </c>
      <c r="AK126" s="103">
        <f t="shared" si="129"/>
        <v>-1.9382492995318967</v>
      </c>
      <c r="AL126" s="103">
        <f t="shared" si="130"/>
        <v>-6.938249299531897</v>
      </c>
      <c r="AM126" s="103">
        <f t="shared" si="131"/>
        <v>3.061750700468103</v>
      </c>
      <c r="AN126" s="103">
        <f t="shared" si="132"/>
        <v>-8.1980497327783528</v>
      </c>
      <c r="AO126" s="103">
        <f t="shared" si="133"/>
        <v>4.3215511337145589</v>
      </c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</row>
    <row r="127" spans="1:128">
      <c r="A127" s="97" t="s">
        <v>29</v>
      </c>
      <c r="B127" s="96" t="s">
        <v>89</v>
      </c>
      <c r="C127" s="190" t="s">
        <v>130</v>
      </c>
      <c r="D127" s="86">
        <v>7</v>
      </c>
      <c r="E127" s="98">
        <v>446.14669999999995</v>
      </c>
      <c r="F127" s="98">
        <f t="shared" si="114"/>
        <v>448.29999999999995</v>
      </c>
      <c r="G127" s="131">
        <v>1.7518</v>
      </c>
      <c r="H127" s="131">
        <v>0.40150000000000002</v>
      </c>
      <c r="I127" s="99">
        <f t="shared" si="134"/>
        <v>2.1533000000000002</v>
      </c>
      <c r="J127" s="98">
        <f t="shared" si="135"/>
        <v>4817.6646177612065</v>
      </c>
      <c r="K127" s="184">
        <v>500</v>
      </c>
      <c r="L127" s="187">
        <v>448.37</v>
      </c>
      <c r="M127" s="188"/>
      <c r="N127" s="188"/>
      <c r="O127" s="188">
        <v>2.1355999999999966</v>
      </c>
      <c r="P127" s="189">
        <v>4763.0305328188697</v>
      </c>
      <c r="Q127" s="101"/>
      <c r="R127" s="101"/>
      <c r="S127" s="101">
        <f t="shared" si="136"/>
        <v>-0.82199414851639818</v>
      </c>
      <c r="T127" s="101">
        <f t="shared" si="137"/>
        <v>-1.1340367019513606</v>
      </c>
      <c r="U127" s="102"/>
      <c r="V127" s="103">
        <f t="shared" si="113"/>
        <v>-2.4626812619801886</v>
      </c>
      <c r="W127" s="103">
        <f t="shared" si="115"/>
        <v>-7.4626812619801886</v>
      </c>
      <c r="X127" s="103">
        <f t="shared" si="116"/>
        <v>2.5373187380198114</v>
      </c>
      <c r="Y127" s="103">
        <f t="shared" si="117"/>
        <v>-8.2404998149668138</v>
      </c>
      <c r="Z127" s="103">
        <f t="shared" si="118"/>
        <v>3.3151372910064367</v>
      </c>
      <c r="AA127" s="103">
        <f t="shared" si="119"/>
        <v>4.9950049950051381E-2</v>
      </c>
      <c r="AB127" s="103">
        <f t="shared" si="120"/>
        <v>-4.9500499500499489</v>
      </c>
      <c r="AC127" s="103">
        <f t="shared" si="121"/>
        <v>5.0499500499500511</v>
      </c>
      <c r="AD127" s="103">
        <f t="shared" si="122"/>
        <v>-9.7649206113700604</v>
      </c>
      <c r="AE127" s="103">
        <f t="shared" si="123"/>
        <v>9.8648207112701645</v>
      </c>
      <c r="AF127" s="103">
        <f t="shared" si="124"/>
        <v>-1.9201066907836375</v>
      </c>
      <c r="AG127" s="103">
        <f t="shared" si="125"/>
        <v>-6.920106690783637</v>
      </c>
      <c r="AH127" s="103">
        <f t="shared" si="126"/>
        <v>3.0798933092163625</v>
      </c>
      <c r="AI127" s="103">
        <f t="shared" si="127"/>
        <v>-8.2047470276497716</v>
      </c>
      <c r="AJ127" s="103">
        <f t="shared" si="128"/>
        <v>4.3645336460824975</v>
      </c>
      <c r="AK127" s="103">
        <f t="shared" si="129"/>
        <v>-1.9382492995318967</v>
      </c>
      <c r="AL127" s="103">
        <f t="shared" si="130"/>
        <v>-6.938249299531897</v>
      </c>
      <c r="AM127" s="103">
        <f t="shared" si="131"/>
        <v>3.061750700468103</v>
      </c>
      <c r="AN127" s="103">
        <f t="shared" si="132"/>
        <v>-8.1980497327783528</v>
      </c>
      <c r="AO127" s="103">
        <f t="shared" si="133"/>
        <v>4.3215511337145589</v>
      </c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</row>
    <row r="128" spans="1:128">
      <c r="A128" s="97" t="s">
        <v>29</v>
      </c>
      <c r="B128" s="96" t="s">
        <v>89</v>
      </c>
      <c r="C128" s="190" t="s">
        <v>130</v>
      </c>
      <c r="D128" s="86">
        <v>8</v>
      </c>
      <c r="E128" s="98">
        <v>446.39600000000002</v>
      </c>
      <c r="F128" s="98">
        <f t="shared" si="114"/>
        <v>449.1</v>
      </c>
      <c r="G128" s="131">
        <v>2.2012999999999998</v>
      </c>
      <c r="H128" s="131">
        <v>0.50270000000000004</v>
      </c>
      <c r="I128" s="99">
        <f t="shared" si="134"/>
        <v>2.7039999999999997</v>
      </c>
      <c r="J128" s="98">
        <f t="shared" si="135"/>
        <v>6043.5868852005478</v>
      </c>
      <c r="K128" s="184">
        <v>500</v>
      </c>
      <c r="L128" s="187">
        <v>449.18999999999994</v>
      </c>
      <c r="M128" s="188"/>
      <c r="N128" s="188"/>
      <c r="O128" s="188">
        <v>2.6742999999999952</v>
      </c>
      <c r="P128" s="189">
        <v>5953.6053785703061</v>
      </c>
      <c r="Q128" s="101"/>
      <c r="R128" s="101"/>
      <c r="S128" s="101">
        <f t="shared" si="136"/>
        <v>-1.0983727810652553</v>
      </c>
      <c r="T128" s="101">
        <f t="shared" si="137"/>
        <v>-1.4888758669224593</v>
      </c>
      <c r="U128" s="102"/>
      <c r="V128" s="103">
        <f t="shared" si="113"/>
        <v>-2.4626812619801886</v>
      </c>
      <c r="W128" s="103">
        <f t="shared" si="115"/>
        <v>-7.4626812619801886</v>
      </c>
      <c r="X128" s="103">
        <f t="shared" si="116"/>
        <v>2.5373187380198114</v>
      </c>
      <c r="Y128" s="103">
        <f t="shared" si="117"/>
        <v>-8.2404998149668138</v>
      </c>
      <c r="Z128" s="103">
        <f t="shared" si="118"/>
        <v>3.3151372910064367</v>
      </c>
      <c r="AA128" s="103">
        <f t="shared" si="119"/>
        <v>4.9950049950051381E-2</v>
      </c>
      <c r="AB128" s="103">
        <f t="shared" si="120"/>
        <v>-4.9500499500499489</v>
      </c>
      <c r="AC128" s="103">
        <f t="shared" si="121"/>
        <v>5.0499500499500511</v>
      </c>
      <c r="AD128" s="103">
        <f t="shared" si="122"/>
        <v>-9.7649206113700604</v>
      </c>
      <c r="AE128" s="103">
        <f t="shared" si="123"/>
        <v>9.8648207112701645</v>
      </c>
      <c r="AF128" s="103">
        <f t="shared" si="124"/>
        <v>-1.9201066907836375</v>
      </c>
      <c r="AG128" s="103">
        <f t="shared" si="125"/>
        <v>-6.920106690783637</v>
      </c>
      <c r="AH128" s="103">
        <f t="shared" si="126"/>
        <v>3.0798933092163625</v>
      </c>
      <c r="AI128" s="103">
        <f t="shared" si="127"/>
        <v>-8.2047470276497716</v>
      </c>
      <c r="AJ128" s="103">
        <f t="shared" si="128"/>
        <v>4.3645336460824975</v>
      </c>
      <c r="AK128" s="103">
        <f t="shared" si="129"/>
        <v>-1.9382492995318967</v>
      </c>
      <c r="AL128" s="103">
        <f t="shared" si="130"/>
        <v>-6.938249299531897</v>
      </c>
      <c r="AM128" s="103">
        <f t="shared" si="131"/>
        <v>3.061750700468103</v>
      </c>
      <c r="AN128" s="103">
        <f t="shared" si="132"/>
        <v>-8.1980497327783528</v>
      </c>
      <c r="AO128" s="103">
        <f t="shared" si="133"/>
        <v>4.3215511337145589</v>
      </c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</row>
    <row r="129" spans="1:128">
      <c r="A129" s="97" t="s">
        <v>29</v>
      </c>
      <c r="B129" s="96" t="s">
        <v>89</v>
      </c>
      <c r="C129" s="190" t="s">
        <v>130</v>
      </c>
      <c r="D129" s="86">
        <v>9</v>
      </c>
      <c r="E129" s="98">
        <v>446.58869999999996</v>
      </c>
      <c r="F129" s="98">
        <f t="shared" si="114"/>
        <v>449.99999999999994</v>
      </c>
      <c r="G129" s="131">
        <v>2.7094999999999998</v>
      </c>
      <c r="H129" s="131">
        <v>0.70179999999999998</v>
      </c>
      <c r="I129" s="99">
        <f t="shared" si="134"/>
        <v>3.4112999999999998</v>
      </c>
      <c r="J129" s="98">
        <f t="shared" si="135"/>
        <v>7616.616502188067</v>
      </c>
      <c r="K129" s="184">
        <v>500</v>
      </c>
      <c r="L129" s="187">
        <v>449.98</v>
      </c>
      <c r="M129" s="188"/>
      <c r="N129" s="188"/>
      <c r="O129" s="188">
        <v>3.3872999999999962</v>
      </c>
      <c r="P129" s="189">
        <v>7527.6678963509403</v>
      </c>
      <c r="Q129" s="101"/>
      <c r="R129" s="101"/>
      <c r="S129" s="101">
        <f t="shared" si="136"/>
        <v>-0.70354410342108809</v>
      </c>
      <c r="T129" s="101">
        <f t="shared" si="137"/>
        <v>-1.1678230853762159</v>
      </c>
      <c r="U129" s="102"/>
      <c r="V129" s="103">
        <f t="shared" si="113"/>
        <v>-2.4626812619801886</v>
      </c>
      <c r="W129" s="103">
        <f t="shared" si="115"/>
        <v>-7.4626812619801886</v>
      </c>
      <c r="X129" s="103">
        <f t="shared" si="116"/>
        <v>2.5373187380198114</v>
      </c>
      <c r="Y129" s="103">
        <f t="shared" si="117"/>
        <v>-8.2404998149668138</v>
      </c>
      <c r="Z129" s="103">
        <f t="shared" si="118"/>
        <v>3.3151372910064367</v>
      </c>
      <c r="AA129" s="103">
        <f t="shared" si="119"/>
        <v>4.9950049950051381E-2</v>
      </c>
      <c r="AB129" s="103">
        <f t="shared" si="120"/>
        <v>-4.9500499500499489</v>
      </c>
      <c r="AC129" s="103">
        <f t="shared" si="121"/>
        <v>5.0499500499500511</v>
      </c>
      <c r="AD129" s="103">
        <f t="shared" si="122"/>
        <v>-9.7649206113700604</v>
      </c>
      <c r="AE129" s="103">
        <f t="shared" si="123"/>
        <v>9.8648207112701645</v>
      </c>
      <c r="AF129" s="103">
        <f t="shared" si="124"/>
        <v>-1.9201066907836375</v>
      </c>
      <c r="AG129" s="103">
        <f t="shared" si="125"/>
        <v>-6.920106690783637</v>
      </c>
      <c r="AH129" s="103">
        <f t="shared" si="126"/>
        <v>3.0798933092163625</v>
      </c>
      <c r="AI129" s="103">
        <f t="shared" si="127"/>
        <v>-8.2047470276497716</v>
      </c>
      <c r="AJ129" s="103">
        <f t="shared" si="128"/>
        <v>4.3645336460824975</v>
      </c>
      <c r="AK129" s="103">
        <f t="shared" si="129"/>
        <v>-1.9382492995318967</v>
      </c>
      <c r="AL129" s="103">
        <f t="shared" si="130"/>
        <v>-6.938249299531897</v>
      </c>
      <c r="AM129" s="103">
        <f t="shared" si="131"/>
        <v>3.061750700468103</v>
      </c>
      <c r="AN129" s="103">
        <f t="shared" si="132"/>
        <v>-8.1980497327783528</v>
      </c>
      <c r="AO129" s="103">
        <f t="shared" si="133"/>
        <v>4.3215511337145589</v>
      </c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</row>
    <row r="130" spans="1:128">
      <c r="A130" s="97" t="s">
        <v>30</v>
      </c>
      <c r="B130" s="96" t="s">
        <v>90</v>
      </c>
      <c r="C130" s="133" t="s">
        <v>127</v>
      </c>
      <c r="D130" s="86">
        <v>1</v>
      </c>
      <c r="E130" s="98">
        <v>446.0643</v>
      </c>
      <c r="F130" s="98">
        <f t="shared" si="114"/>
        <v>446.1</v>
      </c>
      <c r="G130" s="119">
        <v>2.4799999999999999E-2</v>
      </c>
      <c r="H130" s="119">
        <v>1.09E-2</v>
      </c>
      <c r="I130" s="99">
        <f t="shared" si="134"/>
        <v>3.5699999999999996E-2</v>
      </c>
      <c r="J130" s="98">
        <f t="shared" si="135"/>
        <v>80.030887485078921</v>
      </c>
      <c r="K130" s="191">
        <v>450</v>
      </c>
      <c r="L130" s="191">
        <v>446.6</v>
      </c>
      <c r="M130" s="192">
        <v>1.9099999999999999E-2</v>
      </c>
      <c r="N130" s="192">
        <v>1.1299999999999999E-2</v>
      </c>
      <c r="O130" s="192">
        <v>3.04E-2</v>
      </c>
      <c r="P130" s="193">
        <v>68.099999999999994</v>
      </c>
      <c r="Q130" s="101">
        <f t="shared" ref="Q130" si="138">((M130-G130)/G130)*100</f>
        <v>-22.983870967741936</v>
      </c>
      <c r="R130" s="101">
        <f t="shared" ref="R130" si="139">((N130-H130)/H130)*100</f>
        <v>3.6697247706421958</v>
      </c>
      <c r="S130" s="101">
        <f t="shared" si="136"/>
        <v>-14.845938375350128</v>
      </c>
      <c r="T130" s="101">
        <f t="shared" si="137"/>
        <v>-14.907853530055304</v>
      </c>
      <c r="U130" s="102"/>
      <c r="V130" s="103">
        <f t="shared" si="113"/>
        <v>-2.4626812619801886</v>
      </c>
      <c r="W130" s="103">
        <f t="shared" si="115"/>
        <v>-7.4626812619801886</v>
      </c>
      <c r="X130" s="103">
        <f t="shared" si="116"/>
        <v>2.5373187380198114</v>
      </c>
      <c r="Y130" s="103">
        <f t="shared" si="117"/>
        <v>-8.2404998149668138</v>
      </c>
      <c r="Z130" s="103">
        <f t="shared" si="118"/>
        <v>3.3151372910064367</v>
      </c>
      <c r="AA130" s="103">
        <f t="shared" si="119"/>
        <v>4.9950049950051381E-2</v>
      </c>
      <c r="AB130" s="103">
        <f t="shared" si="120"/>
        <v>-4.9500499500499489</v>
      </c>
      <c r="AC130" s="103">
        <f t="shared" si="121"/>
        <v>5.0499500499500511</v>
      </c>
      <c r="AD130" s="103">
        <f t="shared" si="122"/>
        <v>-9.7649206113700604</v>
      </c>
      <c r="AE130" s="103">
        <f t="shared" si="123"/>
        <v>9.8648207112701645</v>
      </c>
      <c r="AF130" s="103">
        <f t="shared" si="124"/>
        <v>-1.9201066907836375</v>
      </c>
      <c r="AG130" s="103">
        <f t="shared" si="125"/>
        <v>-6.920106690783637</v>
      </c>
      <c r="AH130" s="103">
        <f t="shared" si="126"/>
        <v>3.0798933092163625</v>
      </c>
      <c r="AI130" s="103">
        <f t="shared" si="127"/>
        <v>-8.2047470276497716</v>
      </c>
      <c r="AJ130" s="103">
        <f t="shared" si="128"/>
        <v>4.3645336460824975</v>
      </c>
      <c r="AK130" s="103">
        <f t="shared" si="129"/>
        <v>-1.9382492995318967</v>
      </c>
      <c r="AL130" s="103">
        <f t="shared" si="130"/>
        <v>-6.938249299531897</v>
      </c>
      <c r="AM130" s="103">
        <f t="shared" si="131"/>
        <v>3.061750700468103</v>
      </c>
      <c r="AN130" s="103">
        <f t="shared" si="132"/>
        <v>-8.1980497327783528</v>
      </c>
      <c r="AO130" s="103">
        <f t="shared" si="133"/>
        <v>4.3215511337145589</v>
      </c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</row>
    <row r="131" spans="1:128">
      <c r="A131" s="97" t="s">
        <v>30</v>
      </c>
      <c r="B131" s="96" t="s">
        <v>90</v>
      </c>
      <c r="C131" s="133" t="s">
        <v>127</v>
      </c>
      <c r="D131" s="86">
        <v>2</v>
      </c>
      <c r="E131" s="98">
        <v>446.44309999999996</v>
      </c>
      <c r="F131" s="98">
        <f t="shared" si="114"/>
        <v>446.49999999999994</v>
      </c>
      <c r="G131" s="119">
        <v>4.1500000000000002E-2</v>
      </c>
      <c r="H131" s="119">
        <v>1.54E-2</v>
      </c>
      <c r="I131" s="99">
        <f t="shared" si="134"/>
        <v>5.6900000000000006E-2</v>
      </c>
      <c r="J131" s="98">
        <f t="shared" si="135"/>
        <v>127.44572245191959</v>
      </c>
      <c r="K131" s="191">
        <v>450</v>
      </c>
      <c r="L131" s="194">
        <v>446.1</v>
      </c>
      <c r="M131" s="195">
        <v>3.5000000000000003E-2</v>
      </c>
      <c r="N131" s="195">
        <v>1.61E-2</v>
      </c>
      <c r="O131" s="195">
        <v>5.11E-2</v>
      </c>
      <c r="P131" s="196">
        <v>114.6</v>
      </c>
      <c r="Q131" s="101">
        <f>((M131-G131)/G131)*100</f>
        <v>-15.662650602409636</v>
      </c>
      <c r="R131" s="101">
        <f t="shared" ref="R131:R147" si="140">((N131-H131)/H131)*100</f>
        <v>4.5454545454545396</v>
      </c>
      <c r="S131" s="101">
        <f t="shared" si="136"/>
        <v>-10.193321616871714</v>
      </c>
      <c r="T131" s="101">
        <f t="shared" si="137"/>
        <v>-10.079367282621666</v>
      </c>
      <c r="U131" s="102"/>
      <c r="V131" s="103">
        <f t="shared" si="113"/>
        <v>-2.4626812619801886</v>
      </c>
      <c r="W131" s="103">
        <f t="shared" si="115"/>
        <v>-7.4626812619801886</v>
      </c>
      <c r="X131" s="103">
        <f t="shared" si="116"/>
        <v>2.5373187380198114</v>
      </c>
      <c r="Y131" s="103">
        <f t="shared" si="117"/>
        <v>-8.2404998149668138</v>
      </c>
      <c r="Z131" s="103">
        <f t="shared" si="118"/>
        <v>3.3151372910064367</v>
      </c>
      <c r="AA131" s="103">
        <f t="shared" si="119"/>
        <v>4.9950049950051381E-2</v>
      </c>
      <c r="AB131" s="103">
        <f t="shared" si="120"/>
        <v>-4.9500499500499489</v>
      </c>
      <c r="AC131" s="103">
        <f t="shared" si="121"/>
        <v>5.0499500499500511</v>
      </c>
      <c r="AD131" s="103">
        <f t="shared" si="122"/>
        <v>-9.7649206113700604</v>
      </c>
      <c r="AE131" s="103">
        <f t="shared" si="123"/>
        <v>9.8648207112701645</v>
      </c>
      <c r="AF131" s="103">
        <f t="shared" si="124"/>
        <v>-1.9201066907836375</v>
      </c>
      <c r="AG131" s="103">
        <f t="shared" si="125"/>
        <v>-6.920106690783637</v>
      </c>
      <c r="AH131" s="103">
        <f t="shared" si="126"/>
        <v>3.0798933092163625</v>
      </c>
      <c r="AI131" s="103">
        <f t="shared" si="127"/>
        <v>-8.2047470276497716</v>
      </c>
      <c r="AJ131" s="103">
        <f t="shared" si="128"/>
        <v>4.3645336460824975</v>
      </c>
      <c r="AK131" s="103">
        <f t="shared" si="129"/>
        <v>-1.9382492995318967</v>
      </c>
      <c r="AL131" s="103">
        <f t="shared" si="130"/>
        <v>-6.938249299531897</v>
      </c>
      <c r="AM131" s="103">
        <f t="shared" si="131"/>
        <v>3.061750700468103</v>
      </c>
      <c r="AN131" s="103">
        <f t="shared" si="132"/>
        <v>-8.1980497327783528</v>
      </c>
      <c r="AO131" s="103">
        <f t="shared" si="133"/>
        <v>4.3215511337145589</v>
      </c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</row>
    <row r="132" spans="1:128">
      <c r="A132" s="97" t="s">
        <v>30</v>
      </c>
      <c r="B132" s="96" t="s">
        <v>90</v>
      </c>
      <c r="C132" s="133" t="s">
        <v>127</v>
      </c>
      <c r="D132" s="86">
        <v>3</v>
      </c>
      <c r="E132" s="98">
        <v>446.29989999999998</v>
      </c>
      <c r="F132" s="98">
        <f t="shared" si="114"/>
        <v>446.4</v>
      </c>
      <c r="G132" s="119">
        <v>8.0100000000000005E-2</v>
      </c>
      <c r="H132" s="119">
        <v>0.02</v>
      </c>
      <c r="I132" s="99">
        <f t="shared" si="134"/>
        <v>0.10010000000000001</v>
      </c>
      <c r="J132" s="98">
        <f t="shared" si="135"/>
        <v>224.26966304046908</v>
      </c>
      <c r="K132" s="191">
        <v>450</v>
      </c>
      <c r="L132" s="194">
        <v>446.1</v>
      </c>
      <c r="M132" s="195">
        <v>7.5999999999999998E-2</v>
      </c>
      <c r="N132" s="195">
        <v>2.2200000000000001E-2</v>
      </c>
      <c r="O132" s="195">
        <v>9.8199999999999996E-2</v>
      </c>
      <c r="P132" s="196">
        <v>220</v>
      </c>
      <c r="Q132" s="101">
        <f t="shared" ref="Q132:Q147" si="141">((M132-G132)/G132)*100</f>
        <v>-5.118601747815239</v>
      </c>
      <c r="R132" s="101">
        <f t="shared" si="140"/>
        <v>11.000000000000004</v>
      </c>
      <c r="S132" s="101">
        <f t="shared" si="136"/>
        <v>-1.8981018981019109</v>
      </c>
      <c r="T132" s="101">
        <f t="shared" si="137"/>
        <v>-1.9038076673342261</v>
      </c>
      <c r="U132" s="102"/>
      <c r="V132" s="103">
        <f t="shared" si="113"/>
        <v>-2.4626812619801886</v>
      </c>
      <c r="W132" s="103">
        <f t="shared" si="115"/>
        <v>-7.4626812619801886</v>
      </c>
      <c r="X132" s="103">
        <f t="shared" si="116"/>
        <v>2.5373187380198114</v>
      </c>
      <c r="Y132" s="103">
        <f t="shared" si="117"/>
        <v>-8.2404998149668138</v>
      </c>
      <c r="Z132" s="103">
        <f t="shared" si="118"/>
        <v>3.3151372910064367</v>
      </c>
      <c r="AA132" s="103">
        <f t="shared" si="119"/>
        <v>4.9950049950051381E-2</v>
      </c>
      <c r="AB132" s="103">
        <f t="shared" si="120"/>
        <v>-4.9500499500499489</v>
      </c>
      <c r="AC132" s="103">
        <f t="shared" si="121"/>
        <v>5.0499500499500511</v>
      </c>
      <c r="AD132" s="103">
        <f t="shared" si="122"/>
        <v>-9.7649206113700604</v>
      </c>
      <c r="AE132" s="103">
        <f t="shared" si="123"/>
        <v>9.8648207112701645</v>
      </c>
      <c r="AF132" s="103">
        <f t="shared" si="124"/>
        <v>-1.9201066907836375</v>
      </c>
      <c r="AG132" s="103">
        <f t="shared" si="125"/>
        <v>-6.920106690783637</v>
      </c>
      <c r="AH132" s="103">
        <f t="shared" si="126"/>
        <v>3.0798933092163625</v>
      </c>
      <c r="AI132" s="103">
        <f t="shared" si="127"/>
        <v>-8.2047470276497716</v>
      </c>
      <c r="AJ132" s="103">
        <f t="shared" si="128"/>
        <v>4.3645336460824975</v>
      </c>
      <c r="AK132" s="103">
        <f t="shared" si="129"/>
        <v>-1.9382492995318967</v>
      </c>
      <c r="AL132" s="103">
        <f t="shared" si="130"/>
        <v>-6.938249299531897</v>
      </c>
      <c r="AM132" s="103">
        <f t="shared" si="131"/>
        <v>3.061750700468103</v>
      </c>
      <c r="AN132" s="103">
        <f t="shared" si="132"/>
        <v>-8.1980497327783528</v>
      </c>
      <c r="AO132" s="103">
        <f t="shared" si="133"/>
        <v>4.3215511337145589</v>
      </c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</row>
    <row r="133" spans="1:128">
      <c r="A133" s="97" t="s">
        <v>30</v>
      </c>
      <c r="B133" s="96" t="s">
        <v>90</v>
      </c>
      <c r="C133" s="133" t="s">
        <v>127</v>
      </c>
      <c r="D133" s="86">
        <v>4</v>
      </c>
      <c r="E133" s="98">
        <v>445.65309999999999</v>
      </c>
      <c r="F133" s="98">
        <f t="shared" si="114"/>
        <v>446</v>
      </c>
      <c r="G133" s="119">
        <v>0.27539999999999998</v>
      </c>
      <c r="H133" s="119">
        <v>7.1499999999999994E-2</v>
      </c>
      <c r="I133" s="99">
        <f t="shared" si="134"/>
        <v>0.34689999999999999</v>
      </c>
      <c r="J133" s="98">
        <f t="shared" si="135"/>
        <v>778.17954765656896</v>
      </c>
      <c r="K133" s="191">
        <v>450</v>
      </c>
      <c r="L133" s="194">
        <v>445.6</v>
      </c>
      <c r="M133" s="195">
        <v>0.26</v>
      </c>
      <c r="N133" s="195">
        <v>8.2199999999999995E-2</v>
      </c>
      <c r="O133" s="195">
        <v>0.3422</v>
      </c>
      <c r="P133" s="196">
        <v>768</v>
      </c>
      <c r="Q133" s="101">
        <f t="shared" si="141"/>
        <v>-5.5918663761800911</v>
      </c>
      <c r="R133" s="101">
        <f t="shared" si="140"/>
        <v>14.965034965034969</v>
      </c>
      <c r="S133" s="101">
        <f t="shared" si="136"/>
        <v>-1.3548573075814303</v>
      </c>
      <c r="T133" s="101">
        <f t="shared" si="137"/>
        <v>-1.3081232586006564</v>
      </c>
      <c r="U133" s="102"/>
      <c r="V133" s="103">
        <f t="shared" si="113"/>
        <v>-2.4626812619801886</v>
      </c>
      <c r="W133" s="103">
        <f t="shared" si="115"/>
        <v>-7.4626812619801886</v>
      </c>
      <c r="X133" s="103">
        <f t="shared" si="116"/>
        <v>2.5373187380198114</v>
      </c>
      <c r="Y133" s="103">
        <f t="shared" si="117"/>
        <v>-8.2404998149668138</v>
      </c>
      <c r="Z133" s="103">
        <f t="shared" si="118"/>
        <v>3.3151372910064367</v>
      </c>
      <c r="AA133" s="103">
        <f t="shared" si="119"/>
        <v>4.9950049950051381E-2</v>
      </c>
      <c r="AB133" s="103">
        <f t="shared" si="120"/>
        <v>-4.9500499500499489</v>
      </c>
      <c r="AC133" s="103">
        <f t="shared" si="121"/>
        <v>5.0499500499500511</v>
      </c>
      <c r="AD133" s="103">
        <f t="shared" si="122"/>
        <v>-9.7649206113700604</v>
      </c>
      <c r="AE133" s="103">
        <f t="shared" si="123"/>
        <v>9.8648207112701645</v>
      </c>
      <c r="AF133" s="103">
        <f t="shared" si="124"/>
        <v>-1.9201066907836375</v>
      </c>
      <c r="AG133" s="103">
        <f t="shared" si="125"/>
        <v>-6.920106690783637</v>
      </c>
      <c r="AH133" s="103">
        <f t="shared" si="126"/>
        <v>3.0798933092163625</v>
      </c>
      <c r="AI133" s="103">
        <f t="shared" si="127"/>
        <v>-8.2047470276497716</v>
      </c>
      <c r="AJ133" s="103">
        <f t="shared" si="128"/>
        <v>4.3645336460824975</v>
      </c>
      <c r="AK133" s="103">
        <f t="shared" si="129"/>
        <v>-1.9382492995318967</v>
      </c>
      <c r="AL133" s="103">
        <f t="shared" si="130"/>
        <v>-6.938249299531897</v>
      </c>
      <c r="AM133" s="103">
        <f t="shared" si="131"/>
        <v>3.061750700468103</v>
      </c>
      <c r="AN133" s="103">
        <f t="shared" si="132"/>
        <v>-8.1980497327783528</v>
      </c>
      <c r="AO133" s="103">
        <f t="shared" si="133"/>
        <v>4.3215511337145589</v>
      </c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</row>
    <row r="134" spans="1:128">
      <c r="A134" s="97" t="s">
        <v>30</v>
      </c>
      <c r="B134" s="96" t="s">
        <v>90</v>
      </c>
      <c r="C134" s="133" t="s">
        <v>127</v>
      </c>
      <c r="D134" s="86">
        <v>5</v>
      </c>
      <c r="E134" s="98">
        <v>446.07179999999994</v>
      </c>
      <c r="F134" s="98">
        <f t="shared" si="114"/>
        <v>446.59999999999991</v>
      </c>
      <c r="G134" s="119">
        <v>0.42649999999999999</v>
      </c>
      <c r="H134" s="119">
        <v>0.1017</v>
      </c>
      <c r="I134" s="99">
        <f t="shared" si="134"/>
        <v>0.5282</v>
      </c>
      <c r="J134" s="98">
        <f t="shared" si="135"/>
        <v>1183.5854167734558</v>
      </c>
      <c r="K134" s="191">
        <v>450</v>
      </c>
      <c r="L134" s="194">
        <v>446.5</v>
      </c>
      <c r="M134" s="195">
        <v>0.40229999999999999</v>
      </c>
      <c r="N134" s="195">
        <v>0.1067</v>
      </c>
      <c r="O134" s="195">
        <v>0.50900000000000001</v>
      </c>
      <c r="P134" s="196">
        <v>1140.5</v>
      </c>
      <c r="Q134" s="101">
        <f t="shared" si="141"/>
        <v>-5.6740914419695194</v>
      </c>
      <c r="R134" s="101">
        <f t="shared" si="140"/>
        <v>4.9164208456243896</v>
      </c>
      <c r="S134" s="101">
        <f t="shared" si="136"/>
        <v>-3.6349867474441488</v>
      </c>
      <c r="T134" s="101">
        <f t="shared" si="137"/>
        <v>-3.640245660588648</v>
      </c>
      <c r="U134" s="102"/>
      <c r="V134" s="103">
        <f t="shared" si="113"/>
        <v>-2.4626812619801886</v>
      </c>
      <c r="W134" s="103">
        <f t="shared" si="115"/>
        <v>-7.4626812619801886</v>
      </c>
      <c r="X134" s="103">
        <f t="shared" si="116"/>
        <v>2.5373187380198114</v>
      </c>
      <c r="Y134" s="103">
        <f t="shared" si="117"/>
        <v>-8.2404998149668138</v>
      </c>
      <c r="Z134" s="103">
        <f t="shared" si="118"/>
        <v>3.3151372910064367</v>
      </c>
      <c r="AA134" s="103">
        <f t="shared" si="119"/>
        <v>4.9950049950051381E-2</v>
      </c>
      <c r="AB134" s="103">
        <f t="shared" si="120"/>
        <v>-4.9500499500499489</v>
      </c>
      <c r="AC134" s="103">
        <f t="shared" si="121"/>
        <v>5.0499500499500511</v>
      </c>
      <c r="AD134" s="103">
        <f t="shared" si="122"/>
        <v>-9.7649206113700604</v>
      </c>
      <c r="AE134" s="103">
        <f t="shared" si="123"/>
        <v>9.8648207112701645</v>
      </c>
      <c r="AF134" s="103">
        <f t="shared" si="124"/>
        <v>-1.9201066907836375</v>
      </c>
      <c r="AG134" s="103">
        <f t="shared" si="125"/>
        <v>-6.920106690783637</v>
      </c>
      <c r="AH134" s="103">
        <f t="shared" si="126"/>
        <v>3.0798933092163625</v>
      </c>
      <c r="AI134" s="103">
        <f t="shared" si="127"/>
        <v>-8.2047470276497716</v>
      </c>
      <c r="AJ134" s="103">
        <f t="shared" si="128"/>
        <v>4.3645336460824975</v>
      </c>
      <c r="AK134" s="103">
        <f t="shared" si="129"/>
        <v>-1.9382492995318967</v>
      </c>
      <c r="AL134" s="103">
        <f t="shared" si="130"/>
        <v>-6.938249299531897</v>
      </c>
      <c r="AM134" s="103">
        <f t="shared" si="131"/>
        <v>3.061750700468103</v>
      </c>
      <c r="AN134" s="103">
        <f t="shared" si="132"/>
        <v>-8.1980497327783528</v>
      </c>
      <c r="AO134" s="103">
        <f t="shared" si="133"/>
        <v>4.3215511337145589</v>
      </c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</row>
    <row r="135" spans="1:128">
      <c r="A135" s="97" t="s">
        <v>30</v>
      </c>
      <c r="B135" s="96" t="s">
        <v>90</v>
      </c>
      <c r="C135" s="133" t="s">
        <v>127</v>
      </c>
      <c r="D135" s="86">
        <v>6</v>
      </c>
      <c r="E135" s="98">
        <v>445.91830000000004</v>
      </c>
      <c r="F135" s="98">
        <f t="shared" si="114"/>
        <v>446.6</v>
      </c>
      <c r="G135" s="119">
        <v>0.55059999999999998</v>
      </c>
      <c r="H135" s="119">
        <v>0.13109999999999999</v>
      </c>
      <c r="I135" s="99">
        <f t="shared" si="134"/>
        <v>0.68169999999999997</v>
      </c>
      <c r="J135" s="98">
        <f t="shared" si="135"/>
        <v>1527.8739305648028</v>
      </c>
      <c r="K135" s="191">
        <v>450</v>
      </c>
      <c r="L135" s="194">
        <v>447.2</v>
      </c>
      <c r="M135" s="195">
        <v>0.53449999999999998</v>
      </c>
      <c r="N135" s="195">
        <v>0.13139999999999999</v>
      </c>
      <c r="O135" s="195">
        <v>0.66590000000000005</v>
      </c>
      <c r="P135" s="196">
        <v>1490</v>
      </c>
      <c r="Q135" s="101">
        <f t="shared" si="141"/>
        <v>-2.92408281874319</v>
      </c>
      <c r="R135" s="101">
        <f t="shared" si="140"/>
        <v>0.22883295194507605</v>
      </c>
      <c r="S135" s="101">
        <f t="shared" si="136"/>
        <v>-2.3177350740794962</v>
      </c>
      <c r="T135" s="101">
        <f t="shared" si="137"/>
        <v>-2.4788648989384927</v>
      </c>
      <c r="U135" s="102"/>
      <c r="V135" s="103">
        <f t="shared" si="113"/>
        <v>-2.4626812619801886</v>
      </c>
      <c r="W135" s="103">
        <f t="shared" si="115"/>
        <v>-7.4626812619801886</v>
      </c>
      <c r="X135" s="103">
        <f t="shared" si="116"/>
        <v>2.5373187380198114</v>
      </c>
      <c r="Y135" s="103">
        <f t="shared" si="117"/>
        <v>-8.2404998149668138</v>
      </c>
      <c r="Z135" s="103">
        <f t="shared" si="118"/>
        <v>3.3151372910064367</v>
      </c>
      <c r="AA135" s="103">
        <f>$R$149</f>
        <v>4.9950049950051381E-2</v>
      </c>
      <c r="AB135" s="103">
        <f>$R$149-5</f>
        <v>-4.9500499500499489</v>
      </c>
      <c r="AC135" s="103">
        <f>$R$149+5</f>
        <v>5.0499500499500511</v>
      </c>
      <c r="AD135" s="103">
        <f>($R$149-(3*$R$152))</f>
        <v>-9.7649206113700604</v>
      </c>
      <c r="AE135" s="103">
        <f t="shared" si="123"/>
        <v>9.8648207112701645</v>
      </c>
      <c r="AF135" s="103">
        <f t="shared" si="124"/>
        <v>-1.9201066907836375</v>
      </c>
      <c r="AG135" s="103">
        <f t="shared" si="125"/>
        <v>-6.920106690783637</v>
      </c>
      <c r="AH135" s="103">
        <f t="shared" si="126"/>
        <v>3.0798933092163625</v>
      </c>
      <c r="AI135" s="103">
        <f t="shared" si="127"/>
        <v>-8.2047470276497716</v>
      </c>
      <c r="AJ135" s="103">
        <f t="shared" si="128"/>
        <v>4.3645336460824975</v>
      </c>
      <c r="AK135" s="103">
        <f t="shared" si="129"/>
        <v>-1.9382492995318967</v>
      </c>
      <c r="AL135" s="103">
        <f t="shared" si="130"/>
        <v>-6.938249299531897</v>
      </c>
      <c r="AM135" s="103">
        <f t="shared" si="131"/>
        <v>3.061750700468103</v>
      </c>
      <c r="AN135" s="103">
        <f t="shared" si="132"/>
        <v>-8.1980497327783528</v>
      </c>
      <c r="AO135" s="103">
        <f t="shared" si="133"/>
        <v>4.3215511337145589</v>
      </c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</row>
    <row r="136" spans="1:128">
      <c r="A136" s="97" t="s">
        <v>30</v>
      </c>
      <c r="B136" s="96" t="s">
        <v>90</v>
      </c>
      <c r="C136" s="133" t="s">
        <v>127</v>
      </c>
      <c r="D136" s="86">
        <v>7</v>
      </c>
      <c r="E136" s="98">
        <v>446.2475</v>
      </c>
      <c r="F136" s="98">
        <f t="shared" si="114"/>
        <v>448.40000000000003</v>
      </c>
      <c r="G136" s="119">
        <v>1.7511000000000001</v>
      </c>
      <c r="H136" s="119">
        <v>0.40139999999999998</v>
      </c>
      <c r="I136" s="99">
        <f t="shared" si="134"/>
        <v>2.1524999999999999</v>
      </c>
      <c r="J136" s="98">
        <f t="shared" si="135"/>
        <v>4814.7921471122208</v>
      </c>
      <c r="K136" s="191">
        <v>450</v>
      </c>
      <c r="L136" s="194">
        <v>448.2</v>
      </c>
      <c r="M136" s="195">
        <v>1.7242999999999999</v>
      </c>
      <c r="N136" s="195">
        <v>0.40820000000000001</v>
      </c>
      <c r="O136" s="195">
        <v>2.1324999999999998</v>
      </c>
      <c r="P136" s="196">
        <v>4767.7</v>
      </c>
      <c r="Q136" s="101">
        <f t="shared" si="141"/>
        <v>-1.530466563874145</v>
      </c>
      <c r="R136" s="101">
        <f t="shared" si="140"/>
        <v>1.6940707523667238</v>
      </c>
      <c r="S136" s="101">
        <f t="shared" si="136"/>
        <v>-0.9291521486643447</v>
      </c>
      <c r="T136" s="101">
        <f t="shared" si="137"/>
        <v>-0.9780722754660468</v>
      </c>
      <c r="U136" s="102"/>
      <c r="V136" s="103">
        <f t="shared" si="113"/>
        <v>-2.4626812619801886</v>
      </c>
      <c r="W136" s="103">
        <f t="shared" si="115"/>
        <v>-7.4626812619801886</v>
      </c>
      <c r="X136" s="103">
        <f t="shared" si="116"/>
        <v>2.5373187380198114</v>
      </c>
      <c r="Y136" s="103">
        <f t="shared" si="117"/>
        <v>-8.2404998149668138</v>
      </c>
      <c r="Z136" s="103">
        <f t="shared" si="118"/>
        <v>3.3151372910064367</v>
      </c>
      <c r="AA136" s="103">
        <f t="shared" si="119"/>
        <v>4.9950049950051381E-2</v>
      </c>
      <c r="AB136" s="103">
        <f t="shared" si="120"/>
        <v>-4.9500499500499489</v>
      </c>
      <c r="AC136" s="103">
        <f t="shared" si="121"/>
        <v>5.0499500499500511</v>
      </c>
      <c r="AD136" s="103">
        <f t="shared" si="122"/>
        <v>-9.7649206113700604</v>
      </c>
      <c r="AE136" s="103">
        <f t="shared" si="123"/>
        <v>9.8648207112701645</v>
      </c>
      <c r="AF136" s="103">
        <f t="shared" si="124"/>
        <v>-1.9201066907836375</v>
      </c>
      <c r="AG136" s="103">
        <f t="shared" si="125"/>
        <v>-6.920106690783637</v>
      </c>
      <c r="AH136" s="103">
        <f t="shared" si="126"/>
        <v>3.0798933092163625</v>
      </c>
      <c r="AI136" s="103">
        <f t="shared" si="127"/>
        <v>-8.2047470276497716</v>
      </c>
      <c r="AJ136" s="103">
        <f t="shared" si="128"/>
        <v>4.3645336460824975</v>
      </c>
      <c r="AK136" s="103">
        <f t="shared" si="129"/>
        <v>-1.9382492995318967</v>
      </c>
      <c r="AL136" s="103">
        <f t="shared" si="130"/>
        <v>-6.938249299531897</v>
      </c>
      <c r="AM136" s="103">
        <f t="shared" si="131"/>
        <v>3.061750700468103</v>
      </c>
      <c r="AN136" s="103">
        <f t="shared" si="132"/>
        <v>-8.1980497327783528</v>
      </c>
      <c r="AO136" s="103">
        <f t="shared" si="133"/>
        <v>4.3215511337145589</v>
      </c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</row>
    <row r="137" spans="1:128">
      <c r="A137" s="97" t="s">
        <v>30</v>
      </c>
      <c r="B137" s="96" t="s">
        <v>90</v>
      </c>
      <c r="C137" s="133" t="s">
        <v>127</v>
      </c>
      <c r="D137" s="86">
        <v>8</v>
      </c>
      <c r="E137" s="98">
        <v>445.39530000000002</v>
      </c>
      <c r="F137" s="98">
        <f t="shared" si="114"/>
        <v>448.1</v>
      </c>
      <c r="G137" s="119">
        <v>2.2010999999999998</v>
      </c>
      <c r="H137" s="119">
        <v>0.50360000000000005</v>
      </c>
      <c r="I137" s="99">
        <f t="shared" si="134"/>
        <v>2.7046999999999999</v>
      </c>
      <c r="J137" s="98">
        <f t="shared" si="135"/>
        <v>6058.698846178484</v>
      </c>
      <c r="K137" s="191">
        <v>450</v>
      </c>
      <c r="L137" s="194">
        <v>446.9</v>
      </c>
      <c r="M137" s="195">
        <v>2.2174</v>
      </c>
      <c r="N137" s="195">
        <v>0.43640000000000001</v>
      </c>
      <c r="O137" s="195">
        <v>2.6537999999999999</v>
      </c>
      <c r="P137" s="196">
        <v>5954</v>
      </c>
      <c r="Q137" s="101">
        <f t="shared" si="141"/>
        <v>0.74053882149835104</v>
      </c>
      <c r="R137" s="101">
        <f t="shared" si="140"/>
        <v>-13.343923749007155</v>
      </c>
      <c r="S137" s="101">
        <f t="shared" si="136"/>
        <v>-1.88190926905017</v>
      </c>
      <c r="T137" s="101">
        <f t="shared" si="137"/>
        <v>-1.7280747704521191</v>
      </c>
      <c r="U137" s="102"/>
      <c r="V137" s="103">
        <f t="shared" ref="V137:V147" si="142">$Q$149</f>
        <v>-2.4626812619801886</v>
      </c>
      <c r="W137" s="103">
        <f t="shared" ref="W137:W147" si="143">$Q$149-5</f>
        <v>-7.4626812619801886</v>
      </c>
      <c r="X137" s="103">
        <f t="shared" ref="X137:X147" si="144">$Q$149+5</f>
        <v>2.5373187380198114</v>
      </c>
      <c r="Y137" s="103">
        <f t="shared" ref="Y137:Y147" si="145">($Q$149-(3*$Q$152))</f>
        <v>-8.2404998149668138</v>
      </c>
      <c r="Z137" s="103">
        <f t="shared" ref="Z137:Z147" si="146">($Q$149+(3*$Q$152))</f>
        <v>3.3151372910064367</v>
      </c>
      <c r="AA137" s="103">
        <f t="shared" ref="AA137:AA147" si="147">$R$149</f>
        <v>4.9950049950051381E-2</v>
      </c>
      <c r="AB137" s="103">
        <f t="shared" ref="AB137:AB147" si="148">$R$149-5</f>
        <v>-4.9500499500499489</v>
      </c>
      <c r="AC137" s="103">
        <f t="shared" ref="AC137:AC147" si="149">$R$149+5</f>
        <v>5.0499500499500511</v>
      </c>
      <c r="AD137" s="103">
        <f t="shared" ref="AD137:AD147" si="150">($R$149-(3*$R$152))</f>
        <v>-9.7649206113700604</v>
      </c>
      <c r="AE137" s="103">
        <f t="shared" ref="AE137:AE147" si="151">($R$149+(3*$R$152))</f>
        <v>9.8648207112701645</v>
      </c>
      <c r="AF137" s="103">
        <f t="shared" ref="AF137:AF147" si="152">$S$149</f>
        <v>-1.9201066907836375</v>
      </c>
      <c r="AG137" s="103">
        <f t="shared" ref="AG137:AG147" si="153">$S$149-5</f>
        <v>-6.920106690783637</v>
      </c>
      <c r="AH137" s="103">
        <f t="shared" ref="AH137:AH147" si="154">$S$149+5</f>
        <v>3.0798933092163625</v>
      </c>
      <c r="AI137" s="103">
        <f t="shared" ref="AI137:AI147" si="155">($S$149-(3*$S$152))</f>
        <v>-8.2047470276497716</v>
      </c>
      <c r="AJ137" s="103">
        <f t="shared" ref="AJ137:AJ147" si="156">($S$149+(3*$S$152))</f>
        <v>4.3645336460824975</v>
      </c>
      <c r="AK137" s="103">
        <f t="shared" ref="AK137:AK147" si="157">$T$149</f>
        <v>-1.9382492995318967</v>
      </c>
      <c r="AL137" s="103">
        <f t="shared" ref="AL137:AL147" si="158">$T$149-5</f>
        <v>-6.938249299531897</v>
      </c>
      <c r="AM137" s="103">
        <f t="shared" ref="AM137:AM147" si="159">$T$149+5</f>
        <v>3.061750700468103</v>
      </c>
      <c r="AN137" s="103">
        <f t="shared" ref="AN137:AN147" si="160">($T$149-(3*$T$152))</f>
        <v>-8.1980497327783528</v>
      </c>
      <c r="AO137" s="103">
        <f t="shared" ref="AO137:AO147" si="161">($T$149+(3*$T$152))</f>
        <v>4.3215511337145589</v>
      </c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</row>
    <row r="138" spans="1:128">
      <c r="A138" s="97" t="s">
        <v>30</v>
      </c>
      <c r="B138" s="96" t="s">
        <v>90</v>
      </c>
      <c r="C138" s="133" t="s">
        <v>127</v>
      </c>
      <c r="D138" s="86">
        <v>9</v>
      </c>
      <c r="E138" s="98">
        <v>446.09670000000006</v>
      </c>
      <c r="F138" s="98">
        <f t="shared" si="114"/>
        <v>449.50000000000006</v>
      </c>
      <c r="G138" s="119">
        <v>2.7023000000000001</v>
      </c>
      <c r="H138" s="119">
        <v>0.70099999999999996</v>
      </c>
      <c r="I138" s="99">
        <f t="shared" si="134"/>
        <v>3.4033000000000002</v>
      </c>
      <c r="J138" s="98">
        <f t="shared" si="135"/>
        <v>7607.1623008727502</v>
      </c>
      <c r="K138" s="191">
        <v>450</v>
      </c>
      <c r="L138" s="194">
        <v>449.2</v>
      </c>
      <c r="M138" s="195">
        <v>2.6676000000000002</v>
      </c>
      <c r="N138" s="195">
        <v>0.72450000000000003</v>
      </c>
      <c r="O138" s="195">
        <v>3.3921000000000001</v>
      </c>
      <c r="P138" s="196">
        <v>7575</v>
      </c>
      <c r="Q138" s="101">
        <f t="shared" si="141"/>
        <v>-1.2840913296081098</v>
      </c>
      <c r="R138" s="101">
        <f t="shared" si="140"/>
        <v>3.3523537803138486</v>
      </c>
      <c r="S138" s="101">
        <f t="shared" si="136"/>
        <v>-0.32909235154115413</v>
      </c>
      <c r="T138" s="101">
        <f t="shared" si="137"/>
        <v>-0.42278972895136296</v>
      </c>
      <c r="U138" s="102"/>
      <c r="V138" s="103">
        <f t="shared" si="142"/>
        <v>-2.4626812619801886</v>
      </c>
      <c r="W138" s="103">
        <f t="shared" si="143"/>
        <v>-7.4626812619801886</v>
      </c>
      <c r="X138" s="103">
        <f t="shared" si="144"/>
        <v>2.5373187380198114</v>
      </c>
      <c r="Y138" s="103">
        <f t="shared" si="145"/>
        <v>-8.2404998149668138</v>
      </c>
      <c r="Z138" s="103">
        <f t="shared" si="146"/>
        <v>3.3151372910064367</v>
      </c>
      <c r="AA138" s="103">
        <f t="shared" si="147"/>
        <v>4.9950049950051381E-2</v>
      </c>
      <c r="AB138" s="103">
        <f t="shared" si="148"/>
        <v>-4.9500499500499489</v>
      </c>
      <c r="AC138" s="103">
        <f t="shared" si="149"/>
        <v>5.0499500499500511</v>
      </c>
      <c r="AD138" s="103">
        <f t="shared" si="150"/>
        <v>-9.7649206113700604</v>
      </c>
      <c r="AE138" s="103">
        <f t="shared" si="151"/>
        <v>9.8648207112701645</v>
      </c>
      <c r="AF138" s="103">
        <f t="shared" si="152"/>
        <v>-1.9201066907836375</v>
      </c>
      <c r="AG138" s="103">
        <f t="shared" si="153"/>
        <v>-6.920106690783637</v>
      </c>
      <c r="AH138" s="103">
        <f t="shared" si="154"/>
        <v>3.0798933092163625</v>
      </c>
      <c r="AI138" s="103">
        <f t="shared" si="155"/>
        <v>-8.2047470276497716</v>
      </c>
      <c r="AJ138" s="103">
        <f t="shared" si="156"/>
        <v>4.3645336460824975</v>
      </c>
      <c r="AK138" s="103">
        <f t="shared" si="157"/>
        <v>-1.9382492995318967</v>
      </c>
      <c r="AL138" s="103">
        <f t="shared" si="158"/>
        <v>-6.938249299531897</v>
      </c>
      <c r="AM138" s="103">
        <f t="shared" si="159"/>
        <v>3.061750700468103</v>
      </c>
      <c r="AN138" s="103">
        <f t="shared" si="160"/>
        <v>-8.1980497327783528</v>
      </c>
      <c r="AO138" s="103">
        <f t="shared" si="161"/>
        <v>4.3215511337145589</v>
      </c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</row>
    <row r="139" spans="1:128">
      <c r="A139" s="97" t="s">
        <v>79</v>
      </c>
      <c r="B139" s="96" t="s">
        <v>91</v>
      </c>
      <c r="C139" s="126" t="s">
        <v>121</v>
      </c>
      <c r="D139" s="127">
        <v>1</v>
      </c>
      <c r="E139" s="98">
        <v>445.56300000000005</v>
      </c>
      <c r="F139" s="98">
        <f t="shared" si="114"/>
        <v>445.60000000000008</v>
      </c>
      <c r="G139" s="119">
        <v>2.5100000000000001E-2</v>
      </c>
      <c r="H139" s="119">
        <v>1.1900000000000001E-2</v>
      </c>
      <c r="I139" s="99">
        <f t="shared" si="134"/>
        <v>3.7000000000000005E-2</v>
      </c>
      <c r="J139" s="98">
        <f t="shared" si="135"/>
        <v>83.038404331019763</v>
      </c>
      <c r="K139" s="197">
        <v>445.5</v>
      </c>
      <c r="L139" s="197">
        <v>445.5</v>
      </c>
      <c r="M139" s="198">
        <v>2.0500000000000001E-2</v>
      </c>
      <c r="N139" s="198">
        <v>1.09E-2</v>
      </c>
      <c r="O139" s="198">
        <v>3.1399999999999997E-2</v>
      </c>
      <c r="P139" s="199">
        <v>70.5</v>
      </c>
      <c r="Q139" s="101">
        <f t="shared" ref="Q139" si="162">((M139-G139)/G139)*100</f>
        <v>-18.326693227091635</v>
      </c>
      <c r="R139" s="101">
        <f t="shared" ref="R139" si="163">((N139-H139)/H139)*100</f>
        <v>-8.4033613445378208</v>
      </c>
      <c r="S139" s="101">
        <f t="shared" si="136"/>
        <v>-15.135135135135153</v>
      </c>
      <c r="T139" s="101">
        <f t="shared" si="137"/>
        <v>-15.099524650109306</v>
      </c>
      <c r="U139" s="102"/>
      <c r="V139" s="103">
        <f t="shared" si="142"/>
        <v>-2.4626812619801886</v>
      </c>
      <c r="W139" s="103">
        <f t="shared" si="143"/>
        <v>-7.4626812619801886</v>
      </c>
      <c r="X139" s="103">
        <f t="shared" si="144"/>
        <v>2.5373187380198114</v>
      </c>
      <c r="Y139" s="103">
        <f t="shared" si="145"/>
        <v>-8.2404998149668138</v>
      </c>
      <c r="Z139" s="103">
        <f t="shared" si="146"/>
        <v>3.3151372910064367</v>
      </c>
      <c r="AA139" s="103">
        <f t="shared" si="147"/>
        <v>4.9950049950051381E-2</v>
      </c>
      <c r="AB139" s="103">
        <f t="shared" si="148"/>
        <v>-4.9500499500499489</v>
      </c>
      <c r="AC139" s="103">
        <f t="shared" si="149"/>
        <v>5.0499500499500511</v>
      </c>
      <c r="AD139" s="103">
        <f t="shared" si="150"/>
        <v>-9.7649206113700604</v>
      </c>
      <c r="AE139" s="103">
        <f t="shared" si="151"/>
        <v>9.8648207112701645</v>
      </c>
      <c r="AF139" s="103">
        <f t="shared" si="152"/>
        <v>-1.9201066907836375</v>
      </c>
      <c r="AG139" s="103">
        <f t="shared" si="153"/>
        <v>-6.920106690783637</v>
      </c>
      <c r="AH139" s="103">
        <f t="shared" si="154"/>
        <v>3.0798933092163625</v>
      </c>
      <c r="AI139" s="103">
        <f t="shared" si="155"/>
        <v>-8.2047470276497716</v>
      </c>
      <c r="AJ139" s="103">
        <f t="shared" si="156"/>
        <v>4.3645336460824975</v>
      </c>
      <c r="AK139" s="103">
        <f t="shared" si="157"/>
        <v>-1.9382492995318967</v>
      </c>
      <c r="AL139" s="103">
        <f t="shared" si="158"/>
        <v>-6.938249299531897</v>
      </c>
      <c r="AM139" s="103">
        <f t="shared" si="159"/>
        <v>3.061750700468103</v>
      </c>
      <c r="AN139" s="103">
        <f t="shared" si="160"/>
        <v>-8.1980497327783528</v>
      </c>
      <c r="AO139" s="103">
        <f t="shared" si="161"/>
        <v>4.3215511337145589</v>
      </c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</row>
    <row r="140" spans="1:128">
      <c r="A140" s="97" t="s">
        <v>79</v>
      </c>
      <c r="B140" s="96" t="s">
        <v>91</v>
      </c>
      <c r="C140" s="126" t="s">
        <v>121</v>
      </c>
      <c r="D140" s="86">
        <v>2</v>
      </c>
      <c r="E140" s="98">
        <v>445.64340000000004</v>
      </c>
      <c r="F140" s="98">
        <f t="shared" si="114"/>
        <v>445.70000000000005</v>
      </c>
      <c r="G140" s="119">
        <v>0.04</v>
      </c>
      <c r="H140" s="119">
        <v>1.66E-2</v>
      </c>
      <c r="I140" s="99">
        <f t="shared" si="134"/>
        <v>5.6599999999999998E-2</v>
      </c>
      <c r="J140" s="98">
        <f t="shared" si="135"/>
        <v>127.00129146832475</v>
      </c>
      <c r="K140" s="197">
        <v>445.7</v>
      </c>
      <c r="L140" s="197">
        <v>445.7</v>
      </c>
      <c r="M140" s="198">
        <v>3.4200000000000001E-2</v>
      </c>
      <c r="N140" s="198">
        <v>1.49E-2</v>
      </c>
      <c r="O140" s="198">
        <v>4.9099999999999998E-2</v>
      </c>
      <c r="P140" s="199">
        <v>110.2</v>
      </c>
      <c r="Q140" s="101">
        <f t="shared" si="141"/>
        <v>-14.499999999999998</v>
      </c>
      <c r="R140" s="101">
        <f t="shared" si="140"/>
        <v>-10.240963855421688</v>
      </c>
      <c r="S140" s="101">
        <f t="shared" si="136"/>
        <v>-13.250883392226148</v>
      </c>
      <c r="T140" s="101">
        <f t="shared" si="137"/>
        <v>-13.229228832302969</v>
      </c>
      <c r="U140" s="102"/>
      <c r="V140" s="103">
        <f t="shared" si="142"/>
        <v>-2.4626812619801886</v>
      </c>
      <c r="W140" s="103">
        <f t="shared" si="143"/>
        <v>-7.4626812619801886</v>
      </c>
      <c r="X140" s="103">
        <f t="shared" si="144"/>
        <v>2.5373187380198114</v>
      </c>
      <c r="Y140" s="103">
        <f t="shared" si="145"/>
        <v>-8.2404998149668138</v>
      </c>
      <c r="Z140" s="103">
        <f t="shared" si="146"/>
        <v>3.3151372910064367</v>
      </c>
      <c r="AA140" s="103">
        <f t="shared" si="147"/>
        <v>4.9950049950051381E-2</v>
      </c>
      <c r="AB140" s="103">
        <f t="shared" si="148"/>
        <v>-4.9500499500499489</v>
      </c>
      <c r="AC140" s="103">
        <f t="shared" si="149"/>
        <v>5.0499500499500511</v>
      </c>
      <c r="AD140" s="103">
        <f t="shared" si="150"/>
        <v>-9.7649206113700604</v>
      </c>
      <c r="AE140" s="103">
        <f t="shared" si="151"/>
        <v>9.8648207112701645</v>
      </c>
      <c r="AF140" s="103">
        <f t="shared" si="152"/>
        <v>-1.9201066907836375</v>
      </c>
      <c r="AG140" s="103">
        <f t="shared" si="153"/>
        <v>-6.920106690783637</v>
      </c>
      <c r="AH140" s="103">
        <f t="shared" si="154"/>
        <v>3.0798933092163625</v>
      </c>
      <c r="AI140" s="103">
        <f t="shared" si="155"/>
        <v>-8.2047470276497716</v>
      </c>
      <c r="AJ140" s="103">
        <f t="shared" si="156"/>
        <v>4.3645336460824975</v>
      </c>
      <c r="AK140" s="103">
        <f t="shared" si="157"/>
        <v>-1.9382492995318967</v>
      </c>
      <c r="AL140" s="103">
        <f t="shared" si="158"/>
        <v>-6.938249299531897</v>
      </c>
      <c r="AM140" s="103">
        <f t="shared" si="159"/>
        <v>3.061750700468103</v>
      </c>
      <c r="AN140" s="103">
        <f t="shared" si="160"/>
        <v>-8.1980497327783528</v>
      </c>
      <c r="AO140" s="103">
        <f t="shared" si="161"/>
        <v>4.3215511337145589</v>
      </c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</row>
    <row r="141" spans="1:128">
      <c r="A141" s="97" t="s">
        <v>79</v>
      </c>
      <c r="B141" s="96" t="s">
        <v>91</v>
      </c>
      <c r="C141" s="126" t="s">
        <v>121</v>
      </c>
      <c r="D141" s="86">
        <v>3</v>
      </c>
      <c r="E141" s="98">
        <v>445.89719999999994</v>
      </c>
      <c r="F141" s="98">
        <f t="shared" si="114"/>
        <v>445.99999999999994</v>
      </c>
      <c r="G141" s="119">
        <v>8.1299999999999997E-2</v>
      </c>
      <c r="H141" s="119">
        <v>2.1499999999999998E-2</v>
      </c>
      <c r="I141" s="99">
        <f t="shared" si="134"/>
        <v>0.1028</v>
      </c>
      <c r="J141" s="98">
        <f t="shared" si="135"/>
        <v>230.52635664737741</v>
      </c>
      <c r="K141" s="197">
        <v>446.1</v>
      </c>
      <c r="L141" s="197">
        <v>446.1</v>
      </c>
      <c r="M141" s="198">
        <v>7.1300000000000002E-2</v>
      </c>
      <c r="N141" s="198">
        <v>1.95E-2</v>
      </c>
      <c r="O141" s="198">
        <v>9.11E-2</v>
      </c>
      <c r="P141" s="199">
        <v>204.3</v>
      </c>
      <c r="Q141" s="101">
        <f t="shared" si="141"/>
        <v>-12.300123001230007</v>
      </c>
      <c r="R141" s="101">
        <f t="shared" si="140"/>
        <v>-9.3023255813953423</v>
      </c>
      <c r="S141" s="101">
        <f t="shared" si="136"/>
        <v>-11.381322957198444</v>
      </c>
      <c r="T141" s="101">
        <f t="shared" si="137"/>
        <v>-11.376728036132681</v>
      </c>
      <c r="U141" s="102"/>
      <c r="V141" s="103">
        <f t="shared" si="142"/>
        <v>-2.4626812619801886</v>
      </c>
      <c r="W141" s="103">
        <f t="shared" si="143"/>
        <v>-7.4626812619801886</v>
      </c>
      <c r="X141" s="103">
        <f t="shared" si="144"/>
        <v>2.5373187380198114</v>
      </c>
      <c r="Y141" s="103">
        <f t="shared" si="145"/>
        <v>-8.2404998149668138</v>
      </c>
      <c r="Z141" s="103">
        <f t="shared" si="146"/>
        <v>3.3151372910064367</v>
      </c>
      <c r="AA141" s="103">
        <f t="shared" si="147"/>
        <v>4.9950049950051381E-2</v>
      </c>
      <c r="AB141" s="103">
        <f t="shared" si="148"/>
        <v>-4.9500499500499489</v>
      </c>
      <c r="AC141" s="103">
        <f t="shared" si="149"/>
        <v>5.0499500499500511</v>
      </c>
      <c r="AD141" s="103">
        <f t="shared" si="150"/>
        <v>-9.7649206113700604</v>
      </c>
      <c r="AE141" s="103">
        <f t="shared" si="151"/>
        <v>9.8648207112701645</v>
      </c>
      <c r="AF141" s="103">
        <f t="shared" si="152"/>
        <v>-1.9201066907836375</v>
      </c>
      <c r="AG141" s="103">
        <f t="shared" si="153"/>
        <v>-6.920106690783637</v>
      </c>
      <c r="AH141" s="103">
        <f t="shared" si="154"/>
        <v>3.0798933092163625</v>
      </c>
      <c r="AI141" s="103">
        <f t="shared" si="155"/>
        <v>-8.2047470276497716</v>
      </c>
      <c r="AJ141" s="103">
        <f t="shared" si="156"/>
        <v>4.3645336460824975</v>
      </c>
      <c r="AK141" s="103">
        <f t="shared" si="157"/>
        <v>-1.9382492995318967</v>
      </c>
      <c r="AL141" s="103">
        <f t="shared" si="158"/>
        <v>-6.938249299531897</v>
      </c>
      <c r="AM141" s="103">
        <f t="shared" si="159"/>
        <v>3.061750700468103</v>
      </c>
      <c r="AN141" s="103">
        <f t="shared" si="160"/>
        <v>-8.1980497327783528</v>
      </c>
      <c r="AO141" s="103">
        <f t="shared" si="161"/>
        <v>4.3215511337145589</v>
      </c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</row>
    <row r="142" spans="1:128">
      <c r="A142" s="97" t="s">
        <v>79</v>
      </c>
      <c r="B142" s="96" t="s">
        <v>91</v>
      </c>
      <c r="C142" s="126" t="s">
        <v>121</v>
      </c>
      <c r="D142" s="86">
        <v>4</v>
      </c>
      <c r="E142" s="98">
        <v>445.45309999999995</v>
      </c>
      <c r="F142" s="98">
        <f t="shared" si="114"/>
        <v>445.79999999999995</v>
      </c>
      <c r="G142" s="119">
        <v>0.27600000000000002</v>
      </c>
      <c r="H142" s="119">
        <v>7.0900000000000005E-2</v>
      </c>
      <c r="I142" s="99">
        <f t="shared" si="134"/>
        <v>0.34690000000000004</v>
      </c>
      <c r="J142" s="98">
        <f t="shared" si="135"/>
        <v>778.52883287709722</v>
      </c>
      <c r="K142" s="197">
        <v>445.8</v>
      </c>
      <c r="L142" s="197">
        <v>445.8</v>
      </c>
      <c r="M142" s="198">
        <v>0.2596</v>
      </c>
      <c r="N142" s="198">
        <v>6.7100000000000007E-2</v>
      </c>
      <c r="O142" s="198">
        <v>0.32669999999999999</v>
      </c>
      <c r="P142" s="199">
        <v>733.4</v>
      </c>
      <c r="Q142" s="101">
        <f t="shared" si="141"/>
        <v>-5.942028985507255</v>
      </c>
      <c r="R142" s="101">
        <f t="shared" si="140"/>
        <v>-5.3596614950634658</v>
      </c>
      <c r="S142" s="101">
        <f t="shared" si="136"/>
        <v>-5.8230037474776726</v>
      </c>
      <c r="T142" s="101">
        <f t="shared" si="137"/>
        <v>-5.7966809925743012</v>
      </c>
      <c r="U142" s="105"/>
      <c r="V142" s="103">
        <f t="shared" si="142"/>
        <v>-2.4626812619801886</v>
      </c>
      <c r="W142" s="103">
        <f t="shared" si="143"/>
        <v>-7.4626812619801886</v>
      </c>
      <c r="X142" s="103">
        <f t="shared" si="144"/>
        <v>2.5373187380198114</v>
      </c>
      <c r="Y142" s="103">
        <f t="shared" si="145"/>
        <v>-8.2404998149668138</v>
      </c>
      <c r="Z142" s="103">
        <f t="shared" si="146"/>
        <v>3.3151372910064367</v>
      </c>
      <c r="AA142" s="103">
        <f t="shared" si="147"/>
        <v>4.9950049950051381E-2</v>
      </c>
      <c r="AB142" s="103">
        <f t="shared" si="148"/>
        <v>-4.9500499500499489</v>
      </c>
      <c r="AC142" s="103">
        <f t="shared" si="149"/>
        <v>5.0499500499500511</v>
      </c>
      <c r="AD142" s="103">
        <f t="shared" si="150"/>
        <v>-9.7649206113700604</v>
      </c>
      <c r="AE142" s="103">
        <f t="shared" si="151"/>
        <v>9.8648207112701645</v>
      </c>
      <c r="AF142" s="103">
        <f t="shared" si="152"/>
        <v>-1.9201066907836375</v>
      </c>
      <c r="AG142" s="103">
        <f t="shared" si="153"/>
        <v>-6.920106690783637</v>
      </c>
      <c r="AH142" s="103">
        <f t="shared" si="154"/>
        <v>3.0798933092163625</v>
      </c>
      <c r="AI142" s="103">
        <f t="shared" si="155"/>
        <v>-8.2047470276497716</v>
      </c>
      <c r="AJ142" s="103">
        <f t="shared" si="156"/>
        <v>4.3645336460824975</v>
      </c>
      <c r="AK142" s="103">
        <f t="shared" si="157"/>
        <v>-1.9382492995318967</v>
      </c>
      <c r="AL142" s="103">
        <f t="shared" si="158"/>
        <v>-6.938249299531897</v>
      </c>
      <c r="AM142" s="103">
        <f t="shared" si="159"/>
        <v>3.061750700468103</v>
      </c>
      <c r="AN142" s="103">
        <f t="shared" si="160"/>
        <v>-8.1980497327783528</v>
      </c>
      <c r="AO142" s="103">
        <f t="shared" si="161"/>
        <v>4.3215511337145589</v>
      </c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</row>
    <row r="143" spans="1:128">
      <c r="A143" s="97" t="s">
        <v>79</v>
      </c>
      <c r="B143" s="96" t="s">
        <v>91</v>
      </c>
      <c r="C143" s="126" t="s">
        <v>121</v>
      </c>
      <c r="D143" s="86">
        <v>5</v>
      </c>
      <c r="E143" s="98">
        <v>445.97280000000001</v>
      </c>
      <c r="F143" s="98">
        <f t="shared" si="114"/>
        <v>446.5</v>
      </c>
      <c r="G143" s="119">
        <v>0.42570000000000002</v>
      </c>
      <c r="H143" s="119">
        <v>0.10150000000000001</v>
      </c>
      <c r="I143" s="99">
        <f t="shared" si="134"/>
        <v>0.5272</v>
      </c>
      <c r="J143" s="98">
        <f t="shared" si="135"/>
        <v>1181.6077514757433</v>
      </c>
      <c r="K143" s="197">
        <v>445.5</v>
      </c>
      <c r="L143" s="197">
        <v>445.5</v>
      </c>
      <c r="M143" s="198">
        <v>0.40570000000000001</v>
      </c>
      <c r="N143" s="198">
        <v>9.9199999999999997E-2</v>
      </c>
      <c r="O143" s="198">
        <v>0.50490000000000002</v>
      </c>
      <c r="P143" s="199">
        <v>1132.0999999999999</v>
      </c>
      <c r="Q143" s="101">
        <f t="shared" si="141"/>
        <v>-4.6981442330279579</v>
      </c>
      <c r="R143" s="101">
        <f t="shared" si="140"/>
        <v>-2.2660098522167589</v>
      </c>
      <c r="S143" s="101">
        <f t="shared" si="136"/>
        <v>-4.2298937784521975</v>
      </c>
      <c r="T143" s="101">
        <f t="shared" si="137"/>
        <v>-4.1898634647506112</v>
      </c>
      <c r="U143" s="102"/>
      <c r="V143" s="103">
        <f t="shared" si="142"/>
        <v>-2.4626812619801886</v>
      </c>
      <c r="W143" s="103">
        <f t="shared" si="143"/>
        <v>-7.4626812619801886</v>
      </c>
      <c r="X143" s="103">
        <f t="shared" si="144"/>
        <v>2.5373187380198114</v>
      </c>
      <c r="Y143" s="103">
        <f t="shared" si="145"/>
        <v>-8.2404998149668138</v>
      </c>
      <c r="Z143" s="103">
        <f t="shared" si="146"/>
        <v>3.3151372910064367</v>
      </c>
      <c r="AA143" s="103">
        <f t="shared" si="147"/>
        <v>4.9950049950051381E-2</v>
      </c>
      <c r="AB143" s="103">
        <f t="shared" si="148"/>
        <v>-4.9500499500499489</v>
      </c>
      <c r="AC143" s="103">
        <f t="shared" si="149"/>
        <v>5.0499500499500511</v>
      </c>
      <c r="AD143" s="103">
        <f t="shared" si="150"/>
        <v>-9.7649206113700604</v>
      </c>
      <c r="AE143" s="103">
        <f t="shared" si="151"/>
        <v>9.8648207112701645</v>
      </c>
      <c r="AF143" s="103">
        <f t="shared" si="152"/>
        <v>-1.9201066907836375</v>
      </c>
      <c r="AG143" s="103">
        <f t="shared" si="153"/>
        <v>-6.920106690783637</v>
      </c>
      <c r="AH143" s="103">
        <f t="shared" si="154"/>
        <v>3.0798933092163625</v>
      </c>
      <c r="AI143" s="103">
        <f t="shared" si="155"/>
        <v>-8.2047470276497716</v>
      </c>
      <c r="AJ143" s="103">
        <f t="shared" si="156"/>
        <v>4.3645336460824975</v>
      </c>
      <c r="AK143" s="103">
        <f t="shared" si="157"/>
        <v>-1.9382492995318967</v>
      </c>
      <c r="AL143" s="103">
        <f t="shared" si="158"/>
        <v>-6.938249299531897</v>
      </c>
      <c r="AM143" s="103">
        <f t="shared" si="159"/>
        <v>3.061750700468103</v>
      </c>
      <c r="AN143" s="103">
        <f t="shared" si="160"/>
        <v>-8.1980497327783528</v>
      </c>
      <c r="AO143" s="103">
        <f t="shared" si="161"/>
        <v>4.3215511337145589</v>
      </c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</row>
    <row r="144" spans="1:128">
      <c r="A144" s="97" t="s">
        <v>79</v>
      </c>
      <c r="B144" s="96" t="s">
        <v>91</v>
      </c>
      <c r="C144" s="126" t="s">
        <v>121</v>
      </c>
      <c r="D144" s="86">
        <v>6</v>
      </c>
      <c r="E144" s="98">
        <v>445.21900000000005</v>
      </c>
      <c r="F144" s="98">
        <f t="shared" si="114"/>
        <v>445.90000000000003</v>
      </c>
      <c r="G144" s="119">
        <v>0.55059999999999998</v>
      </c>
      <c r="H144" s="119">
        <v>0.13039999999999999</v>
      </c>
      <c r="I144" s="99">
        <f t="shared" si="134"/>
        <v>0.68099999999999994</v>
      </c>
      <c r="J144" s="98">
        <f t="shared" si="135"/>
        <v>1528.7019119876597</v>
      </c>
      <c r="K144" s="197">
        <v>445.9</v>
      </c>
      <c r="L144" s="197">
        <v>445.9</v>
      </c>
      <c r="M144" s="198">
        <v>0.53749999999999998</v>
      </c>
      <c r="N144" s="198">
        <v>0.126</v>
      </c>
      <c r="O144" s="198">
        <v>0.66349999999999998</v>
      </c>
      <c r="P144" s="199">
        <v>1490.2</v>
      </c>
      <c r="Q144" s="101">
        <f t="shared" si="141"/>
        <v>-2.3792226661823466</v>
      </c>
      <c r="R144" s="101">
        <f t="shared" si="140"/>
        <v>-3.3742331288343461</v>
      </c>
      <c r="S144" s="101">
        <f t="shared" si="136"/>
        <v>-2.5697503671071895</v>
      </c>
      <c r="T144" s="101">
        <f t="shared" si="137"/>
        <v>-2.5186016767388262</v>
      </c>
      <c r="U144" s="105"/>
      <c r="V144" s="103">
        <f t="shared" si="142"/>
        <v>-2.4626812619801886</v>
      </c>
      <c r="W144" s="103">
        <f t="shared" si="143"/>
        <v>-7.4626812619801886</v>
      </c>
      <c r="X144" s="103">
        <f t="shared" si="144"/>
        <v>2.5373187380198114</v>
      </c>
      <c r="Y144" s="103">
        <f t="shared" si="145"/>
        <v>-8.2404998149668138</v>
      </c>
      <c r="Z144" s="103">
        <f t="shared" si="146"/>
        <v>3.3151372910064367</v>
      </c>
      <c r="AA144" s="103">
        <f t="shared" si="147"/>
        <v>4.9950049950051381E-2</v>
      </c>
      <c r="AB144" s="103">
        <f t="shared" si="148"/>
        <v>-4.9500499500499489</v>
      </c>
      <c r="AC144" s="103">
        <f t="shared" si="149"/>
        <v>5.0499500499500511</v>
      </c>
      <c r="AD144" s="103">
        <f t="shared" si="150"/>
        <v>-9.7649206113700604</v>
      </c>
      <c r="AE144" s="103">
        <f t="shared" si="151"/>
        <v>9.8648207112701645</v>
      </c>
      <c r="AF144" s="103">
        <f t="shared" si="152"/>
        <v>-1.9201066907836375</v>
      </c>
      <c r="AG144" s="103">
        <f t="shared" si="153"/>
        <v>-6.920106690783637</v>
      </c>
      <c r="AH144" s="103">
        <f t="shared" si="154"/>
        <v>3.0798933092163625</v>
      </c>
      <c r="AI144" s="103">
        <f t="shared" si="155"/>
        <v>-8.2047470276497716</v>
      </c>
      <c r="AJ144" s="103">
        <f t="shared" si="156"/>
        <v>4.3645336460824975</v>
      </c>
      <c r="AK144" s="103">
        <f t="shared" si="157"/>
        <v>-1.9382492995318967</v>
      </c>
      <c r="AL144" s="103">
        <f t="shared" si="158"/>
        <v>-6.938249299531897</v>
      </c>
      <c r="AM144" s="103">
        <f t="shared" si="159"/>
        <v>3.061750700468103</v>
      </c>
      <c r="AN144" s="103">
        <f t="shared" si="160"/>
        <v>-8.1980497327783528</v>
      </c>
      <c r="AO144" s="103">
        <f t="shared" si="161"/>
        <v>4.3215511337145589</v>
      </c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</row>
    <row r="145" spans="1:128">
      <c r="A145" s="97" t="s">
        <v>79</v>
      </c>
      <c r="B145" s="96" t="s">
        <v>91</v>
      </c>
      <c r="C145" s="126" t="s">
        <v>121</v>
      </c>
      <c r="D145" s="86">
        <v>7</v>
      </c>
      <c r="E145" s="98">
        <v>445.6472</v>
      </c>
      <c r="F145" s="98">
        <f t="shared" si="114"/>
        <v>447.8</v>
      </c>
      <c r="G145" s="119">
        <v>1.7518</v>
      </c>
      <c r="H145" s="119">
        <v>0.40100000000000002</v>
      </c>
      <c r="I145" s="99">
        <f t="shared" si="134"/>
        <v>2.1528</v>
      </c>
      <c r="J145" s="98">
        <f t="shared" si="135"/>
        <v>4821.9367455482525</v>
      </c>
      <c r="K145" s="197">
        <v>447.7</v>
      </c>
      <c r="L145" s="197">
        <v>447.7</v>
      </c>
      <c r="M145" s="198">
        <v>1.8831</v>
      </c>
      <c r="N145" s="198">
        <v>0.3977</v>
      </c>
      <c r="O145" s="198">
        <v>2.2808000000000002</v>
      </c>
      <c r="P145" s="199">
        <v>5117.5</v>
      </c>
      <c r="Q145" s="101">
        <f t="shared" si="141"/>
        <v>7.4951478479278437</v>
      </c>
      <c r="R145" s="101">
        <f t="shared" si="140"/>
        <v>-0.82294264339152745</v>
      </c>
      <c r="S145" s="101">
        <f t="shared" si="136"/>
        <v>5.9457450761798638</v>
      </c>
      <c r="T145" s="101">
        <f t="shared" si="137"/>
        <v>6.1295547836586586</v>
      </c>
      <c r="U145" s="102"/>
      <c r="V145" s="103">
        <f t="shared" si="142"/>
        <v>-2.4626812619801886</v>
      </c>
      <c r="W145" s="103">
        <f t="shared" si="143"/>
        <v>-7.4626812619801886</v>
      </c>
      <c r="X145" s="103">
        <f t="shared" si="144"/>
        <v>2.5373187380198114</v>
      </c>
      <c r="Y145" s="103">
        <f t="shared" si="145"/>
        <v>-8.2404998149668138</v>
      </c>
      <c r="Z145" s="103">
        <f t="shared" si="146"/>
        <v>3.3151372910064367</v>
      </c>
      <c r="AA145" s="103">
        <f t="shared" si="147"/>
        <v>4.9950049950051381E-2</v>
      </c>
      <c r="AB145" s="103">
        <f t="shared" si="148"/>
        <v>-4.9500499500499489</v>
      </c>
      <c r="AC145" s="103">
        <f t="shared" si="149"/>
        <v>5.0499500499500511</v>
      </c>
      <c r="AD145" s="103">
        <f t="shared" si="150"/>
        <v>-9.7649206113700604</v>
      </c>
      <c r="AE145" s="103">
        <f t="shared" si="151"/>
        <v>9.8648207112701645</v>
      </c>
      <c r="AF145" s="103">
        <f t="shared" si="152"/>
        <v>-1.9201066907836375</v>
      </c>
      <c r="AG145" s="103">
        <f t="shared" si="153"/>
        <v>-6.920106690783637</v>
      </c>
      <c r="AH145" s="103">
        <f t="shared" si="154"/>
        <v>3.0798933092163625</v>
      </c>
      <c r="AI145" s="103">
        <f t="shared" si="155"/>
        <v>-8.2047470276497716</v>
      </c>
      <c r="AJ145" s="103">
        <f t="shared" si="156"/>
        <v>4.3645336460824975</v>
      </c>
      <c r="AK145" s="103">
        <f t="shared" si="157"/>
        <v>-1.9382492995318967</v>
      </c>
      <c r="AL145" s="103">
        <f t="shared" si="158"/>
        <v>-6.938249299531897</v>
      </c>
      <c r="AM145" s="103">
        <f t="shared" si="159"/>
        <v>3.061750700468103</v>
      </c>
      <c r="AN145" s="103">
        <f t="shared" si="160"/>
        <v>-8.1980497327783528</v>
      </c>
      <c r="AO145" s="103">
        <f t="shared" si="161"/>
        <v>4.3215511337145589</v>
      </c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</row>
    <row r="146" spans="1:128">
      <c r="A146" s="97" t="s">
        <v>79</v>
      </c>
      <c r="B146" s="96" t="s">
        <v>91</v>
      </c>
      <c r="C146" s="126" t="s">
        <v>121</v>
      </c>
      <c r="D146" s="86">
        <v>8</v>
      </c>
      <c r="E146" s="98">
        <v>445.89419999999996</v>
      </c>
      <c r="F146" s="122">
        <f t="shared" si="114"/>
        <v>448.59999999999991</v>
      </c>
      <c r="G146" s="134">
        <v>2.2039</v>
      </c>
      <c r="H146" s="134">
        <v>0.50190000000000001</v>
      </c>
      <c r="I146" s="123">
        <f t="shared" si="134"/>
        <v>2.7058</v>
      </c>
      <c r="J146" s="98">
        <f t="shared" si="135"/>
        <v>6054.3910950304098</v>
      </c>
      <c r="K146" s="197">
        <v>448.6</v>
      </c>
      <c r="L146" s="197">
        <v>448.6</v>
      </c>
      <c r="M146" s="198">
        <v>2.4432999999999998</v>
      </c>
      <c r="N146" s="198">
        <v>0.46700000000000003</v>
      </c>
      <c r="O146" s="198">
        <v>2.9102999999999999</v>
      </c>
      <c r="P146" s="199">
        <v>6523</v>
      </c>
      <c r="Q146" s="101">
        <f t="shared" si="141"/>
        <v>10.862561822224231</v>
      </c>
      <c r="R146" s="101">
        <f t="shared" si="140"/>
        <v>-6.953576409643353</v>
      </c>
      <c r="S146" s="101">
        <f t="shared" si="136"/>
        <v>7.557838716830509</v>
      </c>
      <c r="T146" s="101">
        <f t="shared" si="137"/>
        <v>7.7399840481767974</v>
      </c>
      <c r="U146" s="105"/>
      <c r="V146" s="103">
        <f t="shared" si="142"/>
        <v>-2.4626812619801886</v>
      </c>
      <c r="W146" s="103">
        <f t="shared" si="143"/>
        <v>-7.4626812619801886</v>
      </c>
      <c r="X146" s="103">
        <f t="shared" si="144"/>
        <v>2.5373187380198114</v>
      </c>
      <c r="Y146" s="103">
        <f t="shared" si="145"/>
        <v>-8.2404998149668138</v>
      </c>
      <c r="Z146" s="103">
        <f t="shared" si="146"/>
        <v>3.3151372910064367</v>
      </c>
      <c r="AA146" s="103">
        <f t="shared" si="147"/>
        <v>4.9950049950051381E-2</v>
      </c>
      <c r="AB146" s="103">
        <f t="shared" si="148"/>
        <v>-4.9500499500499489</v>
      </c>
      <c r="AC146" s="103">
        <f t="shared" si="149"/>
        <v>5.0499500499500511</v>
      </c>
      <c r="AD146" s="103">
        <f t="shared" si="150"/>
        <v>-9.7649206113700604</v>
      </c>
      <c r="AE146" s="103">
        <f t="shared" si="151"/>
        <v>9.8648207112701645</v>
      </c>
      <c r="AF146" s="103">
        <f t="shared" si="152"/>
        <v>-1.9201066907836375</v>
      </c>
      <c r="AG146" s="103">
        <f t="shared" si="153"/>
        <v>-6.920106690783637</v>
      </c>
      <c r="AH146" s="103">
        <f t="shared" si="154"/>
        <v>3.0798933092163625</v>
      </c>
      <c r="AI146" s="103">
        <f t="shared" si="155"/>
        <v>-8.2047470276497716</v>
      </c>
      <c r="AJ146" s="103">
        <f t="shared" si="156"/>
        <v>4.3645336460824975</v>
      </c>
      <c r="AK146" s="103">
        <f t="shared" si="157"/>
        <v>-1.9382492995318967</v>
      </c>
      <c r="AL146" s="103">
        <f t="shared" si="158"/>
        <v>-6.938249299531897</v>
      </c>
      <c r="AM146" s="103">
        <f t="shared" si="159"/>
        <v>3.061750700468103</v>
      </c>
      <c r="AN146" s="103">
        <f t="shared" si="160"/>
        <v>-8.1980497327783528</v>
      </c>
      <c r="AO146" s="103">
        <f t="shared" si="161"/>
        <v>4.3215511337145589</v>
      </c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</row>
    <row r="147" spans="1:128" ht="13.5" thickBot="1">
      <c r="A147" s="97" t="s">
        <v>79</v>
      </c>
      <c r="B147" s="96" t="s">
        <v>91</v>
      </c>
      <c r="C147" s="126" t="s">
        <v>121</v>
      </c>
      <c r="D147" s="86">
        <v>9</v>
      </c>
      <c r="E147" s="98">
        <v>445.39100000000002</v>
      </c>
      <c r="F147" s="122">
        <f t="shared" si="114"/>
        <v>448.8</v>
      </c>
      <c r="G147" s="134">
        <v>2.7025000000000001</v>
      </c>
      <c r="H147" s="134">
        <v>0.70650000000000002</v>
      </c>
      <c r="I147" s="123">
        <f t="shared" si="134"/>
        <v>3.4090000000000003</v>
      </c>
      <c r="J147" s="98">
        <f t="shared" si="135"/>
        <v>7631.9050112412915</v>
      </c>
      <c r="K147" s="197">
        <v>448.8</v>
      </c>
      <c r="L147" s="197">
        <v>448.8</v>
      </c>
      <c r="M147" s="198">
        <v>3.3696999999999999</v>
      </c>
      <c r="N147" s="198">
        <v>0.69969999999999999</v>
      </c>
      <c r="O147" s="198">
        <v>4.0693999999999999</v>
      </c>
      <c r="P147" s="199">
        <v>9135.9</v>
      </c>
      <c r="Q147" s="101">
        <f t="shared" si="141"/>
        <v>24.688251618871409</v>
      </c>
      <c r="R147" s="101">
        <f t="shared" si="140"/>
        <v>-0.96249115357395998</v>
      </c>
      <c r="S147" s="101">
        <f t="shared" si="136"/>
        <v>19.372249926664701</v>
      </c>
      <c r="T147" s="101">
        <f t="shared" si="137"/>
        <v>19.706678562474544</v>
      </c>
      <c r="U147" s="105"/>
      <c r="V147" s="103">
        <f t="shared" si="142"/>
        <v>-2.4626812619801886</v>
      </c>
      <c r="W147" s="103">
        <f t="shared" si="143"/>
        <v>-7.4626812619801886</v>
      </c>
      <c r="X147" s="103">
        <f t="shared" si="144"/>
        <v>2.5373187380198114</v>
      </c>
      <c r="Y147" s="103">
        <f t="shared" si="145"/>
        <v>-8.2404998149668138</v>
      </c>
      <c r="Z147" s="103">
        <f t="shared" si="146"/>
        <v>3.3151372910064367</v>
      </c>
      <c r="AA147" s="103">
        <f t="shared" si="147"/>
        <v>4.9950049950051381E-2</v>
      </c>
      <c r="AB147" s="103">
        <f t="shared" si="148"/>
        <v>-4.9500499500499489</v>
      </c>
      <c r="AC147" s="103">
        <f t="shared" si="149"/>
        <v>5.0499500499500511</v>
      </c>
      <c r="AD147" s="103">
        <f t="shared" si="150"/>
        <v>-9.7649206113700604</v>
      </c>
      <c r="AE147" s="103">
        <f t="shared" si="151"/>
        <v>9.8648207112701645</v>
      </c>
      <c r="AF147" s="103">
        <f t="shared" si="152"/>
        <v>-1.9201066907836375</v>
      </c>
      <c r="AG147" s="103">
        <f t="shared" si="153"/>
        <v>-6.920106690783637</v>
      </c>
      <c r="AH147" s="103">
        <f t="shared" si="154"/>
        <v>3.0798933092163625</v>
      </c>
      <c r="AI147" s="103">
        <f t="shared" si="155"/>
        <v>-8.2047470276497716</v>
      </c>
      <c r="AJ147" s="103">
        <f t="shared" si="156"/>
        <v>4.3645336460824975</v>
      </c>
      <c r="AK147" s="103">
        <f t="shared" si="157"/>
        <v>-1.9382492995318967</v>
      </c>
      <c r="AL147" s="103">
        <f t="shared" si="158"/>
        <v>-6.938249299531897</v>
      </c>
      <c r="AM147" s="103">
        <f t="shared" si="159"/>
        <v>3.061750700468103</v>
      </c>
      <c r="AN147" s="103">
        <f t="shared" si="160"/>
        <v>-8.1980497327783528</v>
      </c>
      <c r="AO147" s="103">
        <f t="shared" si="161"/>
        <v>4.3215511337145589</v>
      </c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</row>
    <row r="148" spans="1:128">
      <c r="F148" s="124"/>
      <c r="G148" s="125"/>
      <c r="H148" s="125"/>
      <c r="I148" s="5"/>
      <c r="O148" s="25"/>
      <c r="P148" s="37"/>
      <c r="Q148" s="30"/>
      <c r="R148" s="30"/>
      <c r="S148" s="30"/>
      <c r="T148" s="38"/>
    </row>
    <row r="149" spans="1:128">
      <c r="F149" s="124"/>
      <c r="G149" s="125"/>
      <c r="H149" s="125"/>
      <c r="I149" s="5"/>
      <c r="O149" s="25"/>
      <c r="P149" s="39" t="s">
        <v>38</v>
      </c>
      <c r="Q149" s="19">
        <f>MEDIAN(Q4:Q147)</f>
        <v>-2.4626812619801886</v>
      </c>
      <c r="R149" s="19">
        <f>MEDIAN(R4:R147)</f>
        <v>4.9950049950051381E-2</v>
      </c>
      <c r="S149" s="19">
        <f>MEDIAN(S4:S147)</f>
        <v>-1.9201066907836375</v>
      </c>
      <c r="T149" s="40">
        <f>MEDIAN(T4:T147)</f>
        <v>-1.9382492995318967</v>
      </c>
    </row>
    <row r="150" spans="1:128">
      <c r="G150" s="125"/>
      <c r="H150" s="125"/>
      <c r="O150" s="25"/>
      <c r="P150" s="39" t="s">
        <v>39</v>
      </c>
      <c r="Q150" s="19">
        <f>PERCENTILE(Q4:Q147,0.25)</f>
        <v>-4.0005977869682523</v>
      </c>
      <c r="R150" s="19">
        <f>PERCENTILE(R4:R147,0.25)</f>
        <v>-2.7337448504806208</v>
      </c>
      <c r="S150" s="19">
        <f>PERCENTILE(S4:S147,0.25)</f>
        <v>-3.6440722284152782</v>
      </c>
      <c r="T150" s="40">
        <f>PERCENTILE(T4:T147,0.25)</f>
        <v>-3.6607830316480152</v>
      </c>
    </row>
    <row r="151" spans="1:128">
      <c r="O151" s="25"/>
      <c r="P151" s="39" t="s">
        <v>40</v>
      </c>
      <c r="Q151" s="19">
        <f>PERCENTILE(Q4:Q147,0.75)</f>
        <v>-1.4025053776419334</v>
      </c>
      <c r="R151" s="19">
        <f>PERCENTILE(R4:R147,0.75)</f>
        <v>1.6796753235596562</v>
      </c>
      <c r="S151" s="19">
        <f>PERCENTILE(S4:S147,0.75)</f>
        <v>-0.81807895693780663</v>
      </c>
      <c r="T151" s="40">
        <f>PERCENTILE(T4:T147,0.75)</f>
        <v>-0.84595943683152586</v>
      </c>
    </row>
    <row r="152" spans="1:128">
      <c r="P152" s="39" t="s">
        <v>41</v>
      </c>
      <c r="Q152" s="19">
        <f>(Q151-Q150)/1.349</f>
        <v>1.9259395176622083</v>
      </c>
      <c r="R152" s="19">
        <f>(R151-R150)/1.349</f>
        <v>3.2716235537733707</v>
      </c>
      <c r="S152" s="19">
        <f t="shared" ref="S152:T152" si="164">(S151-S150)/1.349</f>
        <v>2.0948801122887115</v>
      </c>
      <c r="T152" s="40">
        <f t="shared" si="164"/>
        <v>2.0866001444154851</v>
      </c>
    </row>
    <row r="153" spans="1:128" ht="13.5" thickBot="1">
      <c r="P153" s="41"/>
      <c r="Q153" s="31"/>
      <c r="R153" s="31"/>
      <c r="S153" s="31"/>
      <c r="T153" s="42"/>
    </row>
    <row r="154" spans="1:128">
      <c r="Q154" s="19"/>
      <c r="R154" s="19"/>
      <c r="S154" s="19"/>
      <c r="T154" s="19"/>
    </row>
    <row r="155" spans="1:128" ht="13.7" customHeight="1">
      <c r="O155" s="237" t="s">
        <v>59</v>
      </c>
      <c r="P155" s="71" t="s">
        <v>57</v>
      </c>
      <c r="Q155" s="72">
        <f>MAX(Q4:Q147)</f>
        <v>24.688251618871409</v>
      </c>
      <c r="R155" s="72">
        <f>MAX(R4:R147)</f>
        <v>22.641509433962259</v>
      </c>
      <c r="S155" s="72">
        <f>MAX(S4:S147)</f>
        <v>19.372249926664701</v>
      </c>
      <c r="T155" s="72">
        <f>MAX(T4:T147)</f>
        <v>19.706678562474544</v>
      </c>
    </row>
    <row r="156" spans="1:128">
      <c r="O156" s="237"/>
      <c r="P156" s="71" t="s">
        <v>58</v>
      </c>
      <c r="Q156" s="72">
        <f>MIN(Q4:Q147)</f>
        <v>-22.983870967741936</v>
      </c>
      <c r="R156" s="72">
        <f>MIN(R4:R147)</f>
        <v>-51.655629139072843</v>
      </c>
      <c r="S156" s="72">
        <f>MIN(S4:S147)</f>
        <v>-20.360360360360357</v>
      </c>
      <c r="T156" s="72">
        <f>MIN(T4:T147)</f>
        <v>-20.413731567318536</v>
      </c>
    </row>
  </sheetData>
  <protectedRanges>
    <protectedRange algorithmName="SHA-512" hashValue="asPYMQGPLDeu1UukWilPj2rVglLULDrqAvkPciUWFv+2LhTOzRnp0Fn2srQpFTgGQvp8zz3KxNrOMNiFaHhCCQ==" saltValue="maIHI/dMzxkMePwLpmD0Iw==" spinCount="100000" sqref="G4:H12" name="data1_2"/>
    <protectedRange algorithmName="SHA-512" hashValue="asPYMQGPLDeu1UukWilPj2rVglLULDrqAvkPciUWFv+2LhTOzRnp0Fn2srQpFTgGQvp8zz3KxNrOMNiFaHhCCQ==" saltValue="maIHI/dMzxkMePwLpmD0Iw==" spinCount="100000" sqref="G13:H21" name="data1_4"/>
    <protectedRange algorithmName="SHA-512" hashValue="asPYMQGPLDeu1UukWilPj2rVglLULDrqAvkPciUWFv+2LhTOzRnp0Fn2srQpFTgGQvp8zz3KxNrOMNiFaHhCCQ==" saltValue="maIHI/dMzxkMePwLpmD0Iw==" spinCount="100000" sqref="G22:H30" name="data1_6"/>
    <protectedRange algorithmName="SHA-512" hashValue="asPYMQGPLDeu1UukWilPj2rVglLULDrqAvkPciUWFv+2LhTOzRnp0Fn2srQpFTgGQvp8zz3KxNrOMNiFaHhCCQ==" saltValue="maIHI/dMzxkMePwLpmD0Iw==" spinCount="100000" sqref="G31:H39" name="data1_7"/>
    <protectedRange algorithmName="SHA-512" hashValue="asPYMQGPLDeu1UukWilPj2rVglLULDrqAvkPciUWFv+2LhTOzRnp0Fn2srQpFTgGQvp8zz3KxNrOMNiFaHhCCQ==" saltValue="maIHI/dMzxkMePwLpmD0Iw==" spinCount="100000" sqref="G40:H48" name="data1_9"/>
    <protectedRange algorithmName="SHA-512" hashValue="asPYMQGPLDeu1UukWilPj2rVglLULDrqAvkPciUWFv+2LhTOzRnp0Fn2srQpFTgGQvp8zz3KxNrOMNiFaHhCCQ==" saltValue="maIHI/dMzxkMePwLpmD0Iw==" spinCount="100000" sqref="G49:H57" name="data1_11"/>
    <protectedRange algorithmName="SHA-512" hashValue="asPYMQGPLDeu1UukWilPj2rVglLULDrqAvkPciUWFv+2LhTOzRnp0Fn2srQpFTgGQvp8zz3KxNrOMNiFaHhCCQ==" saltValue="maIHI/dMzxkMePwLpmD0Iw==" spinCount="100000" sqref="G58:H66" name="data1_12"/>
    <protectedRange algorithmName="SHA-512" hashValue="asPYMQGPLDeu1UukWilPj2rVglLULDrqAvkPciUWFv+2LhTOzRnp0Fn2srQpFTgGQvp8zz3KxNrOMNiFaHhCCQ==" saltValue="maIHI/dMzxkMePwLpmD0Iw==" spinCount="100000" sqref="G67:H75" name="data1_13"/>
    <protectedRange algorithmName="SHA-512" hashValue="asPYMQGPLDeu1UukWilPj2rVglLULDrqAvkPciUWFv+2LhTOzRnp0Fn2srQpFTgGQvp8zz3KxNrOMNiFaHhCCQ==" saltValue="maIHI/dMzxkMePwLpmD0Iw==" spinCount="100000" sqref="G76:H84" name="data1_15"/>
    <protectedRange algorithmName="SHA-512" hashValue="asPYMQGPLDeu1UukWilPj2rVglLULDrqAvkPciUWFv+2LhTOzRnp0Fn2srQpFTgGQvp8zz3KxNrOMNiFaHhCCQ==" saltValue="maIHI/dMzxkMePwLpmD0Iw==" spinCount="100000" sqref="G85:H93" name="data1_17"/>
    <protectedRange algorithmName="SHA-512" hashValue="asPYMQGPLDeu1UukWilPj2rVglLULDrqAvkPciUWFv+2LhTOzRnp0Fn2srQpFTgGQvp8zz3KxNrOMNiFaHhCCQ==" saltValue="maIHI/dMzxkMePwLpmD0Iw==" spinCount="100000" sqref="G94:H102" name="data1_18"/>
    <protectedRange algorithmName="SHA-512" hashValue="asPYMQGPLDeu1UukWilPj2rVglLULDrqAvkPciUWFv+2LhTOzRnp0Fn2srQpFTgGQvp8zz3KxNrOMNiFaHhCCQ==" saltValue="maIHI/dMzxkMePwLpmD0Iw==" spinCount="100000" sqref="G103:H111" name="data1_20"/>
    <protectedRange algorithmName="SHA-512" hashValue="asPYMQGPLDeu1UukWilPj2rVglLULDrqAvkPciUWFv+2LhTOzRnp0Fn2srQpFTgGQvp8zz3KxNrOMNiFaHhCCQ==" saltValue="maIHI/dMzxkMePwLpmD0Iw==" spinCount="100000" sqref="G112:H120" name="data1_22"/>
    <protectedRange algorithmName="SHA-512" hashValue="asPYMQGPLDeu1UukWilPj2rVglLULDrqAvkPciUWFv+2LhTOzRnp0Fn2srQpFTgGQvp8zz3KxNrOMNiFaHhCCQ==" saltValue="maIHI/dMzxkMePwLpmD0Iw==" spinCount="100000" sqref="G121:H129" name="data1_24"/>
    <protectedRange algorithmName="SHA-512" hashValue="asPYMQGPLDeu1UukWilPj2rVglLULDrqAvkPciUWFv+2LhTOzRnp0Fn2srQpFTgGQvp8zz3KxNrOMNiFaHhCCQ==" saltValue="maIHI/dMzxkMePwLpmD0Iw==" spinCount="100000" sqref="G130:H138" name="data1_25"/>
    <protectedRange algorithmName="SHA-512" hashValue="asPYMQGPLDeu1UukWilPj2rVglLULDrqAvkPciUWFv+2LhTOzRnp0Fn2srQpFTgGQvp8zz3KxNrOMNiFaHhCCQ==" saltValue="maIHI/dMzxkMePwLpmD0Iw==" spinCount="100000" sqref="G139:H147" name="data1_27"/>
  </protectedRanges>
  <mergeCells count="5">
    <mergeCell ref="O155:O156"/>
    <mergeCell ref="AK2:AO2"/>
    <mergeCell ref="V2:Z2"/>
    <mergeCell ref="AA2:AE2"/>
    <mergeCell ref="AF2:AJ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rgb="FFFF6600"/>
  </sheetPr>
  <dimension ref="A1:FN320"/>
  <sheetViews>
    <sheetView workbookViewId="0">
      <selection activeCell="D10" sqref="D10"/>
    </sheetView>
  </sheetViews>
  <sheetFormatPr defaultColWidth="9.140625" defaultRowHeight="12.75"/>
  <cols>
    <col min="1" max="1" width="5" style="1" bestFit="1" customWidth="1"/>
    <col min="2" max="2" width="11.42578125" style="36" bestFit="1" customWidth="1"/>
    <col min="3" max="3" width="10.42578125" style="1" bestFit="1" customWidth="1"/>
    <col min="4" max="8" width="11.140625" style="26" customWidth="1"/>
    <col min="9" max="9" width="15.7109375" style="32" customWidth="1"/>
    <col min="10" max="10" width="7.7109375" style="69" bestFit="1" customWidth="1"/>
    <col min="11" max="11" width="10.7109375" style="69" bestFit="1" customWidth="1"/>
    <col min="12" max="12" width="11.28515625" style="69" bestFit="1" customWidth="1"/>
    <col min="13" max="13" width="7.7109375" style="69" bestFit="1" customWidth="1"/>
    <col min="14" max="14" width="10.7109375" style="69" bestFit="1" customWidth="1"/>
    <col min="15" max="15" width="11.28515625" style="69" bestFit="1" customWidth="1"/>
    <col min="16" max="16" width="7.7109375" style="69" bestFit="1" customWidth="1"/>
    <col min="17" max="17" width="10.7109375" style="69" bestFit="1" customWidth="1"/>
    <col min="18" max="18" width="11.28515625" style="69" bestFit="1" customWidth="1"/>
    <col min="19" max="19" width="7.7109375" style="69" bestFit="1" customWidth="1"/>
    <col min="20" max="20" width="10.7109375" style="69" bestFit="1" customWidth="1"/>
    <col min="21" max="21" width="11.28515625" style="69" bestFit="1" customWidth="1"/>
    <col min="22" max="22" width="7.7109375" style="69" bestFit="1" customWidth="1"/>
    <col min="23" max="23" width="10.7109375" style="69" bestFit="1" customWidth="1"/>
    <col min="24" max="24" width="11.28515625" style="69" bestFit="1" customWidth="1"/>
    <col min="25" max="157" width="9.140625" style="21"/>
    <col min="158" max="170" width="9.140625" style="29"/>
    <col min="171" max="16384" width="9.140625" style="1"/>
  </cols>
  <sheetData>
    <row r="1" spans="1:170" s="4" customFormat="1">
      <c r="A1" s="22"/>
      <c r="B1" s="33"/>
      <c r="C1" s="23"/>
      <c r="D1" s="45" t="s">
        <v>0</v>
      </c>
      <c r="E1" s="45" t="s">
        <v>0</v>
      </c>
      <c r="F1" s="45" t="s">
        <v>0</v>
      </c>
      <c r="G1" s="45" t="s">
        <v>0</v>
      </c>
      <c r="H1" s="45" t="s">
        <v>0</v>
      </c>
      <c r="I1" s="2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</row>
    <row r="2" spans="1:170" s="3" customFormat="1">
      <c r="A2" s="22" t="s">
        <v>7</v>
      </c>
      <c r="B2" s="33" t="s">
        <v>37</v>
      </c>
      <c r="C2" s="22" t="s">
        <v>33</v>
      </c>
      <c r="D2" s="44" t="s">
        <v>104</v>
      </c>
      <c r="E2" s="44" t="s">
        <v>105</v>
      </c>
      <c r="F2" s="44" t="s">
        <v>106</v>
      </c>
      <c r="G2" s="44" t="s">
        <v>107</v>
      </c>
      <c r="H2" s="44" t="s">
        <v>108</v>
      </c>
      <c r="I2" s="22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</row>
    <row r="3" spans="1:170" s="3" customFormat="1" ht="13.5" thickBot="1">
      <c r="A3" s="24"/>
      <c r="B3" s="34"/>
      <c r="C3" s="24"/>
      <c r="D3" s="46" t="s">
        <v>20</v>
      </c>
      <c r="E3" s="46" t="s">
        <v>20</v>
      </c>
      <c r="F3" s="46" t="s">
        <v>20</v>
      </c>
      <c r="G3" s="46" t="s">
        <v>20</v>
      </c>
      <c r="H3" s="46" t="s">
        <v>20</v>
      </c>
      <c r="I3" s="24" t="s">
        <v>109</v>
      </c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</row>
    <row r="4" spans="1:170" s="5" customFormat="1">
      <c r="A4" s="18" t="s">
        <v>31</v>
      </c>
      <c r="B4" s="35" t="s">
        <v>47</v>
      </c>
      <c r="C4" s="86">
        <v>7</v>
      </c>
      <c r="D4" s="135">
        <v>11.3</v>
      </c>
      <c r="E4" s="135">
        <v>21</v>
      </c>
      <c r="F4" s="135">
        <v>33.700000000000003</v>
      </c>
      <c r="G4" s="135">
        <v>48.2</v>
      </c>
      <c r="H4" s="135">
        <v>68.3</v>
      </c>
      <c r="I4" s="132" t="s">
        <v>117</v>
      </c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</row>
    <row r="5" spans="1:170" s="5" customFormat="1">
      <c r="A5" s="18" t="s">
        <v>31</v>
      </c>
      <c r="B5" s="35" t="s">
        <v>47</v>
      </c>
      <c r="C5" s="86">
        <v>8</v>
      </c>
      <c r="D5" s="135">
        <v>10.7</v>
      </c>
      <c r="E5" s="135">
        <v>19.600000000000001</v>
      </c>
      <c r="F5" s="135">
        <v>31.9</v>
      </c>
      <c r="G5" s="135">
        <v>46.7</v>
      </c>
      <c r="H5" s="135">
        <v>67.7</v>
      </c>
      <c r="I5" s="132" t="s">
        <v>117</v>
      </c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</row>
    <row r="6" spans="1:170" s="5" customFormat="1">
      <c r="A6" s="18" t="s">
        <v>31</v>
      </c>
      <c r="B6" s="35" t="s">
        <v>47</v>
      </c>
      <c r="C6" s="86">
        <v>9</v>
      </c>
      <c r="D6" s="135">
        <v>10.9</v>
      </c>
      <c r="E6" s="135">
        <v>20</v>
      </c>
      <c r="F6" s="135">
        <v>32.700000000000003</v>
      </c>
      <c r="G6" s="135">
        <v>47.6</v>
      </c>
      <c r="H6" s="135">
        <v>67.7</v>
      </c>
      <c r="I6" s="132" t="s">
        <v>118</v>
      </c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</row>
    <row r="7" spans="1:170" s="5" customFormat="1">
      <c r="A7" s="76" t="s">
        <v>95</v>
      </c>
      <c r="B7" s="78" t="s">
        <v>96</v>
      </c>
      <c r="C7" s="117">
        <v>7</v>
      </c>
      <c r="D7" s="85">
        <v>16.399999999999999</v>
      </c>
      <c r="E7" s="85">
        <v>22.7</v>
      </c>
      <c r="F7" s="85">
        <v>27.1</v>
      </c>
      <c r="G7" s="85">
        <v>42.8</v>
      </c>
      <c r="H7" s="85">
        <v>50.4</v>
      </c>
      <c r="I7" s="85" t="s">
        <v>110</v>
      </c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</row>
    <row r="8" spans="1:170" s="5" customFormat="1">
      <c r="A8" s="76" t="s">
        <v>95</v>
      </c>
      <c r="B8" s="78" t="s">
        <v>96</v>
      </c>
      <c r="C8" s="117">
        <v>8</v>
      </c>
      <c r="D8" s="85">
        <v>14.1</v>
      </c>
      <c r="E8" s="85">
        <v>17.2</v>
      </c>
      <c r="F8" s="85">
        <v>20.399999999999999</v>
      </c>
      <c r="G8" s="85">
        <v>39</v>
      </c>
      <c r="H8" s="85">
        <v>51.4</v>
      </c>
      <c r="I8" s="85" t="s">
        <v>110</v>
      </c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</row>
    <row r="9" spans="1:170" s="5" customFormat="1">
      <c r="A9" s="76" t="s">
        <v>95</v>
      </c>
      <c r="B9" s="78" t="s">
        <v>96</v>
      </c>
      <c r="C9" s="117">
        <v>9</v>
      </c>
      <c r="D9" s="85">
        <v>12.1</v>
      </c>
      <c r="E9" s="85">
        <v>16.899999999999999</v>
      </c>
      <c r="F9" s="85">
        <v>18.7</v>
      </c>
      <c r="G9" s="85">
        <v>37.4</v>
      </c>
      <c r="H9" s="85">
        <v>52.6</v>
      </c>
      <c r="I9" s="85" t="s">
        <v>110</v>
      </c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</row>
    <row r="10" spans="1:170" s="5" customFormat="1">
      <c r="A10" s="18" t="s">
        <v>14</v>
      </c>
      <c r="B10" s="35" t="s">
        <v>48</v>
      </c>
      <c r="C10" s="118">
        <v>7</v>
      </c>
      <c r="D10" s="85">
        <v>11.6</v>
      </c>
      <c r="E10" s="85">
        <v>21.7</v>
      </c>
      <c r="F10" s="85">
        <v>34</v>
      </c>
      <c r="G10" s="85">
        <v>49.4</v>
      </c>
      <c r="H10" s="85">
        <v>69.400000000000006</v>
      </c>
      <c r="I10" s="86" t="s">
        <v>122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</row>
    <row r="11" spans="1:170" s="5" customFormat="1">
      <c r="A11" s="18" t="s">
        <v>14</v>
      </c>
      <c r="B11" s="35" t="s">
        <v>48</v>
      </c>
      <c r="C11" s="118">
        <v>8</v>
      </c>
      <c r="D11" s="85">
        <v>11.3</v>
      </c>
      <c r="E11" s="85">
        <v>20.6</v>
      </c>
      <c r="F11" s="85">
        <v>32.299999999999997</v>
      </c>
      <c r="G11" s="85">
        <v>47.5</v>
      </c>
      <c r="H11" s="85">
        <v>68.099999999999994</v>
      </c>
      <c r="I11" s="86" t="s">
        <v>122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</row>
    <row r="12" spans="1:170" s="5" customFormat="1">
      <c r="A12" s="18" t="s">
        <v>14</v>
      </c>
      <c r="B12" s="35" t="s">
        <v>48</v>
      </c>
      <c r="C12" s="118">
        <v>9</v>
      </c>
      <c r="D12" s="85">
        <v>9.9</v>
      </c>
      <c r="E12" s="85">
        <v>18.2</v>
      </c>
      <c r="F12" s="85">
        <v>29.5</v>
      </c>
      <c r="G12" s="85">
        <v>45.4</v>
      </c>
      <c r="H12" s="85">
        <v>66</v>
      </c>
      <c r="I12" s="86" t="s">
        <v>122</v>
      </c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</row>
    <row r="13" spans="1:170" s="5" customFormat="1">
      <c r="A13" s="18" t="s">
        <v>15</v>
      </c>
      <c r="B13" s="35" t="s">
        <v>49</v>
      </c>
      <c r="C13" s="118">
        <v>7</v>
      </c>
      <c r="D13" s="85">
        <v>11.2</v>
      </c>
      <c r="E13" s="85">
        <v>19.399999999999999</v>
      </c>
      <c r="F13" s="85">
        <v>31.1</v>
      </c>
      <c r="G13" s="85">
        <v>41.1</v>
      </c>
      <c r="H13" s="85">
        <v>63</v>
      </c>
      <c r="I13" s="86" t="s">
        <v>110</v>
      </c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</row>
    <row r="14" spans="1:170" s="5" customFormat="1">
      <c r="A14" s="18" t="s">
        <v>15</v>
      </c>
      <c r="B14" s="35" t="s">
        <v>49</v>
      </c>
      <c r="C14" s="118">
        <v>8</v>
      </c>
      <c r="D14" s="85">
        <v>16.3</v>
      </c>
      <c r="E14" s="85">
        <v>21.2</v>
      </c>
      <c r="F14" s="85">
        <v>24.3</v>
      </c>
      <c r="G14" s="85">
        <v>38.700000000000003</v>
      </c>
      <c r="H14" s="85">
        <v>61.5</v>
      </c>
      <c r="I14" s="86" t="s">
        <v>110</v>
      </c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</row>
    <row r="15" spans="1:170" s="5" customFormat="1">
      <c r="A15" s="18" t="s">
        <v>15</v>
      </c>
      <c r="B15" s="35" t="s">
        <v>49</v>
      </c>
      <c r="C15" s="118">
        <v>9</v>
      </c>
      <c r="D15" s="85">
        <v>8.4</v>
      </c>
      <c r="E15" s="85">
        <v>14.8</v>
      </c>
      <c r="F15" s="85">
        <v>24.5</v>
      </c>
      <c r="G15" s="85">
        <v>36.6</v>
      </c>
      <c r="H15" s="85">
        <v>60.4</v>
      </c>
      <c r="I15" s="86" t="s">
        <v>110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</row>
    <row r="16" spans="1:170" s="5" customFormat="1">
      <c r="A16" s="18" t="s">
        <v>16</v>
      </c>
      <c r="B16" s="35" t="s">
        <v>85</v>
      </c>
      <c r="C16" s="118">
        <v>7</v>
      </c>
      <c r="D16" s="85">
        <v>5.96</v>
      </c>
      <c r="E16" s="85">
        <v>16.63</v>
      </c>
      <c r="F16" s="85">
        <v>29.47</v>
      </c>
      <c r="G16" s="85">
        <v>45.27</v>
      </c>
      <c r="H16" s="85">
        <v>68.38</v>
      </c>
      <c r="I16" s="86" t="s">
        <v>110</v>
      </c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</row>
    <row r="17" spans="1:170" s="5" customFormat="1">
      <c r="A17" s="18" t="s">
        <v>16</v>
      </c>
      <c r="B17" s="35" t="s">
        <v>85</v>
      </c>
      <c r="C17" s="118">
        <v>8</v>
      </c>
      <c r="D17" s="85">
        <v>7.38</v>
      </c>
      <c r="E17" s="85">
        <v>15.66</v>
      </c>
      <c r="F17" s="85">
        <v>28.94</v>
      </c>
      <c r="G17" s="85">
        <v>42.53</v>
      </c>
      <c r="H17" s="85">
        <v>70.510000000000005</v>
      </c>
      <c r="I17" s="86" t="s">
        <v>110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</row>
    <row r="18" spans="1:170" s="5" customFormat="1">
      <c r="A18" s="18" t="s">
        <v>16</v>
      </c>
      <c r="B18" s="35" t="s">
        <v>85</v>
      </c>
      <c r="C18" s="118">
        <v>9</v>
      </c>
      <c r="D18" s="85">
        <v>4.25</v>
      </c>
      <c r="E18" s="85">
        <v>13.44</v>
      </c>
      <c r="F18" s="85">
        <v>24.49</v>
      </c>
      <c r="G18" s="85">
        <v>39.770000000000003</v>
      </c>
      <c r="H18" s="85">
        <v>68.209999999999994</v>
      </c>
      <c r="I18" s="86" t="s">
        <v>110</v>
      </c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</row>
    <row r="19" spans="1:170">
      <c r="I19" s="21"/>
    </row>
    <row r="20" spans="1:170">
      <c r="I20" s="21"/>
    </row>
    <row r="21" spans="1:170">
      <c r="I21" s="21"/>
    </row>
    <row r="22" spans="1:170">
      <c r="I22" s="21"/>
    </row>
    <row r="23" spans="1:170">
      <c r="I23" s="21"/>
    </row>
    <row r="24" spans="1:170">
      <c r="I24" s="21"/>
    </row>
    <row r="25" spans="1:170">
      <c r="I25" s="21"/>
    </row>
    <row r="26" spans="1:170">
      <c r="I26" s="21"/>
    </row>
    <row r="27" spans="1:170">
      <c r="I27" s="21"/>
    </row>
    <row r="28" spans="1:170">
      <c r="I28" s="21"/>
    </row>
    <row r="29" spans="1:170">
      <c r="I29" s="21"/>
    </row>
    <row r="30" spans="1:170">
      <c r="I30" s="21"/>
    </row>
    <row r="31" spans="1:170">
      <c r="I31" s="21"/>
    </row>
    <row r="32" spans="1:170">
      <c r="I32" s="21"/>
    </row>
    <row r="33" spans="9:9">
      <c r="I33" s="21"/>
    </row>
    <row r="34" spans="9:9">
      <c r="I34" s="21"/>
    </row>
    <row r="35" spans="9:9">
      <c r="I35" s="21"/>
    </row>
    <row r="36" spans="9:9">
      <c r="I36" s="21"/>
    </row>
    <row r="37" spans="9:9">
      <c r="I37" s="21"/>
    </row>
    <row r="38" spans="9:9">
      <c r="I38" s="21"/>
    </row>
    <row r="39" spans="9:9">
      <c r="I39" s="21"/>
    </row>
    <row r="40" spans="9:9">
      <c r="I40" s="21"/>
    </row>
    <row r="41" spans="9:9">
      <c r="I41" s="21"/>
    </row>
    <row r="42" spans="9:9">
      <c r="I42" s="21"/>
    </row>
    <row r="43" spans="9:9">
      <c r="I43" s="21"/>
    </row>
    <row r="44" spans="9:9">
      <c r="I44" s="21"/>
    </row>
    <row r="45" spans="9:9">
      <c r="I45" s="21"/>
    </row>
    <row r="46" spans="9:9">
      <c r="I46" s="21"/>
    </row>
    <row r="47" spans="9:9">
      <c r="I47" s="21"/>
    </row>
    <row r="48" spans="9:9">
      <c r="I48" s="21"/>
    </row>
    <row r="49" spans="9:9">
      <c r="I49" s="21"/>
    </row>
    <row r="50" spans="9:9">
      <c r="I50" s="21"/>
    </row>
    <row r="51" spans="9:9">
      <c r="I51" s="21"/>
    </row>
    <row r="52" spans="9:9">
      <c r="I52" s="21"/>
    </row>
    <row r="53" spans="9:9">
      <c r="I53" s="21"/>
    </row>
    <row r="54" spans="9:9">
      <c r="I54" s="21"/>
    </row>
    <row r="55" spans="9:9">
      <c r="I55" s="21"/>
    </row>
    <row r="56" spans="9:9">
      <c r="I56" s="21"/>
    </row>
    <row r="57" spans="9:9">
      <c r="I57" s="21"/>
    </row>
    <row r="58" spans="9:9">
      <c r="I58" s="21"/>
    </row>
    <row r="59" spans="9:9">
      <c r="I59" s="21"/>
    </row>
    <row r="60" spans="9:9">
      <c r="I60" s="21"/>
    </row>
    <row r="61" spans="9:9">
      <c r="I61" s="21"/>
    </row>
    <row r="62" spans="9:9">
      <c r="I62" s="21"/>
    </row>
    <row r="63" spans="9:9">
      <c r="I63" s="21"/>
    </row>
    <row r="64" spans="9:9">
      <c r="I64" s="21"/>
    </row>
    <row r="65" spans="9:9">
      <c r="I65" s="21"/>
    </row>
    <row r="66" spans="9:9">
      <c r="I66" s="21"/>
    </row>
    <row r="67" spans="9:9">
      <c r="I67" s="21"/>
    </row>
    <row r="68" spans="9:9">
      <c r="I68" s="21"/>
    </row>
    <row r="69" spans="9:9">
      <c r="I69" s="21"/>
    </row>
    <row r="70" spans="9:9">
      <c r="I70" s="21"/>
    </row>
    <row r="71" spans="9:9">
      <c r="I71" s="21"/>
    </row>
    <row r="72" spans="9:9">
      <c r="I72" s="21"/>
    </row>
    <row r="73" spans="9:9">
      <c r="I73" s="21"/>
    </row>
    <row r="74" spans="9:9">
      <c r="I74" s="21"/>
    </row>
    <row r="75" spans="9:9">
      <c r="I75" s="21"/>
    </row>
    <row r="76" spans="9:9">
      <c r="I76" s="21"/>
    </row>
    <row r="77" spans="9:9">
      <c r="I77" s="21"/>
    </row>
    <row r="78" spans="9:9">
      <c r="I78" s="21"/>
    </row>
    <row r="79" spans="9:9">
      <c r="I79" s="21"/>
    </row>
    <row r="80" spans="9:9">
      <c r="I80" s="21"/>
    </row>
    <row r="81" spans="9:9">
      <c r="I81" s="21"/>
    </row>
    <row r="82" spans="9:9">
      <c r="I82" s="21"/>
    </row>
    <row r="83" spans="9:9">
      <c r="I83" s="21"/>
    </row>
    <row r="84" spans="9:9">
      <c r="I84" s="21"/>
    </row>
    <row r="85" spans="9:9">
      <c r="I85" s="21"/>
    </row>
    <row r="86" spans="9:9">
      <c r="I86" s="21"/>
    </row>
    <row r="87" spans="9:9">
      <c r="I87" s="21"/>
    </row>
    <row r="88" spans="9:9">
      <c r="I88" s="21"/>
    </row>
    <row r="89" spans="9:9">
      <c r="I89" s="21"/>
    </row>
    <row r="90" spans="9:9">
      <c r="I90" s="21"/>
    </row>
    <row r="91" spans="9:9">
      <c r="I91" s="21"/>
    </row>
    <row r="92" spans="9:9">
      <c r="I92" s="21"/>
    </row>
    <row r="93" spans="9:9">
      <c r="I93" s="21"/>
    </row>
    <row r="94" spans="9:9">
      <c r="I94" s="21"/>
    </row>
    <row r="95" spans="9:9">
      <c r="I95" s="21"/>
    </row>
    <row r="96" spans="9:9">
      <c r="I96" s="21"/>
    </row>
    <row r="97" spans="9:9">
      <c r="I97" s="21"/>
    </row>
    <row r="98" spans="9:9">
      <c r="I98" s="21"/>
    </row>
    <row r="99" spans="9:9">
      <c r="I99" s="21"/>
    </row>
    <row r="100" spans="9:9">
      <c r="I100" s="21"/>
    </row>
    <row r="101" spans="9:9">
      <c r="I101" s="21"/>
    </row>
    <row r="102" spans="9:9">
      <c r="I102" s="21"/>
    </row>
    <row r="103" spans="9:9">
      <c r="I103" s="21"/>
    </row>
    <row r="104" spans="9:9">
      <c r="I104" s="21"/>
    </row>
    <row r="105" spans="9:9">
      <c r="I105" s="21"/>
    </row>
    <row r="106" spans="9:9">
      <c r="I106" s="21"/>
    </row>
    <row r="107" spans="9:9">
      <c r="I107" s="21"/>
    </row>
    <row r="108" spans="9:9">
      <c r="I108" s="21"/>
    </row>
    <row r="109" spans="9:9">
      <c r="I109" s="21"/>
    </row>
    <row r="110" spans="9:9">
      <c r="I110" s="21"/>
    </row>
    <row r="111" spans="9:9">
      <c r="I111" s="21"/>
    </row>
    <row r="112" spans="9:9">
      <c r="I112" s="21"/>
    </row>
    <row r="113" spans="9:9">
      <c r="I113" s="21"/>
    </row>
    <row r="114" spans="9:9">
      <c r="I114" s="21"/>
    </row>
    <row r="115" spans="9:9">
      <c r="I115" s="21"/>
    </row>
    <row r="116" spans="9:9">
      <c r="I116" s="21"/>
    </row>
    <row r="117" spans="9:9">
      <c r="I117" s="21"/>
    </row>
    <row r="118" spans="9:9">
      <c r="I118" s="21"/>
    </row>
    <row r="119" spans="9:9">
      <c r="I119" s="21"/>
    </row>
    <row r="120" spans="9:9">
      <c r="I120" s="21"/>
    </row>
    <row r="121" spans="9:9">
      <c r="I121" s="21"/>
    </row>
    <row r="122" spans="9:9">
      <c r="I122" s="21"/>
    </row>
    <row r="123" spans="9:9">
      <c r="I123" s="21"/>
    </row>
    <row r="124" spans="9:9">
      <c r="I124" s="21"/>
    </row>
    <row r="125" spans="9:9">
      <c r="I125" s="21"/>
    </row>
    <row r="126" spans="9:9">
      <c r="I126" s="21"/>
    </row>
    <row r="127" spans="9:9">
      <c r="I127" s="21"/>
    </row>
    <row r="128" spans="9:9">
      <c r="I128" s="21"/>
    </row>
    <row r="129" spans="9:9">
      <c r="I129" s="21"/>
    </row>
    <row r="130" spans="9:9">
      <c r="I130" s="21"/>
    </row>
    <row r="131" spans="9:9">
      <c r="I131" s="21"/>
    </row>
    <row r="132" spans="9:9">
      <c r="I132" s="21"/>
    </row>
    <row r="133" spans="9:9">
      <c r="I133" s="21"/>
    </row>
    <row r="134" spans="9:9">
      <c r="I134" s="21"/>
    </row>
    <row r="135" spans="9:9">
      <c r="I135" s="21"/>
    </row>
    <row r="136" spans="9:9">
      <c r="I136" s="21"/>
    </row>
    <row r="137" spans="9:9">
      <c r="I137" s="21"/>
    </row>
    <row r="138" spans="9:9">
      <c r="I138" s="21"/>
    </row>
    <row r="139" spans="9:9">
      <c r="I139" s="21"/>
    </row>
    <row r="140" spans="9:9">
      <c r="I140" s="21"/>
    </row>
    <row r="141" spans="9:9">
      <c r="I141" s="21"/>
    </row>
    <row r="142" spans="9:9">
      <c r="I142" s="21"/>
    </row>
    <row r="143" spans="9:9">
      <c r="I143" s="21"/>
    </row>
    <row r="144" spans="9:9">
      <c r="I144" s="21"/>
    </row>
    <row r="145" spans="9:9">
      <c r="I145" s="21"/>
    </row>
    <row r="146" spans="9:9">
      <c r="I146" s="21"/>
    </row>
    <row r="147" spans="9:9">
      <c r="I147" s="21"/>
    </row>
    <row r="148" spans="9:9">
      <c r="I148" s="21"/>
    </row>
    <row r="149" spans="9:9">
      <c r="I149" s="21"/>
    </row>
    <row r="150" spans="9:9">
      <c r="I150" s="21"/>
    </row>
    <row r="151" spans="9:9">
      <c r="I151" s="21"/>
    </row>
    <row r="152" spans="9:9">
      <c r="I152" s="21"/>
    </row>
    <row r="153" spans="9:9">
      <c r="I153" s="21"/>
    </row>
    <row r="154" spans="9:9">
      <c r="I154" s="21"/>
    </row>
    <row r="155" spans="9:9">
      <c r="I155" s="21"/>
    </row>
    <row r="156" spans="9:9">
      <c r="I156" s="21"/>
    </row>
    <row r="157" spans="9:9">
      <c r="I157" s="21"/>
    </row>
    <row r="158" spans="9:9">
      <c r="I158" s="21"/>
    </row>
    <row r="159" spans="9:9">
      <c r="I159" s="21"/>
    </row>
    <row r="160" spans="9:9">
      <c r="I160" s="21"/>
    </row>
    <row r="161" spans="9:9">
      <c r="I161" s="21"/>
    </row>
    <row r="162" spans="9:9">
      <c r="I162" s="21"/>
    </row>
    <row r="163" spans="9:9">
      <c r="I163" s="21"/>
    </row>
    <row r="164" spans="9:9">
      <c r="I164" s="21"/>
    </row>
    <row r="165" spans="9:9">
      <c r="I165" s="21"/>
    </row>
    <row r="166" spans="9:9">
      <c r="I166" s="21"/>
    </row>
    <row r="167" spans="9:9">
      <c r="I167" s="21"/>
    </row>
    <row r="168" spans="9:9">
      <c r="I168" s="21"/>
    </row>
    <row r="169" spans="9:9">
      <c r="I169" s="21"/>
    </row>
    <row r="170" spans="9:9">
      <c r="I170" s="21"/>
    </row>
    <row r="171" spans="9:9">
      <c r="I171" s="21"/>
    </row>
    <row r="172" spans="9:9">
      <c r="I172" s="21"/>
    </row>
    <row r="173" spans="9:9">
      <c r="I173" s="21"/>
    </row>
    <row r="174" spans="9:9">
      <c r="I174" s="21"/>
    </row>
    <row r="175" spans="9:9">
      <c r="I175" s="21"/>
    </row>
    <row r="176" spans="9:9">
      <c r="I176" s="21"/>
    </row>
    <row r="177" spans="9:9">
      <c r="I177" s="21"/>
    </row>
    <row r="178" spans="9:9">
      <c r="I178" s="21"/>
    </row>
    <row r="179" spans="9:9">
      <c r="I179" s="21"/>
    </row>
    <row r="180" spans="9:9">
      <c r="I180" s="21"/>
    </row>
    <row r="181" spans="9:9">
      <c r="I181" s="21"/>
    </row>
    <row r="182" spans="9:9">
      <c r="I182" s="21"/>
    </row>
    <row r="183" spans="9:9">
      <c r="I183" s="21"/>
    </row>
    <row r="184" spans="9:9">
      <c r="I184" s="21"/>
    </row>
    <row r="185" spans="9:9">
      <c r="I185" s="21"/>
    </row>
    <row r="186" spans="9:9">
      <c r="I186" s="21"/>
    </row>
    <row r="187" spans="9:9">
      <c r="I187" s="21"/>
    </row>
    <row r="188" spans="9:9">
      <c r="I188" s="21"/>
    </row>
    <row r="189" spans="9:9">
      <c r="I189" s="21"/>
    </row>
    <row r="190" spans="9:9">
      <c r="I190" s="21"/>
    </row>
    <row r="191" spans="9:9">
      <c r="I191" s="21"/>
    </row>
    <row r="192" spans="9:9">
      <c r="I192" s="21"/>
    </row>
    <row r="193" spans="9:9">
      <c r="I193" s="21"/>
    </row>
    <row r="194" spans="9:9">
      <c r="I194" s="21"/>
    </row>
    <row r="195" spans="9:9">
      <c r="I195" s="21"/>
    </row>
    <row r="196" spans="9:9">
      <c r="I196" s="21"/>
    </row>
    <row r="197" spans="9:9">
      <c r="I197" s="21"/>
    </row>
    <row r="198" spans="9:9">
      <c r="I198" s="21"/>
    </row>
    <row r="199" spans="9:9">
      <c r="I199" s="21"/>
    </row>
    <row r="200" spans="9:9">
      <c r="I200" s="21"/>
    </row>
    <row r="201" spans="9:9">
      <c r="I201" s="21"/>
    </row>
    <row r="202" spans="9:9">
      <c r="I202" s="21"/>
    </row>
    <row r="203" spans="9:9">
      <c r="I203" s="21"/>
    </row>
    <row r="204" spans="9:9">
      <c r="I204" s="21"/>
    </row>
    <row r="205" spans="9:9">
      <c r="I205" s="21"/>
    </row>
    <row r="206" spans="9:9">
      <c r="I206" s="21"/>
    </row>
    <row r="207" spans="9:9">
      <c r="I207" s="21"/>
    </row>
    <row r="208" spans="9:9">
      <c r="I208" s="21"/>
    </row>
    <row r="209" spans="9:9">
      <c r="I209" s="21"/>
    </row>
    <row r="210" spans="9:9">
      <c r="I210" s="21"/>
    </row>
    <row r="211" spans="9:9">
      <c r="I211" s="21"/>
    </row>
    <row r="212" spans="9:9">
      <c r="I212" s="21"/>
    </row>
    <row r="213" spans="9:9">
      <c r="I213" s="21"/>
    </row>
    <row r="214" spans="9:9">
      <c r="I214" s="21"/>
    </row>
    <row r="215" spans="9:9">
      <c r="I215" s="21"/>
    </row>
    <row r="216" spans="9:9">
      <c r="I216" s="21"/>
    </row>
    <row r="217" spans="9:9">
      <c r="I217" s="21"/>
    </row>
    <row r="218" spans="9:9">
      <c r="I218" s="21"/>
    </row>
    <row r="219" spans="9:9">
      <c r="I219" s="21"/>
    </row>
    <row r="220" spans="9:9">
      <c r="I220" s="21"/>
    </row>
    <row r="221" spans="9:9">
      <c r="I221" s="21"/>
    </row>
    <row r="222" spans="9:9">
      <c r="I222" s="21"/>
    </row>
    <row r="223" spans="9:9">
      <c r="I223" s="21"/>
    </row>
    <row r="224" spans="9:9">
      <c r="I224" s="21"/>
    </row>
    <row r="225" spans="9:9">
      <c r="I225" s="21"/>
    </row>
    <row r="226" spans="9:9">
      <c r="I226" s="21"/>
    </row>
    <row r="227" spans="9:9">
      <c r="I227" s="21"/>
    </row>
    <row r="228" spans="9:9">
      <c r="I228" s="21"/>
    </row>
    <row r="229" spans="9:9">
      <c r="I229" s="21"/>
    </row>
    <row r="230" spans="9:9">
      <c r="I230" s="21"/>
    </row>
    <row r="231" spans="9:9">
      <c r="I231" s="21"/>
    </row>
    <row r="232" spans="9:9">
      <c r="I232" s="21"/>
    </row>
    <row r="233" spans="9:9">
      <c r="I233" s="21"/>
    </row>
    <row r="234" spans="9:9">
      <c r="I234" s="21"/>
    </row>
    <row r="235" spans="9:9">
      <c r="I235" s="21"/>
    </row>
    <row r="236" spans="9:9">
      <c r="I236" s="21"/>
    </row>
    <row r="237" spans="9:9">
      <c r="I237" s="21"/>
    </row>
    <row r="238" spans="9:9">
      <c r="I238" s="21"/>
    </row>
    <row r="239" spans="9:9">
      <c r="I239" s="21"/>
    </row>
    <row r="240" spans="9:9">
      <c r="I240" s="21"/>
    </row>
    <row r="241" spans="9:9">
      <c r="I241" s="21"/>
    </row>
    <row r="242" spans="9:9">
      <c r="I242" s="21"/>
    </row>
    <row r="243" spans="9:9">
      <c r="I243" s="21"/>
    </row>
    <row r="244" spans="9:9">
      <c r="I244" s="21"/>
    </row>
    <row r="245" spans="9:9">
      <c r="I245" s="21"/>
    </row>
    <row r="246" spans="9:9">
      <c r="I246" s="21"/>
    </row>
    <row r="247" spans="9:9">
      <c r="I247" s="21"/>
    </row>
    <row r="248" spans="9:9">
      <c r="I248" s="21"/>
    </row>
    <row r="249" spans="9:9">
      <c r="I249" s="21"/>
    </row>
    <row r="250" spans="9:9">
      <c r="I250" s="21"/>
    </row>
    <row r="251" spans="9:9">
      <c r="I251" s="21"/>
    </row>
    <row r="252" spans="9:9">
      <c r="I252" s="21"/>
    </row>
    <row r="253" spans="9:9">
      <c r="I253" s="21"/>
    </row>
    <row r="254" spans="9:9">
      <c r="I254" s="21"/>
    </row>
    <row r="255" spans="9:9">
      <c r="I255" s="21"/>
    </row>
    <row r="256" spans="9:9">
      <c r="I256" s="21"/>
    </row>
    <row r="257" spans="9:9">
      <c r="I257" s="21"/>
    </row>
    <row r="258" spans="9:9">
      <c r="I258" s="21"/>
    </row>
    <row r="259" spans="9:9">
      <c r="I259" s="21"/>
    </row>
    <row r="260" spans="9:9">
      <c r="I260" s="21"/>
    </row>
    <row r="261" spans="9:9">
      <c r="I261" s="21"/>
    </row>
    <row r="262" spans="9:9">
      <c r="I262" s="21"/>
    </row>
    <row r="263" spans="9:9">
      <c r="I263" s="21"/>
    </row>
    <row r="264" spans="9:9">
      <c r="I264" s="21"/>
    </row>
    <row r="265" spans="9:9">
      <c r="I265" s="21"/>
    </row>
    <row r="266" spans="9:9">
      <c r="I266" s="21"/>
    </row>
    <row r="267" spans="9:9">
      <c r="I267" s="21"/>
    </row>
    <row r="268" spans="9:9">
      <c r="I268" s="21"/>
    </row>
    <row r="269" spans="9:9">
      <c r="I269" s="21"/>
    </row>
    <row r="270" spans="9:9">
      <c r="I270" s="21"/>
    </row>
    <row r="271" spans="9:9">
      <c r="I271" s="21"/>
    </row>
    <row r="272" spans="9:9">
      <c r="I272" s="21"/>
    </row>
    <row r="273" spans="9:9">
      <c r="I273" s="21"/>
    </row>
    <row r="274" spans="9:9">
      <c r="I274" s="21"/>
    </row>
    <row r="275" spans="9:9">
      <c r="I275" s="21"/>
    </row>
    <row r="276" spans="9:9">
      <c r="I276" s="21"/>
    </row>
    <row r="277" spans="9:9">
      <c r="I277" s="21"/>
    </row>
    <row r="278" spans="9:9">
      <c r="I278" s="21"/>
    </row>
    <row r="279" spans="9:9">
      <c r="I279" s="21"/>
    </row>
    <row r="280" spans="9:9">
      <c r="I280" s="21"/>
    </row>
    <row r="281" spans="9:9">
      <c r="I281" s="21"/>
    </row>
    <row r="282" spans="9:9">
      <c r="I282" s="21"/>
    </row>
    <row r="283" spans="9:9">
      <c r="I283" s="21"/>
    </row>
    <row r="284" spans="9:9">
      <c r="I284" s="21"/>
    </row>
    <row r="285" spans="9:9">
      <c r="I285" s="21"/>
    </row>
    <row r="286" spans="9:9">
      <c r="I286" s="21"/>
    </row>
    <row r="287" spans="9:9">
      <c r="I287" s="21"/>
    </row>
    <row r="288" spans="9:9">
      <c r="I288" s="21"/>
    </row>
    <row r="289" spans="9:9">
      <c r="I289" s="21"/>
    </row>
    <row r="290" spans="9:9">
      <c r="I290" s="21"/>
    </row>
    <row r="291" spans="9:9">
      <c r="I291" s="21"/>
    </row>
    <row r="292" spans="9:9">
      <c r="I292" s="21"/>
    </row>
    <row r="293" spans="9:9">
      <c r="I293" s="21"/>
    </row>
    <row r="294" spans="9:9">
      <c r="I294" s="21"/>
    </row>
    <row r="295" spans="9:9">
      <c r="I295" s="21"/>
    </row>
    <row r="296" spans="9:9">
      <c r="I296" s="21"/>
    </row>
    <row r="297" spans="9:9">
      <c r="I297" s="21"/>
    </row>
    <row r="298" spans="9:9">
      <c r="I298" s="21"/>
    </row>
    <row r="299" spans="9:9">
      <c r="I299" s="21"/>
    </row>
    <row r="300" spans="9:9">
      <c r="I300" s="21"/>
    </row>
    <row r="301" spans="9:9">
      <c r="I301" s="21"/>
    </row>
    <row r="302" spans="9:9">
      <c r="I302" s="21"/>
    </row>
    <row r="303" spans="9:9">
      <c r="I303" s="21"/>
    </row>
    <row r="304" spans="9:9">
      <c r="I304" s="21"/>
    </row>
    <row r="305" spans="9:9">
      <c r="I305" s="21"/>
    </row>
    <row r="306" spans="9:9">
      <c r="I306" s="21"/>
    </row>
    <row r="307" spans="9:9">
      <c r="I307" s="21"/>
    </row>
    <row r="308" spans="9:9">
      <c r="I308" s="21"/>
    </row>
    <row r="309" spans="9:9">
      <c r="I309" s="21"/>
    </row>
    <row r="310" spans="9:9">
      <c r="I310" s="21"/>
    </row>
    <row r="311" spans="9:9">
      <c r="I311" s="21"/>
    </row>
    <row r="312" spans="9:9">
      <c r="I312" s="21"/>
    </row>
    <row r="313" spans="9:9">
      <c r="I313" s="21"/>
    </row>
    <row r="314" spans="9:9">
      <c r="I314" s="21"/>
    </row>
    <row r="315" spans="9:9">
      <c r="I315" s="21"/>
    </row>
    <row r="316" spans="9:9">
      <c r="I316" s="21"/>
    </row>
    <row r="317" spans="9:9">
      <c r="I317" s="21"/>
    </row>
    <row r="318" spans="9:9">
      <c r="I318" s="21"/>
    </row>
    <row r="319" spans="9:9">
      <c r="I319" s="21"/>
    </row>
    <row r="320" spans="9:9">
      <c r="I320" s="21"/>
    </row>
  </sheetData>
  <mergeCells count="5">
    <mergeCell ref="V2:X2"/>
    <mergeCell ref="J2:L2"/>
    <mergeCell ref="M2:O2"/>
    <mergeCell ref="P2:R2"/>
    <mergeCell ref="S2:U2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Sample Specs</vt:lpstr>
      <vt:lpstr>Labs</vt:lpstr>
      <vt:lpstr>Results</vt:lpstr>
      <vt:lpstr>PSD for Samples 7, 8, 9</vt:lpstr>
      <vt:lpstr>FineSplit Chart</vt:lpstr>
      <vt:lpstr>SandSplit Chart</vt:lpstr>
      <vt:lpstr>SedWeight Chart</vt:lpstr>
      <vt:lpstr>SSC Chart</vt:lpstr>
      <vt:lpstr>SSC vs %diff</vt:lpstr>
      <vt:lpstr>PSD-7 Chart</vt:lpstr>
      <vt:lpstr>PSD-8 Chart</vt:lpstr>
      <vt:lpstr>PSD-9 Chart</vt:lpstr>
      <vt:lpstr>'PSD for Samples 7, 8, 9'!_2222mg</vt:lpstr>
      <vt:lpstr>Results!_65mg</vt:lpstr>
    </vt:vector>
  </TitlesOfParts>
  <Company>BQS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 burke</dc:creator>
  <cp:lastModifiedBy>Pickersgill, Sharon Renee</cp:lastModifiedBy>
  <cp:lastPrinted>2021-12-30T15:56:48Z</cp:lastPrinted>
  <dcterms:created xsi:type="dcterms:W3CDTF">2003-01-15T21:42:02Z</dcterms:created>
  <dcterms:modified xsi:type="dcterms:W3CDTF">2023-06-12T13:00:28Z</dcterms:modified>
</cp:coreProperties>
</file>