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4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1.xml" ContentType="application/vnd.openxmlformats-officedocument.drawingml.chartshapes+xml"/>
  <Override PartName="/xl/queryTables/queryTable2.xml" ContentType="application/vnd.openxmlformats-officedocument.spreadsheetml.queryTable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slqa\"/>
    </mc:Choice>
  </mc:AlternateContent>
  <xr:revisionPtr revIDLastSave="0" documentId="13_ncr:1_{D8182DCC-AD63-4287-9139-8FDCCF1C4CCA}" xr6:coauthVersionLast="47" xr6:coauthVersionMax="47" xr10:uidLastSave="{00000000-0000-0000-0000-000000000000}"/>
  <bookViews>
    <workbookView xWindow="1035" yWindow="4245" windowWidth="18900" windowHeight="11055" tabRatio="809" firstSheet="1" activeTab="2" xr2:uid="{00000000-000D-0000-FFFF-FFFF00000000}"/>
  </bookViews>
  <sheets>
    <sheet name="Sample Specs" sheetId="26" r:id="rId1"/>
    <sheet name="Labs" sheetId="4" r:id="rId2"/>
    <sheet name="Results" sheetId="1" r:id="rId3"/>
    <sheet name="FineSplit Chart" sheetId="10" r:id="rId4"/>
    <sheet name="SandSplit Chart" sheetId="11" r:id="rId5"/>
    <sheet name="SedWeight Chart" sheetId="12" r:id="rId6"/>
    <sheet name="SSC Chart" sheetId="9" r:id="rId7"/>
    <sheet name="SSC vs %diff" sheetId="27" r:id="rId8"/>
    <sheet name="PSD for Samples 7, 8, 9" sheetId="8" r:id="rId9"/>
    <sheet name="PSD-7 Chart" sheetId="28" r:id="rId10"/>
    <sheet name="PSD-8 Chart" sheetId="29" r:id="rId11"/>
    <sheet name="PSD-9 Chart" sheetId="30" r:id="rId12"/>
  </sheets>
  <definedNames>
    <definedName name="_2222mg" localSheetId="8">'PSD for Samples 7, 8, 9'!$A$1:$K$264</definedName>
    <definedName name="_65mg" localSheetId="2">Results!$A$1:$AO$382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40" i="1" l="1"/>
  <c r="O111" i="1"/>
  <c r="O110" i="1"/>
  <c r="O109" i="1"/>
  <c r="O108" i="1"/>
  <c r="O107" i="1"/>
  <c r="O106" i="1"/>
  <c r="O105" i="1"/>
  <c r="O104" i="1"/>
  <c r="J4" i="1"/>
  <c r="I4" i="1"/>
  <c r="F4" i="1"/>
  <c r="F5" i="1"/>
  <c r="I5" i="1" l="1"/>
  <c r="J5" i="1" s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F6" i="1"/>
  <c r="J6" i="1" l="1"/>
  <c r="Q157" i="1"/>
  <c r="R157" i="1"/>
  <c r="Q139" i="1"/>
  <c r="R139" i="1"/>
  <c r="Q94" i="1"/>
  <c r="R94" i="1"/>
  <c r="Q52" i="1"/>
  <c r="R52" i="1"/>
  <c r="Q16" i="1"/>
  <c r="R16" i="1"/>
  <c r="Q17" i="1"/>
  <c r="R17" i="1"/>
  <c r="F22" i="1"/>
  <c r="J22" i="1" s="1"/>
  <c r="T22" i="1" s="1"/>
  <c r="F23" i="1"/>
  <c r="J23" i="1" s="1"/>
  <c r="T23" i="1" s="1"/>
  <c r="F24" i="1"/>
  <c r="J24" i="1" s="1"/>
  <c r="T24" i="1" s="1"/>
  <c r="F25" i="1"/>
  <c r="J25" i="1" s="1"/>
  <c r="T25" i="1" s="1"/>
  <c r="F26" i="1"/>
  <c r="J26" i="1" s="1"/>
  <c r="T26" i="1" s="1"/>
  <c r="F27" i="1"/>
  <c r="J27" i="1" s="1"/>
  <c r="T27" i="1" s="1"/>
  <c r="F28" i="1"/>
  <c r="F29" i="1"/>
  <c r="J29" i="1" s="1"/>
  <c r="T29" i="1" s="1"/>
  <c r="F30" i="1"/>
  <c r="J30" i="1" s="1"/>
  <c r="T30" i="1" s="1"/>
  <c r="J28" i="1"/>
  <c r="T28" i="1" s="1"/>
  <c r="S17" i="1"/>
  <c r="Q18" i="1"/>
  <c r="R18" i="1"/>
  <c r="S18" i="1"/>
  <c r="Q19" i="1"/>
  <c r="R19" i="1"/>
  <c r="S19" i="1"/>
  <c r="Q20" i="1"/>
  <c r="R20" i="1"/>
  <c r="S20" i="1"/>
  <c r="Q21" i="1"/>
  <c r="R21" i="1"/>
  <c r="S21" i="1"/>
  <c r="Q22" i="1"/>
  <c r="R22" i="1"/>
  <c r="S22" i="1"/>
  <c r="Q23" i="1"/>
  <c r="R23" i="1"/>
  <c r="S23" i="1"/>
  <c r="Q24" i="1"/>
  <c r="R24" i="1"/>
  <c r="S24" i="1"/>
  <c r="Q25" i="1"/>
  <c r="R25" i="1"/>
  <c r="S25" i="1"/>
  <c r="Q26" i="1"/>
  <c r="R26" i="1"/>
  <c r="S26" i="1"/>
  <c r="Q27" i="1"/>
  <c r="R27" i="1"/>
  <c r="S27" i="1"/>
  <c r="Q28" i="1"/>
  <c r="R28" i="1"/>
  <c r="S28" i="1"/>
  <c r="Q29" i="1"/>
  <c r="R29" i="1"/>
  <c r="S29" i="1"/>
  <c r="Q30" i="1"/>
  <c r="R30" i="1"/>
  <c r="S30" i="1"/>
  <c r="Q31" i="1"/>
  <c r="R31" i="1"/>
  <c r="S31" i="1"/>
  <c r="Q32" i="1"/>
  <c r="R32" i="1"/>
  <c r="S32" i="1"/>
  <c r="Q33" i="1"/>
  <c r="R33" i="1"/>
  <c r="S33" i="1"/>
  <c r="F31" i="1"/>
  <c r="J31" i="1" s="1"/>
  <c r="T31" i="1" s="1"/>
  <c r="S121" i="1" l="1"/>
  <c r="S122" i="1"/>
  <c r="S123" i="1"/>
  <c r="S124" i="1"/>
  <c r="S125" i="1"/>
  <c r="S126" i="1"/>
  <c r="S127" i="1"/>
  <c r="S128" i="1"/>
  <c r="S129" i="1"/>
  <c r="Q5" i="1"/>
  <c r="R5" i="1"/>
  <c r="S5" i="1"/>
  <c r="Q6" i="1"/>
  <c r="R6" i="1"/>
  <c r="S6" i="1"/>
  <c r="Q7" i="1"/>
  <c r="R7" i="1"/>
  <c r="S7" i="1"/>
  <c r="Q8" i="1"/>
  <c r="R8" i="1"/>
  <c r="S8" i="1"/>
  <c r="Q9" i="1"/>
  <c r="R9" i="1"/>
  <c r="S9" i="1"/>
  <c r="Q10" i="1"/>
  <c r="R10" i="1"/>
  <c r="S10" i="1"/>
  <c r="Q11" i="1"/>
  <c r="R11" i="1"/>
  <c r="S11" i="1"/>
  <c r="Q12" i="1"/>
  <c r="R12" i="1"/>
  <c r="S12" i="1"/>
  <c r="S13" i="1"/>
  <c r="S14" i="1"/>
  <c r="S15" i="1"/>
  <c r="S16" i="1"/>
  <c r="Q34" i="1"/>
  <c r="R34" i="1"/>
  <c r="S34" i="1"/>
  <c r="Q35" i="1"/>
  <c r="R35" i="1"/>
  <c r="S35" i="1"/>
  <c r="Q36" i="1"/>
  <c r="R36" i="1"/>
  <c r="S36" i="1"/>
  <c r="Q37" i="1"/>
  <c r="R37" i="1"/>
  <c r="S37" i="1"/>
  <c r="Q38" i="1"/>
  <c r="R38" i="1"/>
  <c r="S38" i="1"/>
  <c r="Q39" i="1"/>
  <c r="R39" i="1"/>
  <c r="S39" i="1"/>
  <c r="Q40" i="1"/>
  <c r="R40" i="1"/>
  <c r="S40" i="1"/>
  <c r="Q41" i="1"/>
  <c r="R41" i="1"/>
  <c r="S41" i="1"/>
  <c r="Q42" i="1"/>
  <c r="R42" i="1"/>
  <c r="S42" i="1"/>
  <c r="Q43" i="1"/>
  <c r="R43" i="1"/>
  <c r="S43" i="1"/>
  <c r="Q44" i="1"/>
  <c r="R44" i="1"/>
  <c r="S44" i="1"/>
  <c r="Q45" i="1"/>
  <c r="R45" i="1"/>
  <c r="S45" i="1"/>
  <c r="Q46" i="1"/>
  <c r="R46" i="1"/>
  <c r="S46" i="1"/>
  <c r="Q47" i="1"/>
  <c r="R47" i="1"/>
  <c r="S47" i="1"/>
  <c r="Q48" i="1"/>
  <c r="R48" i="1"/>
  <c r="S48" i="1"/>
  <c r="S49" i="1"/>
  <c r="S50" i="1"/>
  <c r="S51" i="1"/>
  <c r="S52" i="1"/>
  <c r="Q53" i="1"/>
  <c r="R53" i="1"/>
  <c r="S53" i="1"/>
  <c r="Q54" i="1"/>
  <c r="R54" i="1"/>
  <c r="S54" i="1"/>
  <c r="Q55" i="1"/>
  <c r="R55" i="1"/>
  <c r="S55" i="1"/>
  <c r="Q56" i="1"/>
  <c r="R56" i="1"/>
  <c r="S56" i="1"/>
  <c r="Q57" i="1"/>
  <c r="R57" i="1"/>
  <c r="S57" i="1"/>
  <c r="Q58" i="1"/>
  <c r="R58" i="1"/>
  <c r="S58" i="1"/>
  <c r="Q59" i="1"/>
  <c r="R59" i="1"/>
  <c r="S59" i="1"/>
  <c r="Q60" i="1"/>
  <c r="R60" i="1"/>
  <c r="S60" i="1"/>
  <c r="Q61" i="1"/>
  <c r="R61" i="1"/>
  <c r="S61" i="1"/>
  <c r="Q62" i="1"/>
  <c r="R62" i="1"/>
  <c r="S62" i="1"/>
  <c r="Q63" i="1"/>
  <c r="R63" i="1"/>
  <c r="S63" i="1"/>
  <c r="Q64" i="1"/>
  <c r="R64" i="1"/>
  <c r="S64" i="1"/>
  <c r="Q65" i="1"/>
  <c r="R65" i="1"/>
  <c r="S65" i="1"/>
  <c r="Q66" i="1"/>
  <c r="R66" i="1"/>
  <c r="S66" i="1"/>
  <c r="Q67" i="1"/>
  <c r="R67" i="1"/>
  <c r="S67" i="1"/>
  <c r="Q68" i="1"/>
  <c r="R68" i="1"/>
  <c r="S68" i="1"/>
  <c r="Q69" i="1"/>
  <c r="R69" i="1"/>
  <c r="S69" i="1"/>
  <c r="Q70" i="1"/>
  <c r="R70" i="1"/>
  <c r="S70" i="1"/>
  <c r="Q71" i="1"/>
  <c r="R71" i="1"/>
  <c r="S71" i="1"/>
  <c r="Q72" i="1"/>
  <c r="R72" i="1"/>
  <c r="S72" i="1"/>
  <c r="Q73" i="1"/>
  <c r="R73" i="1"/>
  <c r="S73" i="1"/>
  <c r="Q74" i="1"/>
  <c r="R74" i="1"/>
  <c r="S74" i="1"/>
  <c r="Q75" i="1"/>
  <c r="R75" i="1"/>
  <c r="S75" i="1"/>
  <c r="Q76" i="1"/>
  <c r="R76" i="1"/>
  <c r="S76" i="1"/>
  <c r="Q77" i="1"/>
  <c r="R77" i="1"/>
  <c r="S77" i="1"/>
  <c r="Q78" i="1"/>
  <c r="R78" i="1"/>
  <c r="S78" i="1"/>
  <c r="Q79" i="1"/>
  <c r="R79" i="1"/>
  <c r="S79" i="1"/>
  <c r="Q80" i="1"/>
  <c r="R80" i="1"/>
  <c r="S80" i="1"/>
  <c r="Q81" i="1"/>
  <c r="R81" i="1"/>
  <c r="S81" i="1"/>
  <c r="Q82" i="1"/>
  <c r="R82" i="1"/>
  <c r="S82" i="1"/>
  <c r="Q83" i="1"/>
  <c r="R83" i="1"/>
  <c r="S83" i="1"/>
  <c r="Q84" i="1"/>
  <c r="R84" i="1"/>
  <c r="S84" i="1"/>
  <c r="S85" i="1"/>
  <c r="S86" i="1"/>
  <c r="S87" i="1"/>
  <c r="S88" i="1"/>
  <c r="S89" i="1"/>
  <c r="S90" i="1"/>
  <c r="S91" i="1"/>
  <c r="S92" i="1"/>
  <c r="S93" i="1"/>
  <c r="S94" i="1"/>
  <c r="Q95" i="1"/>
  <c r="R95" i="1"/>
  <c r="S95" i="1"/>
  <c r="Q96" i="1"/>
  <c r="R96" i="1"/>
  <c r="S96" i="1"/>
  <c r="Q97" i="1"/>
  <c r="R97" i="1"/>
  <c r="S97" i="1"/>
  <c r="Q98" i="1"/>
  <c r="R98" i="1"/>
  <c r="S98" i="1"/>
  <c r="Q99" i="1"/>
  <c r="R99" i="1"/>
  <c r="S99" i="1"/>
  <c r="Q100" i="1"/>
  <c r="R100" i="1"/>
  <c r="S100" i="1"/>
  <c r="Q101" i="1"/>
  <c r="R101" i="1"/>
  <c r="S101" i="1"/>
  <c r="Q102" i="1"/>
  <c r="R102" i="1"/>
  <c r="S102" i="1"/>
  <c r="Q104" i="1"/>
  <c r="R104" i="1"/>
  <c r="S104" i="1"/>
  <c r="Q105" i="1"/>
  <c r="R105" i="1"/>
  <c r="S105" i="1"/>
  <c r="Q106" i="1"/>
  <c r="R106" i="1"/>
  <c r="S106" i="1"/>
  <c r="Q107" i="1"/>
  <c r="R107" i="1"/>
  <c r="S107" i="1"/>
  <c r="Q108" i="1"/>
  <c r="R108" i="1"/>
  <c r="S108" i="1"/>
  <c r="Q109" i="1"/>
  <c r="R109" i="1"/>
  <c r="S109" i="1"/>
  <c r="Q110" i="1"/>
  <c r="R110" i="1"/>
  <c r="S110" i="1"/>
  <c r="Q111" i="1"/>
  <c r="R111" i="1"/>
  <c r="S111" i="1"/>
  <c r="S112" i="1"/>
  <c r="S113" i="1"/>
  <c r="S114" i="1"/>
  <c r="S115" i="1"/>
  <c r="S116" i="1"/>
  <c r="S117" i="1"/>
  <c r="S118" i="1"/>
  <c r="S119" i="1"/>
  <c r="S120" i="1"/>
  <c r="S130" i="1"/>
  <c r="S131" i="1"/>
  <c r="S132" i="1"/>
  <c r="S133" i="1"/>
  <c r="S134" i="1"/>
  <c r="S135" i="1"/>
  <c r="S136" i="1"/>
  <c r="S137" i="1"/>
  <c r="S138" i="1"/>
  <c r="S139" i="1"/>
  <c r="R140" i="1"/>
  <c r="S140" i="1"/>
  <c r="Q141" i="1"/>
  <c r="R141" i="1"/>
  <c r="S141" i="1"/>
  <c r="Q142" i="1"/>
  <c r="R142" i="1"/>
  <c r="S142" i="1"/>
  <c r="Q143" i="1"/>
  <c r="R143" i="1"/>
  <c r="S143" i="1"/>
  <c r="Q144" i="1"/>
  <c r="R144" i="1"/>
  <c r="S144" i="1"/>
  <c r="Q145" i="1"/>
  <c r="R145" i="1"/>
  <c r="S145" i="1"/>
  <c r="Q146" i="1"/>
  <c r="R146" i="1"/>
  <c r="S146" i="1"/>
  <c r="Q147" i="1"/>
  <c r="R147" i="1"/>
  <c r="S147" i="1"/>
  <c r="S148" i="1"/>
  <c r="S149" i="1"/>
  <c r="S150" i="1"/>
  <c r="S151" i="1"/>
  <c r="S152" i="1"/>
  <c r="S153" i="1"/>
  <c r="S154" i="1"/>
  <c r="S155" i="1"/>
  <c r="S156" i="1"/>
  <c r="S157" i="1"/>
  <c r="Q158" i="1"/>
  <c r="R158" i="1"/>
  <c r="S158" i="1"/>
  <c r="Q159" i="1"/>
  <c r="R159" i="1"/>
  <c r="S159" i="1"/>
  <c r="Q160" i="1"/>
  <c r="R160" i="1"/>
  <c r="S160" i="1"/>
  <c r="Q161" i="1"/>
  <c r="R161" i="1"/>
  <c r="S161" i="1"/>
  <c r="Q162" i="1"/>
  <c r="R162" i="1"/>
  <c r="S162" i="1"/>
  <c r="Q163" i="1"/>
  <c r="R163" i="1"/>
  <c r="S163" i="1"/>
  <c r="Q164" i="1"/>
  <c r="R164" i="1"/>
  <c r="S164" i="1"/>
  <c r="Q165" i="1"/>
  <c r="R165" i="1"/>
  <c r="S165" i="1"/>
  <c r="T5" i="1"/>
  <c r="T6" i="1"/>
  <c r="F7" i="1"/>
  <c r="J7" i="1" s="1"/>
  <c r="T7" i="1" s="1"/>
  <c r="F8" i="1"/>
  <c r="J8" i="1" s="1"/>
  <c r="T8" i="1" s="1"/>
  <c r="F9" i="1"/>
  <c r="J9" i="1" s="1"/>
  <c r="T9" i="1" s="1"/>
  <c r="F10" i="1"/>
  <c r="J10" i="1" s="1"/>
  <c r="T10" i="1" s="1"/>
  <c r="F11" i="1"/>
  <c r="J11" i="1" s="1"/>
  <c r="T11" i="1" s="1"/>
  <c r="F12" i="1"/>
  <c r="J12" i="1" s="1"/>
  <c r="T12" i="1" s="1"/>
  <c r="F13" i="1"/>
  <c r="J13" i="1" s="1"/>
  <c r="T13" i="1" s="1"/>
  <c r="F14" i="1"/>
  <c r="J14" i="1" s="1"/>
  <c r="T14" i="1" s="1"/>
  <c r="F15" i="1"/>
  <c r="J15" i="1" s="1"/>
  <c r="T15" i="1" s="1"/>
  <c r="F16" i="1"/>
  <c r="J16" i="1" s="1"/>
  <c r="T16" i="1" s="1"/>
  <c r="F17" i="1"/>
  <c r="J17" i="1" s="1"/>
  <c r="T17" i="1" s="1"/>
  <c r="F18" i="1"/>
  <c r="J18" i="1" s="1"/>
  <c r="T18" i="1" s="1"/>
  <c r="F19" i="1"/>
  <c r="J19" i="1" s="1"/>
  <c r="T19" i="1" s="1"/>
  <c r="F20" i="1"/>
  <c r="J20" i="1" s="1"/>
  <c r="T20" i="1" s="1"/>
  <c r="F21" i="1"/>
  <c r="J21" i="1" s="1"/>
  <c r="T21" i="1" s="1"/>
  <c r="F32" i="1"/>
  <c r="J32" i="1" s="1"/>
  <c r="T32" i="1" s="1"/>
  <c r="F33" i="1"/>
  <c r="J33" i="1" s="1"/>
  <c r="T33" i="1" s="1"/>
  <c r="F34" i="1"/>
  <c r="J34" i="1" s="1"/>
  <c r="T34" i="1" s="1"/>
  <c r="F35" i="1"/>
  <c r="J35" i="1" s="1"/>
  <c r="T35" i="1" s="1"/>
  <c r="F36" i="1"/>
  <c r="J36" i="1" s="1"/>
  <c r="T36" i="1" s="1"/>
  <c r="F37" i="1"/>
  <c r="J37" i="1" s="1"/>
  <c r="T37" i="1" s="1"/>
  <c r="F38" i="1"/>
  <c r="J38" i="1" s="1"/>
  <c r="T38" i="1" s="1"/>
  <c r="F39" i="1"/>
  <c r="J39" i="1" s="1"/>
  <c r="T39" i="1" s="1"/>
  <c r="F40" i="1"/>
  <c r="J40" i="1" s="1"/>
  <c r="T40" i="1" s="1"/>
  <c r="F41" i="1"/>
  <c r="J41" i="1" s="1"/>
  <c r="T41" i="1" s="1"/>
  <c r="F42" i="1"/>
  <c r="J42" i="1" s="1"/>
  <c r="T42" i="1" s="1"/>
  <c r="F43" i="1"/>
  <c r="J43" i="1" s="1"/>
  <c r="T43" i="1" s="1"/>
  <c r="F44" i="1"/>
  <c r="J44" i="1" s="1"/>
  <c r="T44" i="1" s="1"/>
  <c r="F45" i="1"/>
  <c r="J45" i="1" s="1"/>
  <c r="T45" i="1" s="1"/>
  <c r="F46" i="1"/>
  <c r="J46" i="1" s="1"/>
  <c r="T46" i="1" s="1"/>
  <c r="F47" i="1"/>
  <c r="J47" i="1" s="1"/>
  <c r="T47" i="1" s="1"/>
  <c r="F48" i="1"/>
  <c r="J48" i="1" s="1"/>
  <c r="T48" i="1" s="1"/>
  <c r="F49" i="1"/>
  <c r="J49" i="1" s="1"/>
  <c r="T49" i="1" s="1"/>
  <c r="F50" i="1"/>
  <c r="J50" i="1" s="1"/>
  <c r="T50" i="1" s="1"/>
  <c r="F51" i="1"/>
  <c r="J51" i="1" s="1"/>
  <c r="T51" i="1" s="1"/>
  <c r="F52" i="1"/>
  <c r="J52" i="1" s="1"/>
  <c r="T52" i="1" s="1"/>
  <c r="F53" i="1"/>
  <c r="J53" i="1" s="1"/>
  <c r="T53" i="1" s="1"/>
  <c r="F54" i="1"/>
  <c r="J54" i="1" s="1"/>
  <c r="T54" i="1" s="1"/>
  <c r="F55" i="1"/>
  <c r="J55" i="1" s="1"/>
  <c r="T55" i="1" s="1"/>
  <c r="F56" i="1"/>
  <c r="J56" i="1" s="1"/>
  <c r="T56" i="1" s="1"/>
  <c r="F57" i="1"/>
  <c r="J57" i="1" s="1"/>
  <c r="T57" i="1" s="1"/>
  <c r="F58" i="1"/>
  <c r="J58" i="1" s="1"/>
  <c r="T58" i="1" s="1"/>
  <c r="F59" i="1"/>
  <c r="J59" i="1" s="1"/>
  <c r="T59" i="1" s="1"/>
  <c r="F60" i="1"/>
  <c r="J60" i="1" s="1"/>
  <c r="T60" i="1" s="1"/>
  <c r="F61" i="1"/>
  <c r="J61" i="1" s="1"/>
  <c r="T61" i="1" s="1"/>
  <c r="F62" i="1"/>
  <c r="J62" i="1" s="1"/>
  <c r="T62" i="1" s="1"/>
  <c r="F63" i="1"/>
  <c r="J63" i="1" s="1"/>
  <c r="T63" i="1" s="1"/>
  <c r="F64" i="1"/>
  <c r="J64" i="1" s="1"/>
  <c r="T64" i="1" s="1"/>
  <c r="F65" i="1"/>
  <c r="J65" i="1" s="1"/>
  <c r="T65" i="1" s="1"/>
  <c r="F66" i="1"/>
  <c r="J66" i="1" s="1"/>
  <c r="T66" i="1" s="1"/>
  <c r="F67" i="1"/>
  <c r="J67" i="1" s="1"/>
  <c r="T67" i="1" s="1"/>
  <c r="F68" i="1"/>
  <c r="J68" i="1" s="1"/>
  <c r="T68" i="1" s="1"/>
  <c r="F69" i="1"/>
  <c r="J69" i="1" s="1"/>
  <c r="T69" i="1" s="1"/>
  <c r="F70" i="1"/>
  <c r="J70" i="1" s="1"/>
  <c r="T70" i="1" s="1"/>
  <c r="F71" i="1"/>
  <c r="J71" i="1" s="1"/>
  <c r="T71" i="1" s="1"/>
  <c r="F72" i="1"/>
  <c r="J72" i="1" s="1"/>
  <c r="T72" i="1" s="1"/>
  <c r="F73" i="1"/>
  <c r="J73" i="1" s="1"/>
  <c r="T73" i="1" s="1"/>
  <c r="F74" i="1"/>
  <c r="J74" i="1" s="1"/>
  <c r="T74" i="1" s="1"/>
  <c r="F75" i="1"/>
  <c r="J75" i="1" s="1"/>
  <c r="T75" i="1" s="1"/>
  <c r="F76" i="1"/>
  <c r="J76" i="1" s="1"/>
  <c r="T76" i="1" s="1"/>
  <c r="F77" i="1"/>
  <c r="J77" i="1" s="1"/>
  <c r="T77" i="1" s="1"/>
  <c r="F78" i="1"/>
  <c r="J78" i="1" s="1"/>
  <c r="T78" i="1" s="1"/>
  <c r="F79" i="1"/>
  <c r="J79" i="1" s="1"/>
  <c r="T79" i="1" s="1"/>
  <c r="F80" i="1"/>
  <c r="J80" i="1" s="1"/>
  <c r="T80" i="1" s="1"/>
  <c r="F81" i="1"/>
  <c r="J81" i="1" s="1"/>
  <c r="T81" i="1" s="1"/>
  <c r="F82" i="1"/>
  <c r="J82" i="1" s="1"/>
  <c r="T82" i="1" s="1"/>
  <c r="F83" i="1"/>
  <c r="J83" i="1" s="1"/>
  <c r="T83" i="1" s="1"/>
  <c r="F84" i="1"/>
  <c r="J84" i="1" s="1"/>
  <c r="T84" i="1" s="1"/>
  <c r="F85" i="1"/>
  <c r="J85" i="1" s="1"/>
  <c r="T85" i="1" s="1"/>
  <c r="F86" i="1"/>
  <c r="J86" i="1" s="1"/>
  <c r="T86" i="1" s="1"/>
  <c r="F87" i="1"/>
  <c r="J87" i="1" s="1"/>
  <c r="T87" i="1" s="1"/>
  <c r="F88" i="1"/>
  <c r="J88" i="1" s="1"/>
  <c r="T88" i="1" s="1"/>
  <c r="F89" i="1"/>
  <c r="J89" i="1" s="1"/>
  <c r="T89" i="1" s="1"/>
  <c r="F90" i="1"/>
  <c r="J90" i="1" s="1"/>
  <c r="T90" i="1" s="1"/>
  <c r="F91" i="1"/>
  <c r="J91" i="1" s="1"/>
  <c r="T91" i="1" s="1"/>
  <c r="F92" i="1"/>
  <c r="J92" i="1" s="1"/>
  <c r="T92" i="1" s="1"/>
  <c r="F93" i="1"/>
  <c r="J93" i="1" s="1"/>
  <c r="T93" i="1" s="1"/>
  <c r="F94" i="1"/>
  <c r="J94" i="1" s="1"/>
  <c r="T94" i="1" s="1"/>
  <c r="F95" i="1"/>
  <c r="J95" i="1" s="1"/>
  <c r="T95" i="1" s="1"/>
  <c r="F96" i="1"/>
  <c r="J96" i="1" s="1"/>
  <c r="T96" i="1" s="1"/>
  <c r="F97" i="1"/>
  <c r="J97" i="1" s="1"/>
  <c r="T97" i="1" s="1"/>
  <c r="F98" i="1"/>
  <c r="J98" i="1" s="1"/>
  <c r="T98" i="1" s="1"/>
  <c r="F99" i="1"/>
  <c r="J99" i="1" s="1"/>
  <c r="T99" i="1" s="1"/>
  <c r="F100" i="1"/>
  <c r="J100" i="1" s="1"/>
  <c r="T100" i="1" s="1"/>
  <c r="F101" i="1"/>
  <c r="J101" i="1" s="1"/>
  <c r="T101" i="1" s="1"/>
  <c r="F102" i="1"/>
  <c r="J102" i="1" s="1"/>
  <c r="T102" i="1" s="1"/>
  <c r="F103" i="1"/>
  <c r="J103" i="1" s="1"/>
  <c r="F104" i="1"/>
  <c r="J104" i="1" s="1"/>
  <c r="T104" i="1" s="1"/>
  <c r="F105" i="1"/>
  <c r="J105" i="1" s="1"/>
  <c r="T105" i="1" s="1"/>
  <c r="F106" i="1"/>
  <c r="J106" i="1" s="1"/>
  <c r="T106" i="1" s="1"/>
  <c r="F107" i="1"/>
  <c r="J107" i="1" s="1"/>
  <c r="T107" i="1" s="1"/>
  <c r="F108" i="1"/>
  <c r="J108" i="1" s="1"/>
  <c r="T108" i="1" s="1"/>
  <c r="F109" i="1"/>
  <c r="J109" i="1" s="1"/>
  <c r="T109" i="1" s="1"/>
  <c r="F110" i="1"/>
  <c r="J110" i="1" s="1"/>
  <c r="T110" i="1" s="1"/>
  <c r="F111" i="1"/>
  <c r="J111" i="1" s="1"/>
  <c r="T111" i="1" s="1"/>
  <c r="F112" i="1"/>
  <c r="J112" i="1" s="1"/>
  <c r="T112" i="1" s="1"/>
  <c r="F113" i="1"/>
  <c r="J113" i="1" s="1"/>
  <c r="T113" i="1" s="1"/>
  <c r="F114" i="1"/>
  <c r="J114" i="1" s="1"/>
  <c r="T114" i="1" s="1"/>
  <c r="F115" i="1"/>
  <c r="J115" i="1" s="1"/>
  <c r="T115" i="1" s="1"/>
  <c r="F116" i="1"/>
  <c r="J116" i="1" s="1"/>
  <c r="T116" i="1" s="1"/>
  <c r="F117" i="1"/>
  <c r="J117" i="1" s="1"/>
  <c r="T117" i="1" s="1"/>
  <c r="F118" i="1"/>
  <c r="J118" i="1" s="1"/>
  <c r="T118" i="1" s="1"/>
  <c r="F119" i="1"/>
  <c r="J119" i="1" s="1"/>
  <c r="T119" i="1" s="1"/>
  <c r="F120" i="1"/>
  <c r="J120" i="1" s="1"/>
  <c r="T120" i="1" s="1"/>
  <c r="F121" i="1"/>
  <c r="J121" i="1" s="1"/>
  <c r="T121" i="1" s="1"/>
  <c r="F122" i="1"/>
  <c r="J122" i="1" s="1"/>
  <c r="T122" i="1" s="1"/>
  <c r="F123" i="1"/>
  <c r="J123" i="1" s="1"/>
  <c r="T123" i="1" s="1"/>
  <c r="F124" i="1"/>
  <c r="J124" i="1" s="1"/>
  <c r="T124" i="1" s="1"/>
  <c r="F125" i="1"/>
  <c r="J125" i="1" s="1"/>
  <c r="T125" i="1" s="1"/>
  <c r="F126" i="1"/>
  <c r="J126" i="1" s="1"/>
  <c r="T126" i="1" s="1"/>
  <c r="F127" i="1"/>
  <c r="J127" i="1" s="1"/>
  <c r="T127" i="1" s="1"/>
  <c r="F128" i="1"/>
  <c r="J128" i="1" s="1"/>
  <c r="T128" i="1" s="1"/>
  <c r="F129" i="1"/>
  <c r="J129" i="1" s="1"/>
  <c r="T129" i="1" s="1"/>
  <c r="F130" i="1"/>
  <c r="J130" i="1" s="1"/>
  <c r="T130" i="1" s="1"/>
  <c r="F131" i="1"/>
  <c r="J131" i="1" s="1"/>
  <c r="T131" i="1" s="1"/>
  <c r="F132" i="1"/>
  <c r="J132" i="1" s="1"/>
  <c r="T132" i="1" s="1"/>
  <c r="F133" i="1"/>
  <c r="J133" i="1" s="1"/>
  <c r="T133" i="1" s="1"/>
  <c r="F134" i="1"/>
  <c r="J134" i="1" s="1"/>
  <c r="T134" i="1" s="1"/>
  <c r="F135" i="1"/>
  <c r="J135" i="1" s="1"/>
  <c r="T135" i="1" s="1"/>
  <c r="F136" i="1"/>
  <c r="J136" i="1" s="1"/>
  <c r="T136" i="1" s="1"/>
  <c r="F137" i="1"/>
  <c r="J137" i="1" s="1"/>
  <c r="T137" i="1" s="1"/>
  <c r="F138" i="1"/>
  <c r="J138" i="1" s="1"/>
  <c r="T138" i="1" s="1"/>
  <c r="F139" i="1"/>
  <c r="J139" i="1" s="1"/>
  <c r="T139" i="1" s="1"/>
  <c r="F140" i="1"/>
  <c r="J140" i="1" s="1"/>
  <c r="T140" i="1" s="1"/>
  <c r="F141" i="1"/>
  <c r="J141" i="1" s="1"/>
  <c r="T141" i="1" s="1"/>
  <c r="F142" i="1"/>
  <c r="J142" i="1" s="1"/>
  <c r="T142" i="1" s="1"/>
  <c r="F143" i="1"/>
  <c r="J143" i="1" s="1"/>
  <c r="T143" i="1" s="1"/>
  <c r="F144" i="1"/>
  <c r="J144" i="1" s="1"/>
  <c r="T144" i="1" s="1"/>
  <c r="F145" i="1"/>
  <c r="J145" i="1" s="1"/>
  <c r="T145" i="1" s="1"/>
  <c r="F146" i="1"/>
  <c r="J146" i="1" s="1"/>
  <c r="T146" i="1" s="1"/>
  <c r="F147" i="1"/>
  <c r="J147" i="1" s="1"/>
  <c r="T147" i="1" s="1"/>
  <c r="F148" i="1"/>
  <c r="J148" i="1" s="1"/>
  <c r="T148" i="1" s="1"/>
  <c r="F149" i="1"/>
  <c r="J149" i="1" s="1"/>
  <c r="T149" i="1" s="1"/>
  <c r="F150" i="1"/>
  <c r="J150" i="1" s="1"/>
  <c r="T150" i="1" s="1"/>
  <c r="F151" i="1"/>
  <c r="J151" i="1" s="1"/>
  <c r="T151" i="1" s="1"/>
  <c r="F152" i="1"/>
  <c r="J152" i="1" s="1"/>
  <c r="T152" i="1" s="1"/>
  <c r="F153" i="1"/>
  <c r="J153" i="1" s="1"/>
  <c r="T153" i="1" s="1"/>
  <c r="F154" i="1"/>
  <c r="J154" i="1" s="1"/>
  <c r="T154" i="1" s="1"/>
  <c r="F155" i="1"/>
  <c r="J155" i="1" s="1"/>
  <c r="T155" i="1" s="1"/>
  <c r="F156" i="1"/>
  <c r="J156" i="1" s="1"/>
  <c r="T156" i="1" s="1"/>
  <c r="F157" i="1"/>
  <c r="J157" i="1" s="1"/>
  <c r="T157" i="1" s="1"/>
  <c r="F158" i="1"/>
  <c r="J158" i="1" s="1"/>
  <c r="T158" i="1" s="1"/>
  <c r="F159" i="1"/>
  <c r="J159" i="1" s="1"/>
  <c r="T159" i="1" s="1"/>
  <c r="F160" i="1"/>
  <c r="J160" i="1" s="1"/>
  <c r="T160" i="1" s="1"/>
  <c r="F161" i="1"/>
  <c r="J161" i="1" s="1"/>
  <c r="T161" i="1" s="1"/>
  <c r="F162" i="1"/>
  <c r="J162" i="1" s="1"/>
  <c r="T162" i="1" s="1"/>
  <c r="F163" i="1"/>
  <c r="J163" i="1" s="1"/>
  <c r="T163" i="1" s="1"/>
  <c r="F164" i="1"/>
  <c r="J164" i="1" s="1"/>
  <c r="T164" i="1" s="1"/>
  <c r="F165" i="1"/>
  <c r="J165" i="1" s="1"/>
  <c r="T165" i="1" s="1"/>
  <c r="D14" i="26" l="1"/>
  <c r="G14" i="26" s="1"/>
  <c r="D13" i="26"/>
  <c r="G13" i="26" s="1"/>
  <c r="D12" i="26"/>
  <c r="G12" i="26" s="1"/>
  <c r="D11" i="26"/>
  <c r="G11" i="26" s="1"/>
  <c r="D10" i="26"/>
  <c r="G10" i="26" s="1"/>
  <c r="G9" i="26"/>
  <c r="D9" i="26"/>
  <c r="E9" i="26" s="1"/>
  <c r="D8" i="26"/>
  <c r="G8" i="26" s="1"/>
  <c r="D7" i="26"/>
  <c r="G7" i="26" s="1"/>
  <c r="D6" i="26"/>
  <c r="G6" i="26" s="1"/>
  <c r="T4" i="1"/>
  <c r="S4" i="1"/>
  <c r="R4" i="1"/>
  <c r="R167" i="1" s="1"/>
  <c r="Q4" i="1"/>
  <c r="E12" i="26" l="1"/>
  <c r="E7" i="26"/>
  <c r="AA27" i="1"/>
  <c r="AB28" i="1"/>
  <c r="AC29" i="1"/>
  <c r="AC24" i="1"/>
  <c r="AA30" i="1"/>
  <c r="AA26" i="1"/>
  <c r="AB27" i="1"/>
  <c r="AC28" i="1"/>
  <c r="AB24" i="1"/>
  <c r="AB30" i="1"/>
  <c r="AA25" i="1"/>
  <c r="AB26" i="1"/>
  <c r="AC27" i="1"/>
  <c r="AB22" i="1"/>
  <c r="AA24" i="1"/>
  <c r="AB25" i="1"/>
  <c r="AC26" i="1"/>
  <c r="AA22" i="1"/>
  <c r="AA29" i="1"/>
  <c r="AC22" i="1"/>
  <c r="AA28" i="1"/>
  <c r="AB29" i="1"/>
  <c r="AC30" i="1"/>
  <c r="AA23" i="1"/>
  <c r="AC25" i="1"/>
  <c r="AB23" i="1"/>
  <c r="AC23" i="1"/>
  <c r="E10" i="26"/>
  <c r="E13" i="26"/>
  <c r="E8" i="26"/>
  <c r="E11" i="26"/>
  <c r="E6" i="26"/>
  <c r="E14" i="26"/>
  <c r="Q167" i="1"/>
  <c r="Q169" i="1"/>
  <c r="Q173" i="1"/>
  <c r="R174" i="1"/>
  <c r="R168" i="1"/>
  <c r="R169" i="1"/>
  <c r="R173" i="1"/>
  <c r="Q174" i="1"/>
  <c r="Q168" i="1"/>
  <c r="V5" i="1" l="1"/>
  <c r="V22" i="1"/>
  <c r="W23" i="1"/>
  <c r="X24" i="1"/>
  <c r="V30" i="1"/>
  <c r="W26" i="1"/>
  <c r="W22" i="1"/>
  <c r="X23" i="1"/>
  <c r="V29" i="1"/>
  <c r="W30" i="1"/>
  <c r="V26" i="1"/>
  <c r="W27" i="1"/>
  <c r="V24" i="1"/>
  <c r="X26" i="1"/>
  <c r="X22" i="1"/>
  <c r="V28" i="1"/>
  <c r="W29" i="1"/>
  <c r="X30" i="1"/>
  <c r="X28" i="1"/>
  <c r="V27" i="1"/>
  <c r="W28" i="1"/>
  <c r="X29" i="1"/>
  <c r="V25" i="1"/>
  <c r="X27" i="1"/>
  <c r="W25" i="1"/>
  <c r="V23" i="1"/>
  <c r="W24" i="1"/>
  <c r="X25" i="1"/>
  <c r="Q170" i="1"/>
  <c r="Y140" i="1" s="1"/>
  <c r="AC165" i="1"/>
  <c r="AB165" i="1"/>
  <c r="AC164" i="1"/>
  <c r="AA158" i="1"/>
  <c r="AB157" i="1"/>
  <c r="AC156" i="1"/>
  <c r="AB155" i="1"/>
  <c r="AA154" i="1"/>
  <c r="AC148" i="1"/>
  <c r="AB147" i="1"/>
  <c r="AC146" i="1"/>
  <c r="AA165" i="1"/>
  <c r="AB164" i="1"/>
  <c r="AC163" i="1"/>
  <c r="AA157" i="1"/>
  <c r="AB156" i="1"/>
  <c r="AA155" i="1"/>
  <c r="AC149" i="1"/>
  <c r="AB148" i="1"/>
  <c r="AA147" i="1"/>
  <c r="AA164" i="1"/>
  <c r="AB163" i="1"/>
  <c r="AC162" i="1"/>
  <c r="AA156" i="1"/>
  <c r="AC150" i="1"/>
  <c r="AB149" i="1"/>
  <c r="AA148" i="1"/>
  <c r="AA162" i="1"/>
  <c r="AB161" i="1"/>
  <c r="AC160" i="1"/>
  <c r="AC152" i="1"/>
  <c r="AB151" i="1"/>
  <c r="AA150" i="1"/>
  <c r="AA144" i="1"/>
  <c r="AB143" i="1"/>
  <c r="AC142" i="1"/>
  <c r="AA160" i="1"/>
  <c r="AC155" i="1"/>
  <c r="AC151" i="1"/>
  <c r="AA146" i="1"/>
  <c r="AB144" i="1"/>
  <c r="AA138" i="1"/>
  <c r="AC161" i="1"/>
  <c r="AC153" i="1"/>
  <c r="AA151" i="1"/>
  <c r="AC133" i="1"/>
  <c r="AB132" i="1"/>
  <c r="AA131" i="1"/>
  <c r="AA161" i="1"/>
  <c r="AB153" i="1"/>
  <c r="AC134" i="1"/>
  <c r="AB133" i="1"/>
  <c r="AA132" i="1"/>
  <c r="AC158" i="1"/>
  <c r="AC157" i="1"/>
  <c r="AA153" i="1"/>
  <c r="AA149" i="1"/>
  <c r="AC145" i="1"/>
  <c r="AC141" i="1"/>
  <c r="AC135" i="1"/>
  <c r="AB134" i="1"/>
  <c r="AA133" i="1"/>
  <c r="AB159" i="1"/>
  <c r="AC154" i="1"/>
  <c r="AB152" i="1"/>
  <c r="AB150" i="1"/>
  <c r="AC147" i="1"/>
  <c r="AA145" i="1"/>
  <c r="AC143" i="1"/>
  <c r="AA142" i="1"/>
  <c r="AA141" i="1"/>
  <c r="AA152" i="1"/>
  <c r="AB139" i="1"/>
  <c r="AC132" i="1"/>
  <c r="AC131" i="1"/>
  <c r="AB130" i="1"/>
  <c r="AA127" i="1"/>
  <c r="AC122" i="1"/>
  <c r="AB121" i="1"/>
  <c r="AA120" i="1"/>
  <c r="AC114" i="1"/>
  <c r="AB113" i="1"/>
  <c r="AA112" i="1"/>
  <c r="AA110" i="1"/>
  <c r="AB109" i="1"/>
  <c r="AB146" i="1"/>
  <c r="AA143" i="1"/>
  <c r="AC140" i="1"/>
  <c r="AA139" i="1"/>
  <c r="AB135" i="1"/>
  <c r="AB131" i="1"/>
  <c r="AA130" i="1"/>
  <c r="AC123" i="1"/>
  <c r="AB122" i="1"/>
  <c r="AA121" i="1"/>
  <c r="AC115" i="1"/>
  <c r="AB114" i="1"/>
  <c r="AA113" i="1"/>
  <c r="AA109" i="1"/>
  <c r="AB108" i="1"/>
  <c r="AA163" i="1"/>
  <c r="AB162" i="1"/>
  <c r="AC159" i="1"/>
  <c r="AB140" i="1"/>
  <c r="AC137" i="1"/>
  <c r="AA135" i="1"/>
  <c r="AC124" i="1"/>
  <c r="AB123" i="1"/>
  <c r="AA122" i="1"/>
  <c r="AC116" i="1"/>
  <c r="AB115" i="1"/>
  <c r="AA114" i="1"/>
  <c r="AA108" i="1"/>
  <c r="AC136" i="1"/>
  <c r="AA134" i="1"/>
  <c r="AC129" i="1"/>
  <c r="AC128" i="1"/>
  <c r="AB126" i="1"/>
  <c r="AA125" i="1"/>
  <c r="AC119" i="1"/>
  <c r="AB118" i="1"/>
  <c r="AA117" i="1"/>
  <c r="AC111" i="1"/>
  <c r="AC130" i="1"/>
  <c r="AB129" i="1"/>
  <c r="AB128" i="1"/>
  <c r="AC125" i="1"/>
  <c r="AC120" i="1"/>
  <c r="AC118" i="1"/>
  <c r="AC110" i="1"/>
  <c r="AC109" i="1"/>
  <c r="AC108" i="1"/>
  <c r="AB107" i="1"/>
  <c r="AC106" i="1"/>
  <c r="AA100" i="1"/>
  <c r="AB99" i="1"/>
  <c r="AC98" i="1"/>
  <c r="AC88" i="1"/>
  <c r="AB87" i="1"/>
  <c r="AB142" i="1"/>
  <c r="AB141" i="1"/>
  <c r="AA140" i="1"/>
  <c r="AB136" i="1"/>
  <c r="AA129" i="1"/>
  <c r="AA128" i="1"/>
  <c r="AC127" i="1"/>
  <c r="AB125" i="1"/>
  <c r="AA123" i="1"/>
  <c r="AB120" i="1"/>
  <c r="AA118" i="1"/>
  <c r="AB116" i="1"/>
  <c r="AB111" i="1"/>
  <c r="AB110" i="1"/>
  <c r="AA107" i="1"/>
  <c r="AB106" i="1"/>
  <c r="AC105" i="1"/>
  <c r="AA99" i="1"/>
  <c r="AB98" i="1"/>
  <c r="AC97" i="1"/>
  <c r="AC89" i="1"/>
  <c r="AB88" i="1"/>
  <c r="AA87" i="1"/>
  <c r="AB138" i="1"/>
  <c r="AC126" i="1"/>
  <c r="AC117" i="1"/>
  <c r="AC112" i="1"/>
  <c r="AA104" i="1"/>
  <c r="AB103" i="1"/>
  <c r="AC102" i="1"/>
  <c r="AA96" i="1"/>
  <c r="AB95" i="1"/>
  <c r="AC94" i="1"/>
  <c r="AC92" i="1"/>
  <c r="AB91" i="1"/>
  <c r="AA90" i="1"/>
  <c r="AB160" i="1"/>
  <c r="AA126" i="1"/>
  <c r="AB124" i="1"/>
  <c r="AB119" i="1"/>
  <c r="AB117" i="1"/>
  <c r="AA115" i="1"/>
  <c r="AB112" i="1"/>
  <c r="AA103" i="1"/>
  <c r="AB102" i="1"/>
  <c r="AC101" i="1"/>
  <c r="AA95" i="1"/>
  <c r="AB94" i="1"/>
  <c r="AC93" i="1"/>
  <c r="AB92" i="1"/>
  <c r="AA91" i="1"/>
  <c r="AB145" i="1"/>
  <c r="AA124" i="1"/>
  <c r="AA102" i="1"/>
  <c r="AB97" i="1"/>
  <c r="AC90" i="1"/>
  <c r="AC85" i="1"/>
  <c r="AB84" i="1"/>
  <c r="AC83" i="1"/>
  <c r="AA77" i="1"/>
  <c r="AB76" i="1"/>
  <c r="AB158" i="1"/>
  <c r="AB137" i="1"/>
  <c r="AC113" i="1"/>
  <c r="AC103" i="1"/>
  <c r="AA97" i="1"/>
  <c r="AB90" i="1"/>
  <c r="AC86" i="1"/>
  <c r="AB85" i="1"/>
  <c r="AA84" i="1"/>
  <c r="AB83" i="1"/>
  <c r="AC82" i="1"/>
  <c r="AA76" i="1"/>
  <c r="AB75" i="1"/>
  <c r="AC74" i="1"/>
  <c r="AA68" i="1"/>
  <c r="AB67" i="1"/>
  <c r="AC66" i="1"/>
  <c r="AA60" i="1"/>
  <c r="AB59" i="1"/>
  <c r="AC58" i="1"/>
  <c r="AA52" i="1"/>
  <c r="AB51" i="1"/>
  <c r="AA50" i="1"/>
  <c r="AA46" i="1"/>
  <c r="AB45" i="1"/>
  <c r="AC44" i="1"/>
  <c r="AA159" i="1"/>
  <c r="AA137" i="1"/>
  <c r="AB127" i="1"/>
  <c r="AA111" i="1"/>
  <c r="AC104" i="1"/>
  <c r="AA98" i="1"/>
  <c r="AA88" i="1"/>
  <c r="AB86" i="1"/>
  <c r="AA85" i="1"/>
  <c r="AB104" i="1"/>
  <c r="AC138" i="1"/>
  <c r="AC121" i="1"/>
  <c r="AA105" i="1"/>
  <c r="AB100" i="1"/>
  <c r="AC95" i="1"/>
  <c r="AB89" i="1"/>
  <c r="AA80" i="1"/>
  <c r="AB79" i="1"/>
  <c r="AC78" i="1"/>
  <c r="AA72" i="1"/>
  <c r="AB71" i="1"/>
  <c r="AC70" i="1"/>
  <c r="AA64" i="1"/>
  <c r="AB63" i="1"/>
  <c r="AC62" i="1"/>
  <c r="AA56" i="1"/>
  <c r="AB55" i="1"/>
  <c r="AC54" i="1"/>
  <c r="AC48" i="1"/>
  <c r="AB154" i="1"/>
  <c r="AC144" i="1"/>
  <c r="AC139" i="1"/>
  <c r="AA119" i="1"/>
  <c r="AA106" i="1"/>
  <c r="AB101" i="1"/>
  <c r="AC96" i="1"/>
  <c r="AA89" i="1"/>
  <c r="AA79" i="1"/>
  <c r="AB78" i="1"/>
  <c r="AC77" i="1"/>
  <c r="AA71" i="1"/>
  <c r="AB70" i="1"/>
  <c r="AC69" i="1"/>
  <c r="AA63" i="1"/>
  <c r="AB62" i="1"/>
  <c r="AC61" i="1"/>
  <c r="AA55" i="1"/>
  <c r="AB54" i="1"/>
  <c r="AC53" i="1"/>
  <c r="AC49" i="1"/>
  <c r="AB48" i="1"/>
  <c r="AC47" i="1"/>
  <c r="AA83" i="1"/>
  <c r="AB77" i="1"/>
  <c r="AA74" i="1"/>
  <c r="AB73" i="1"/>
  <c r="AA67" i="1"/>
  <c r="AB66" i="1"/>
  <c r="AC65" i="1"/>
  <c r="AA61" i="1"/>
  <c r="AB60" i="1"/>
  <c r="AC59" i="1"/>
  <c r="AB53" i="1"/>
  <c r="AC52" i="1"/>
  <c r="AC107" i="1"/>
  <c r="AA92" i="1"/>
  <c r="AC84" i="1"/>
  <c r="AC79" i="1"/>
  <c r="AA78" i="1"/>
  <c r="AA73" i="1"/>
  <c r="AC72" i="1"/>
  <c r="AA66" i="1"/>
  <c r="AB65" i="1"/>
  <c r="AA59" i="1"/>
  <c r="AB58" i="1"/>
  <c r="AC57" i="1"/>
  <c r="AA53" i="1"/>
  <c r="AB52" i="1"/>
  <c r="AC51" i="1"/>
  <c r="AB50" i="1"/>
  <c r="AA49" i="1"/>
  <c r="AC99" i="1"/>
  <c r="AC80" i="1"/>
  <c r="AB72" i="1"/>
  <c r="AA65" i="1"/>
  <c r="AC64" i="1"/>
  <c r="AA58" i="1"/>
  <c r="AB57" i="1"/>
  <c r="AA51" i="1"/>
  <c r="AA136" i="1"/>
  <c r="AC100" i="1"/>
  <c r="AB96" i="1"/>
  <c r="AA94" i="1"/>
  <c r="AB93" i="1"/>
  <c r="AC87" i="1"/>
  <c r="AC81" i="1"/>
  <c r="AB80" i="1"/>
  <c r="AC71" i="1"/>
  <c r="AB64" i="1"/>
  <c r="AA57" i="1"/>
  <c r="AC56" i="1"/>
  <c r="AB105" i="1"/>
  <c r="AC91" i="1"/>
  <c r="AB82" i="1"/>
  <c r="AA81" i="1"/>
  <c r="AA70" i="1"/>
  <c r="AC55" i="1"/>
  <c r="AA93" i="1"/>
  <c r="AA75" i="1"/>
  <c r="AC43" i="1"/>
  <c r="AA37" i="1"/>
  <c r="AB36" i="1"/>
  <c r="AC35" i="1"/>
  <c r="AA21" i="1"/>
  <c r="AB20" i="1"/>
  <c r="AC19" i="1"/>
  <c r="AA7" i="1"/>
  <c r="AB6" i="1"/>
  <c r="AC5" i="1"/>
  <c r="AB47" i="1"/>
  <c r="AC46" i="1"/>
  <c r="AB43" i="1"/>
  <c r="AC42" i="1"/>
  <c r="AA36" i="1"/>
  <c r="AA62" i="1"/>
  <c r="AC60" i="1"/>
  <c r="AB61" i="1"/>
  <c r="AC50" i="1"/>
  <c r="AA48" i="1"/>
  <c r="AA47" i="1"/>
  <c r="AB46" i="1"/>
  <c r="AC45" i="1"/>
  <c r="AA43" i="1"/>
  <c r="AB42" i="1"/>
  <c r="AC41" i="1"/>
  <c r="AA35" i="1"/>
  <c r="AB34" i="1"/>
  <c r="AC33" i="1"/>
  <c r="AA19" i="1"/>
  <c r="AB18" i="1"/>
  <c r="AC17" i="1"/>
  <c r="AC13" i="1"/>
  <c r="AB12" i="1"/>
  <c r="AC11" i="1"/>
  <c r="AA5" i="1"/>
  <c r="AB4" i="1"/>
  <c r="AA86" i="1"/>
  <c r="AB69" i="1"/>
  <c r="AC68" i="1"/>
  <c r="AC67" i="1"/>
  <c r="AA116" i="1"/>
  <c r="AA82" i="1"/>
  <c r="AA40" i="1"/>
  <c r="AB39" i="1"/>
  <c r="AC38" i="1"/>
  <c r="AA32" i="1"/>
  <c r="AB31" i="1"/>
  <c r="AA16" i="1"/>
  <c r="AB15" i="1"/>
  <c r="AA14" i="1"/>
  <c r="AA10" i="1"/>
  <c r="AB9" i="1"/>
  <c r="AC8" i="1"/>
  <c r="AC75" i="1"/>
  <c r="AC63" i="1"/>
  <c r="AA54" i="1"/>
  <c r="AB81" i="1"/>
  <c r="AC73" i="1"/>
  <c r="AB49" i="1"/>
  <c r="AA39" i="1"/>
  <c r="AB38" i="1"/>
  <c r="AC37" i="1"/>
  <c r="AA31" i="1"/>
  <c r="AC21" i="1"/>
  <c r="AA15" i="1"/>
  <c r="AA9" i="1"/>
  <c r="AB8" i="1"/>
  <c r="AC7" i="1"/>
  <c r="AA101" i="1"/>
  <c r="AC76" i="1"/>
  <c r="AB74" i="1"/>
  <c r="AA44" i="1"/>
  <c r="AB32" i="1"/>
  <c r="AB21" i="1"/>
  <c r="AA20" i="1"/>
  <c r="AC15" i="1"/>
  <c r="AB7" i="1"/>
  <c r="AA34" i="1"/>
  <c r="AB33" i="1"/>
  <c r="AC16" i="1"/>
  <c r="AB41" i="1"/>
  <c r="AC39" i="1"/>
  <c r="AC34" i="1"/>
  <c r="AA33" i="1"/>
  <c r="AB17" i="1"/>
  <c r="AB16" i="1"/>
  <c r="AB13" i="1"/>
  <c r="AC9" i="1"/>
  <c r="AA8" i="1"/>
  <c r="AC4" i="1"/>
  <c r="AA41" i="1"/>
  <c r="AB37" i="1"/>
  <c r="AC18" i="1"/>
  <c r="AA17" i="1"/>
  <c r="AA13" i="1"/>
  <c r="AC10" i="1"/>
  <c r="AA4" i="1"/>
  <c r="AA69" i="1"/>
  <c r="AB44" i="1"/>
  <c r="AB40" i="1"/>
  <c r="AA38" i="1"/>
  <c r="AC36" i="1"/>
  <c r="AC32" i="1"/>
  <c r="AB68" i="1"/>
  <c r="AB56" i="1"/>
  <c r="AA18" i="1"/>
  <c r="AB11" i="1"/>
  <c r="AB10" i="1"/>
  <c r="AB35" i="1"/>
  <c r="AC14" i="1"/>
  <c r="AC12" i="1"/>
  <c r="AA11" i="1"/>
  <c r="AB5" i="1"/>
  <c r="AA45" i="1"/>
  <c r="AA42" i="1"/>
  <c r="AC40" i="1"/>
  <c r="AC31" i="1"/>
  <c r="AB19" i="1"/>
  <c r="AB14" i="1"/>
  <c r="AA12" i="1"/>
  <c r="AC6" i="1"/>
  <c r="AA6" i="1"/>
  <c r="AC20" i="1"/>
  <c r="V163" i="1"/>
  <c r="W162" i="1"/>
  <c r="X161" i="1"/>
  <c r="X151" i="1"/>
  <c r="W150" i="1"/>
  <c r="V149" i="1"/>
  <c r="V145" i="1"/>
  <c r="W144" i="1"/>
  <c r="V162" i="1"/>
  <c r="W161" i="1"/>
  <c r="X160" i="1"/>
  <c r="X152" i="1"/>
  <c r="W151" i="1"/>
  <c r="V150" i="1"/>
  <c r="V161" i="1"/>
  <c r="W160" i="1"/>
  <c r="X159" i="1"/>
  <c r="X153" i="1"/>
  <c r="W152" i="1"/>
  <c r="V151" i="1"/>
  <c r="X165" i="1"/>
  <c r="V159" i="1"/>
  <c r="W158" i="1"/>
  <c r="X157" i="1"/>
  <c r="X155" i="1"/>
  <c r="W154" i="1"/>
  <c r="V153" i="1"/>
  <c r="X147" i="1"/>
  <c r="W164" i="1"/>
  <c r="X163" i="1"/>
  <c r="V154" i="1"/>
  <c r="V152" i="1"/>
  <c r="X150" i="1"/>
  <c r="W147" i="1"/>
  <c r="W145" i="1"/>
  <c r="X142" i="1"/>
  <c r="X141" i="1"/>
  <c r="X135" i="1"/>
  <c r="W134" i="1"/>
  <c r="V133" i="1"/>
  <c r="W165" i="1"/>
  <c r="V164" i="1"/>
  <c r="W163" i="1"/>
  <c r="X148" i="1"/>
  <c r="V147" i="1"/>
  <c r="X143" i="1"/>
  <c r="W142" i="1"/>
  <c r="W141" i="1"/>
  <c r="X140" i="1"/>
  <c r="X136" i="1"/>
  <c r="W135" i="1"/>
  <c r="V134" i="1"/>
  <c r="X128" i="1"/>
  <c r="W127" i="1"/>
  <c r="V165" i="1"/>
  <c r="V160" i="1"/>
  <c r="W155" i="1"/>
  <c r="W148" i="1"/>
  <c r="X146" i="1"/>
  <c r="W143" i="1"/>
  <c r="V142" i="1"/>
  <c r="V141" i="1"/>
  <c r="W140" i="1"/>
  <c r="X139" i="1"/>
  <c r="X137" i="1"/>
  <c r="W136" i="1"/>
  <c r="V135" i="1"/>
  <c r="X129" i="1"/>
  <c r="W128" i="1"/>
  <c r="V155" i="1"/>
  <c r="V148" i="1"/>
  <c r="W146" i="1"/>
  <c r="X144" i="1"/>
  <c r="V143" i="1"/>
  <c r="V140" i="1"/>
  <c r="W139" i="1"/>
  <c r="X138" i="1"/>
  <c r="W137" i="1"/>
  <c r="V136" i="1"/>
  <c r="X130" i="1"/>
  <c r="W129" i="1"/>
  <c r="X158" i="1"/>
  <c r="W157" i="1"/>
  <c r="W156" i="1"/>
  <c r="X149" i="1"/>
  <c r="X156" i="1"/>
  <c r="W138" i="1"/>
  <c r="X134" i="1"/>
  <c r="X125" i="1"/>
  <c r="W124" i="1"/>
  <c r="V123" i="1"/>
  <c r="X117" i="1"/>
  <c r="W116" i="1"/>
  <c r="V115" i="1"/>
  <c r="V156" i="1"/>
  <c r="V138" i="1"/>
  <c r="V129" i="1"/>
  <c r="X126" i="1"/>
  <c r="W125" i="1"/>
  <c r="V124" i="1"/>
  <c r="X118" i="1"/>
  <c r="W117" i="1"/>
  <c r="V116" i="1"/>
  <c r="X164" i="1"/>
  <c r="V146" i="1"/>
  <c r="V139" i="1"/>
  <c r="X132" i="1"/>
  <c r="X131" i="1"/>
  <c r="W130" i="1"/>
  <c r="V128" i="1"/>
  <c r="W126" i="1"/>
  <c r="V125" i="1"/>
  <c r="X119" i="1"/>
  <c r="W118" i="1"/>
  <c r="V117" i="1"/>
  <c r="X111" i="1"/>
  <c r="V158" i="1"/>
  <c r="X154" i="1"/>
  <c r="W149" i="1"/>
  <c r="X145" i="1"/>
  <c r="V137" i="1"/>
  <c r="W133" i="1"/>
  <c r="X122" i="1"/>
  <c r="W121" i="1"/>
  <c r="V120" i="1"/>
  <c r="X114" i="1"/>
  <c r="W113" i="1"/>
  <c r="V112" i="1"/>
  <c r="V110" i="1"/>
  <c r="W109" i="1"/>
  <c r="X162" i="1"/>
  <c r="W153" i="1"/>
  <c r="X133" i="1"/>
  <c r="V132" i="1"/>
  <c r="W131" i="1"/>
  <c r="X124" i="1"/>
  <c r="W122" i="1"/>
  <c r="V119" i="1"/>
  <c r="W115" i="1"/>
  <c r="V105" i="1"/>
  <c r="W104" i="1"/>
  <c r="X103" i="1"/>
  <c r="V97" i="1"/>
  <c r="W96" i="1"/>
  <c r="X95" i="1"/>
  <c r="X91" i="1"/>
  <c r="W90" i="1"/>
  <c r="V89" i="1"/>
  <c r="V131" i="1"/>
  <c r="V130" i="1"/>
  <c r="V122" i="1"/>
  <c r="X113" i="1"/>
  <c r="V104" i="1"/>
  <c r="W103" i="1"/>
  <c r="X102" i="1"/>
  <c r="V96" i="1"/>
  <c r="W95" i="1"/>
  <c r="X94" i="1"/>
  <c r="X92" i="1"/>
  <c r="W91" i="1"/>
  <c r="V90" i="1"/>
  <c r="V144" i="1"/>
  <c r="V127" i="1"/>
  <c r="W123" i="1"/>
  <c r="X116" i="1"/>
  <c r="W114" i="1"/>
  <c r="V111" i="1"/>
  <c r="W108" i="1"/>
  <c r="X107" i="1"/>
  <c r="V101" i="1"/>
  <c r="W100" i="1"/>
  <c r="X99" i="1"/>
  <c r="V93" i="1"/>
  <c r="X121" i="1"/>
  <c r="V114" i="1"/>
  <c r="V108" i="1"/>
  <c r="W107" i="1"/>
  <c r="X106" i="1"/>
  <c r="V100" i="1"/>
  <c r="W99" i="1"/>
  <c r="X98" i="1"/>
  <c r="V157" i="1"/>
  <c r="X123" i="1"/>
  <c r="X109" i="1"/>
  <c r="W106" i="1"/>
  <c r="X101" i="1"/>
  <c r="V95" i="1"/>
  <c r="W89" i="1"/>
  <c r="W87" i="1"/>
  <c r="V86" i="1"/>
  <c r="V82" i="1"/>
  <c r="W81" i="1"/>
  <c r="X80" i="1"/>
  <c r="W132" i="1"/>
  <c r="V109" i="1"/>
  <c r="V106" i="1"/>
  <c r="W101" i="1"/>
  <c r="X96" i="1"/>
  <c r="W92" i="1"/>
  <c r="V87" i="1"/>
  <c r="V81" i="1"/>
  <c r="W80" i="1"/>
  <c r="X79" i="1"/>
  <c r="V73" i="1"/>
  <c r="W72" i="1"/>
  <c r="X71" i="1"/>
  <c r="V65" i="1"/>
  <c r="W64" i="1"/>
  <c r="X63" i="1"/>
  <c r="V57" i="1"/>
  <c r="W56" i="1"/>
  <c r="X55" i="1"/>
  <c r="V126" i="1"/>
  <c r="V113" i="1"/>
  <c r="X112" i="1"/>
  <c r="V107" i="1"/>
  <c r="W102" i="1"/>
  <c r="X97" i="1"/>
  <c r="V92" i="1"/>
  <c r="W159" i="1"/>
  <c r="X127" i="1"/>
  <c r="W112" i="1"/>
  <c r="W111" i="1"/>
  <c r="X108" i="1"/>
  <c r="X110" i="1"/>
  <c r="X104" i="1"/>
  <c r="V98" i="1"/>
  <c r="X93" i="1"/>
  <c r="X88" i="1"/>
  <c r="X85" i="1"/>
  <c r="W84" i="1"/>
  <c r="X83" i="1"/>
  <c r="V77" i="1"/>
  <c r="W76" i="1"/>
  <c r="X75" i="1"/>
  <c r="V69" i="1"/>
  <c r="W68" i="1"/>
  <c r="X67" i="1"/>
  <c r="V61" i="1"/>
  <c r="W60" i="1"/>
  <c r="X59" i="1"/>
  <c r="V53" i="1"/>
  <c r="W52" i="1"/>
  <c r="X51" i="1"/>
  <c r="W50" i="1"/>
  <c r="V49" i="1"/>
  <c r="V47" i="1"/>
  <c r="W46" i="1"/>
  <c r="X45" i="1"/>
  <c r="V121" i="1"/>
  <c r="X120" i="1"/>
  <c r="V118" i="1"/>
  <c r="W110" i="1"/>
  <c r="X105" i="1"/>
  <c r="V99" i="1"/>
  <c r="W94" i="1"/>
  <c r="W93" i="1"/>
  <c r="V91" i="1"/>
  <c r="W88" i="1"/>
  <c r="X86" i="1"/>
  <c r="W85" i="1"/>
  <c r="V84" i="1"/>
  <c r="W83" i="1"/>
  <c r="X82" i="1"/>
  <c r="V76" i="1"/>
  <c r="W75" i="1"/>
  <c r="X74" i="1"/>
  <c r="V68" i="1"/>
  <c r="W67" i="1"/>
  <c r="X66" i="1"/>
  <c r="V60" i="1"/>
  <c r="W59" i="1"/>
  <c r="X58" i="1"/>
  <c r="V52" i="1"/>
  <c r="W51" i="1"/>
  <c r="V50" i="1"/>
  <c r="V46" i="1"/>
  <c r="W45" i="1"/>
  <c r="X44" i="1"/>
  <c r="W120" i="1"/>
  <c r="V85" i="1"/>
  <c r="W82" i="1"/>
  <c r="W70" i="1"/>
  <c r="V63" i="1"/>
  <c r="X62" i="1"/>
  <c r="W55" i="1"/>
  <c r="X76" i="1"/>
  <c r="V70" i="1"/>
  <c r="X69" i="1"/>
  <c r="W62" i="1"/>
  <c r="V55" i="1"/>
  <c r="X54" i="1"/>
  <c r="X115" i="1"/>
  <c r="X78" i="1"/>
  <c r="X77" i="1"/>
  <c r="V75" i="1"/>
  <c r="W74" i="1"/>
  <c r="X73" i="1"/>
  <c r="W69" i="1"/>
  <c r="X68" i="1"/>
  <c r="V62" i="1"/>
  <c r="X61" i="1"/>
  <c r="W54" i="1"/>
  <c r="W48" i="1"/>
  <c r="V83" i="1"/>
  <c r="W79" i="1"/>
  <c r="W78" i="1"/>
  <c r="W77" i="1"/>
  <c r="V74" i="1"/>
  <c r="W73" i="1"/>
  <c r="V67" i="1"/>
  <c r="W66" i="1"/>
  <c r="X65" i="1"/>
  <c r="W61" i="1"/>
  <c r="X60" i="1"/>
  <c r="V54" i="1"/>
  <c r="X53" i="1"/>
  <c r="W119" i="1"/>
  <c r="V103" i="1"/>
  <c r="V102" i="1"/>
  <c r="X90" i="1"/>
  <c r="V80" i="1"/>
  <c r="V72" i="1"/>
  <c r="X64" i="1"/>
  <c r="V58" i="1"/>
  <c r="W57" i="1"/>
  <c r="W49" i="1"/>
  <c r="V42" i="1"/>
  <c r="W41" i="1"/>
  <c r="X40" i="1"/>
  <c r="V34" i="1"/>
  <c r="W33" i="1"/>
  <c r="X32" i="1"/>
  <c r="V18" i="1"/>
  <c r="W17" i="1"/>
  <c r="X16" i="1"/>
  <c r="X14" i="1"/>
  <c r="W13" i="1"/>
  <c r="V12" i="1"/>
  <c r="W11" i="1"/>
  <c r="X10" i="1"/>
  <c r="V4" i="1"/>
  <c r="V41" i="1"/>
  <c r="W40" i="1"/>
  <c r="X39" i="1"/>
  <c r="V79" i="1"/>
  <c r="W71" i="1"/>
  <c r="W63" i="1"/>
  <c r="V94" i="1"/>
  <c r="V78" i="1"/>
  <c r="V71" i="1"/>
  <c r="V59" i="1"/>
  <c r="V51" i="1"/>
  <c r="V40" i="1"/>
  <c r="W39" i="1"/>
  <c r="X38" i="1"/>
  <c r="V32" i="1"/>
  <c r="W31" i="1"/>
  <c r="V16" i="1"/>
  <c r="W15" i="1"/>
  <c r="V14" i="1"/>
  <c r="V10" i="1"/>
  <c r="W9" i="1"/>
  <c r="X8" i="1"/>
  <c r="W105" i="1"/>
  <c r="W97" i="1"/>
  <c r="V88" i="1"/>
  <c r="X70" i="1"/>
  <c r="X56" i="1"/>
  <c r="V48" i="1"/>
  <c r="W47" i="1"/>
  <c r="X46" i="1"/>
  <c r="X43" i="1"/>
  <c r="V37" i="1"/>
  <c r="W36" i="1"/>
  <c r="X35" i="1"/>
  <c r="V21" i="1"/>
  <c r="W20" i="1"/>
  <c r="X19" i="1"/>
  <c r="V7" i="1"/>
  <c r="W6" i="1"/>
  <c r="X5" i="1"/>
  <c r="X52" i="1"/>
  <c r="X49" i="1"/>
  <c r="W98" i="1"/>
  <c r="V64" i="1"/>
  <c r="V56" i="1"/>
  <c r="V45" i="1"/>
  <c r="W44" i="1"/>
  <c r="W43" i="1"/>
  <c r="X42" i="1"/>
  <c r="V36" i="1"/>
  <c r="W35" i="1"/>
  <c r="X34" i="1"/>
  <c r="V20" i="1"/>
  <c r="W19" i="1"/>
  <c r="X18" i="1"/>
  <c r="X12" i="1"/>
  <c r="V6" i="1"/>
  <c r="W5" i="1"/>
  <c r="X4" i="1"/>
  <c r="X89" i="1"/>
  <c r="X87" i="1"/>
  <c r="X84" i="1"/>
  <c r="X81" i="1"/>
  <c r="X72" i="1"/>
  <c r="W53" i="1"/>
  <c r="W58" i="1"/>
  <c r="W42" i="1"/>
  <c r="W38" i="1"/>
  <c r="V35" i="1"/>
  <c r="X31" i="1"/>
  <c r="W14" i="1"/>
  <c r="W12" i="1"/>
  <c r="V15" i="1"/>
  <c r="X100" i="1"/>
  <c r="V44" i="1"/>
  <c r="V38" i="1"/>
  <c r="X36" i="1"/>
  <c r="V31" i="1"/>
  <c r="V19" i="1"/>
  <c r="X6" i="1"/>
  <c r="W86" i="1"/>
  <c r="W32" i="1"/>
  <c r="X21" i="1"/>
  <c r="X20" i="1"/>
  <c r="X15" i="1"/>
  <c r="X7" i="1"/>
  <c r="W65" i="1"/>
  <c r="X50" i="1"/>
  <c r="X33" i="1"/>
  <c r="W21" i="1"/>
  <c r="W7" i="1"/>
  <c r="X41" i="1"/>
  <c r="V39" i="1"/>
  <c r="X37" i="1"/>
  <c r="V33" i="1"/>
  <c r="X17" i="1"/>
  <c r="W16" i="1"/>
  <c r="X13" i="1"/>
  <c r="X9" i="1"/>
  <c r="W8" i="1"/>
  <c r="X57" i="1"/>
  <c r="V43" i="1"/>
  <c r="W37" i="1"/>
  <c r="W34" i="1"/>
  <c r="V17" i="1"/>
  <c r="V13" i="1"/>
  <c r="V9" i="1"/>
  <c r="V8" i="1"/>
  <c r="W4" i="1"/>
  <c r="V66" i="1"/>
  <c r="X48" i="1"/>
  <c r="X47" i="1"/>
  <c r="W18" i="1"/>
  <c r="X11" i="1"/>
  <c r="W10" i="1"/>
  <c r="V11" i="1"/>
  <c r="T168" i="1"/>
  <c r="T167" i="1"/>
  <c r="T169" i="1"/>
  <c r="T173" i="1"/>
  <c r="T174" i="1"/>
  <c r="S167" i="1"/>
  <c r="S169" i="1"/>
  <c r="S173" i="1"/>
  <c r="S168" i="1"/>
  <c r="S174" i="1"/>
  <c r="R170" i="1"/>
  <c r="Y64" i="1" l="1"/>
  <c r="Z14" i="1"/>
  <c r="Z29" i="1"/>
  <c r="Z22" i="1"/>
  <c r="Z26" i="1"/>
  <c r="Z98" i="1"/>
  <c r="Z30" i="1"/>
  <c r="Z24" i="1"/>
  <c r="Y25" i="1"/>
  <c r="Z8" i="1"/>
  <c r="Z85" i="1"/>
  <c r="Y81" i="1"/>
  <c r="Z23" i="1"/>
  <c r="Z28" i="1"/>
  <c r="Z25" i="1"/>
  <c r="Z91" i="1"/>
  <c r="Y22" i="1"/>
  <c r="Z84" i="1"/>
  <c r="AE144" i="1"/>
  <c r="AD22" i="1"/>
  <c r="AE22" i="1"/>
  <c r="AD23" i="1"/>
  <c r="AE27" i="1"/>
  <c r="AE23" i="1"/>
  <c r="AE24" i="1"/>
  <c r="AE26" i="1"/>
  <c r="AD28" i="1"/>
  <c r="AD27" i="1"/>
  <c r="AD24" i="1"/>
  <c r="AD26" i="1"/>
  <c r="AD29" i="1"/>
  <c r="AE29" i="1"/>
  <c r="AE28" i="1"/>
  <c r="AE25" i="1"/>
  <c r="AD30" i="1"/>
  <c r="AE30" i="1"/>
  <c r="AD25" i="1"/>
  <c r="Y27" i="1"/>
  <c r="Y23" i="1"/>
  <c r="Z27" i="1"/>
  <c r="Y24" i="1"/>
  <c r="Y26" i="1"/>
  <c r="Y29" i="1"/>
  <c r="AF24" i="1"/>
  <c r="AG25" i="1"/>
  <c r="AH26" i="1"/>
  <c r="AF23" i="1"/>
  <c r="AG24" i="1"/>
  <c r="AH25" i="1"/>
  <c r="AG29" i="1"/>
  <c r="AH30" i="1"/>
  <c r="AF27" i="1"/>
  <c r="AF22" i="1"/>
  <c r="AG23" i="1"/>
  <c r="AH24" i="1"/>
  <c r="AF30" i="1"/>
  <c r="AH29" i="1"/>
  <c r="AF26" i="1"/>
  <c r="AH28" i="1"/>
  <c r="AG22" i="1"/>
  <c r="AH23" i="1"/>
  <c r="AF29" i="1"/>
  <c r="AG30" i="1"/>
  <c r="AH22" i="1"/>
  <c r="AG28" i="1"/>
  <c r="AF25" i="1"/>
  <c r="AG26" i="1"/>
  <c r="AH27" i="1"/>
  <c r="AF28" i="1"/>
  <c r="AG27" i="1"/>
  <c r="Y30" i="1"/>
  <c r="Y28" i="1"/>
  <c r="AL22" i="1"/>
  <c r="AL23" i="1"/>
  <c r="AM23" i="1"/>
  <c r="AM25" i="1"/>
  <c r="AM27" i="1"/>
  <c r="AM29" i="1"/>
  <c r="AK24" i="1"/>
  <c r="AK26" i="1"/>
  <c r="AK28" i="1"/>
  <c r="AK30" i="1"/>
  <c r="AL26" i="1"/>
  <c r="AL28" i="1"/>
  <c r="AL30" i="1"/>
  <c r="AM22" i="1"/>
  <c r="AM24" i="1"/>
  <c r="AM26" i="1"/>
  <c r="AM30" i="1"/>
  <c r="AK23" i="1"/>
  <c r="AK25" i="1"/>
  <c r="AL27" i="1"/>
  <c r="AL29" i="1"/>
  <c r="AL24" i="1"/>
  <c r="AM28" i="1"/>
  <c r="AK27" i="1"/>
  <c r="AK29" i="1"/>
  <c r="AL25" i="1"/>
  <c r="AK22" i="1"/>
  <c r="Y75" i="1"/>
  <c r="Y96" i="1"/>
  <c r="Z106" i="1"/>
  <c r="Z54" i="1"/>
  <c r="Z19" i="1"/>
  <c r="Y71" i="1"/>
  <c r="Z59" i="1"/>
  <c r="Y20" i="1"/>
  <c r="Z32" i="1"/>
  <c r="Y68" i="1"/>
  <c r="Y92" i="1"/>
  <c r="Z42" i="1"/>
  <c r="Z21" i="1"/>
  <c r="Z10" i="1"/>
  <c r="Y12" i="1"/>
  <c r="Y21" i="1"/>
  <c r="Y69" i="1"/>
  <c r="Y100" i="1"/>
  <c r="Y43" i="1"/>
  <c r="Y67" i="1"/>
  <c r="Z79" i="1"/>
  <c r="Z72" i="1"/>
  <c r="Y17" i="1"/>
  <c r="Y41" i="1"/>
  <c r="Z99" i="1"/>
  <c r="Z87" i="1"/>
  <c r="Z103" i="1"/>
  <c r="Z126" i="1"/>
  <c r="Y121" i="1"/>
  <c r="Y93" i="1"/>
  <c r="Y118" i="1"/>
  <c r="Z67" i="1"/>
  <c r="Y58" i="1"/>
  <c r="Z94" i="1"/>
  <c r="Y149" i="1"/>
  <c r="Z101" i="1"/>
  <c r="Y90" i="1"/>
  <c r="Z114" i="1"/>
  <c r="Y145" i="1"/>
  <c r="Z111" i="1"/>
  <c r="Y144" i="1"/>
  <c r="Y129" i="1"/>
  <c r="Y112" i="1"/>
  <c r="Y141" i="1"/>
  <c r="Y153" i="1"/>
  <c r="Y151" i="1"/>
  <c r="Y154" i="1"/>
  <c r="Z12" i="1"/>
  <c r="Z46" i="1"/>
  <c r="Z15" i="1"/>
  <c r="Z17" i="1"/>
  <c r="Y34" i="1"/>
  <c r="Y7" i="1"/>
  <c r="Z38" i="1"/>
  <c r="Y61" i="1"/>
  <c r="Y77" i="1"/>
  <c r="Z75" i="1"/>
  <c r="Y107" i="1"/>
  <c r="Z105" i="1"/>
  <c r="Z48" i="1"/>
  <c r="Y55" i="1"/>
  <c r="Y157" i="1"/>
  <c r="Y84" i="1"/>
  <c r="Z140" i="1"/>
  <c r="Y76" i="1"/>
  <c r="Z95" i="1"/>
  <c r="Y44" i="1"/>
  <c r="Z61" i="1"/>
  <c r="Y161" i="1"/>
  <c r="Z143" i="1"/>
  <c r="Z39" i="1"/>
  <c r="Y36" i="1"/>
  <c r="Y11" i="1"/>
  <c r="Z41" i="1"/>
  <c r="Z58" i="1"/>
  <c r="Z88" i="1"/>
  <c r="Y57" i="1"/>
  <c r="Z97" i="1"/>
  <c r="Z110" i="1"/>
  <c r="Z119" i="1"/>
  <c r="Y158" i="1"/>
  <c r="Y152" i="1"/>
  <c r="Z43" i="1"/>
  <c r="Y6" i="1"/>
  <c r="Z76" i="1"/>
  <c r="Y59" i="1"/>
  <c r="Z52" i="1"/>
  <c r="Z134" i="1"/>
  <c r="Z49" i="1"/>
  <c r="Y105" i="1"/>
  <c r="Z108" i="1"/>
  <c r="Y147" i="1"/>
  <c r="Y5" i="1"/>
  <c r="Y10" i="1"/>
  <c r="Z4" i="1"/>
  <c r="Y35" i="1"/>
  <c r="Y50" i="1"/>
  <c r="Y8" i="1"/>
  <c r="Y85" i="1"/>
  <c r="Y63" i="1"/>
  <c r="Z63" i="1"/>
  <c r="Y104" i="1"/>
  <c r="Z117" i="1"/>
  <c r="Y60" i="1"/>
  <c r="Z64" i="1"/>
  <c r="Z73" i="1"/>
  <c r="Y99" i="1"/>
  <c r="Y114" i="1"/>
  <c r="Z47" i="1"/>
  <c r="Y62" i="1"/>
  <c r="Z78" i="1"/>
  <c r="Z92" i="1"/>
  <c r="Z125" i="1"/>
  <c r="Z89" i="1"/>
  <c r="Y106" i="1"/>
  <c r="Y109" i="1"/>
  <c r="Y102" i="1"/>
  <c r="Z109" i="1"/>
  <c r="Y119" i="1"/>
  <c r="Z152" i="1"/>
  <c r="Z147" i="1"/>
  <c r="Z132" i="1"/>
  <c r="Y143" i="1"/>
  <c r="Z154" i="1"/>
  <c r="Z35" i="1"/>
  <c r="Y14" i="1"/>
  <c r="Y46" i="1"/>
  <c r="Z5" i="1"/>
  <c r="Z9" i="1"/>
  <c r="Y13" i="1"/>
  <c r="Z40" i="1"/>
  <c r="Z82" i="1"/>
  <c r="Z11" i="1"/>
  <c r="Z6" i="1"/>
  <c r="Z20" i="1"/>
  <c r="Z62" i="1"/>
  <c r="Y38" i="1"/>
  <c r="Z71" i="1"/>
  <c r="Y133" i="1"/>
  <c r="Z80" i="1"/>
  <c r="Y74" i="1"/>
  <c r="Y86" i="1"/>
  <c r="Z115" i="1"/>
  <c r="Y48" i="1"/>
  <c r="Z77" i="1"/>
  <c r="Y79" i="1"/>
  <c r="Z104" i="1"/>
  <c r="Y127" i="1"/>
  <c r="Z151" i="1"/>
  <c r="Z146" i="1"/>
  <c r="Y146" i="1"/>
  <c r="Y159" i="1"/>
  <c r="Z18" i="1"/>
  <c r="Z34" i="1"/>
  <c r="Z7" i="1"/>
  <c r="Y32" i="1"/>
  <c r="Y16" i="1"/>
  <c r="Z16" i="1"/>
  <c r="Z13" i="1"/>
  <c r="Y42" i="1"/>
  <c r="Y95" i="1"/>
  <c r="Y37" i="1"/>
  <c r="Y39" i="1"/>
  <c r="Y80" i="1"/>
  <c r="Z51" i="1"/>
  <c r="Z50" i="1"/>
  <c r="Z66" i="1"/>
  <c r="Z60" i="1"/>
  <c r="Z68" i="1"/>
  <c r="Y122" i="1"/>
  <c r="Z56" i="1"/>
  <c r="Z65" i="1"/>
  <c r="Y116" i="1"/>
  <c r="Z142" i="1"/>
  <c r="Y54" i="1"/>
  <c r="Y89" i="1"/>
  <c r="Y98" i="1"/>
  <c r="Z150" i="1"/>
  <c r="Z100" i="1"/>
  <c r="Y94" i="1"/>
  <c r="Z113" i="1"/>
  <c r="Y111" i="1"/>
  <c r="Y126" i="1"/>
  <c r="Y137" i="1"/>
  <c r="Z137" i="1"/>
  <c r="Z148" i="1"/>
  <c r="Y148" i="1"/>
  <c r="Z165" i="1"/>
  <c r="Z159" i="1"/>
  <c r="Y117" i="1"/>
  <c r="Z90" i="1"/>
  <c r="Y128" i="1"/>
  <c r="Y139" i="1"/>
  <c r="Y155" i="1"/>
  <c r="Z139" i="1"/>
  <c r="Y160" i="1"/>
  <c r="Z122" i="1"/>
  <c r="Y66" i="1"/>
  <c r="Y91" i="1"/>
  <c r="Z69" i="1"/>
  <c r="Y124" i="1"/>
  <c r="Y113" i="1"/>
  <c r="Y134" i="1"/>
  <c r="Z112" i="1"/>
  <c r="Z31" i="1"/>
  <c r="Y47" i="1"/>
  <c r="Y33" i="1"/>
  <c r="Y4" i="1"/>
  <c r="Y18" i="1"/>
  <c r="Y45" i="1"/>
  <c r="Y51" i="1"/>
  <c r="Y15" i="1"/>
  <c r="Z123" i="1"/>
  <c r="Y72" i="1"/>
  <c r="Y88" i="1"/>
  <c r="Y53" i="1"/>
  <c r="Y83" i="1"/>
  <c r="Z83" i="1"/>
  <c r="Y73" i="1"/>
  <c r="Y163" i="1"/>
  <c r="Z81" i="1"/>
  <c r="Y162" i="1"/>
  <c r="Y70" i="1"/>
  <c r="Y125" i="1"/>
  <c r="Z107" i="1"/>
  <c r="Z96" i="1"/>
  <c r="Y135" i="1"/>
  <c r="Z135" i="1"/>
  <c r="Y115" i="1"/>
  <c r="Y150" i="1"/>
  <c r="Z136" i="1"/>
  <c r="Y164" i="1"/>
  <c r="Z45" i="1"/>
  <c r="Y19" i="1"/>
  <c r="Y40" i="1"/>
  <c r="Z55" i="1"/>
  <c r="Z33" i="1"/>
  <c r="Z44" i="1"/>
  <c r="Y103" i="1"/>
  <c r="Z36" i="1"/>
  <c r="Z70" i="1"/>
  <c r="Z37" i="1"/>
  <c r="Y9" i="1"/>
  <c r="Y31" i="1"/>
  <c r="Y56" i="1"/>
  <c r="Z86" i="1"/>
  <c r="Y52" i="1"/>
  <c r="Y49" i="1"/>
  <c r="Z74" i="1"/>
  <c r="Y65" i="1"/>
  <c r="Y87" i="1"/>
  <c r="Z57" i="1"/>
  <c r="Y82" i="1"/>
  <c r="Z118" i="1"/>
  <c r="Y108" i="1"/>
  <c r="Z53" i="1"/>
  <c r="Y78" i="1"/>
  <c r="Z102" i="1"/>
  <c r="Z141" i="1"/>
  <c r="Y97" i="1"/>
  <c r="Y101" i="1"/>
  <c r="Z93" i="1"/>
  <c r="Z124" i="1"/>
  <c r="Y120" i="1"/>
  <c r="Y132" i="1"/>
  <c r="Z129" i="1"/>
  <c r="Y131" i="1"/>
  <c r="Z144" i="1"/>
  <c r="Z116" i="1"/>
  <c r="Y142" i="1"/>
  <c r="Y110" i="1"/>
  <c r="Z121" i="1"/>
  <c r="Z133" i="1"/>
  <c r="Z127" i="1"/>
  <c r="Z164" i="1"/>
  <c r="Z162" i="1"/>
  <c r="Y138" i="1"/>
  <c r="Z138" i="1"/>
  <c r="Z149" i="1"/>
  <c r="Z163" i="1"/>
  <c r="Z158" i="1"/>
  <c r="Z153" i="1"/>
  <c r="Z156" i="1"/>
  <c r="Y130" i="1"/>
  <c r="Z130" i="1"/>
  <c r="Z160" i="1"/>
  <c r="Y165" i="1"/>
  <c r="Z155" i="1"/>
  <c r="Y123" i="1"/>
  <c r="Z120" i="1"/>
  <c r="Z128" i="1"/>
  <c r="Z161" i="1"/>
  <c r="Z131" i="1"/>
  <c r="Y136" i="1"/>
  <c r="Z145" i="1"/>
  <c r="Y156" i="1"/>
  <c r="Z157" i="1"/>
  <c r="AD159" i="1"/>
  <c r="AE12" i="1"/>
  <c r="AE61" i="1"/>
  <c r="AE33" i="1"/>
  <c r="AE54" i="1"/>
  <c r="AE47" i="1"/>
  <c r="AD120" i="1"/>
  <c r="AD40" i="1"/>
  <c r="AD68" i="1"/>
  <c r="AD5" i="1"/>
  <c r="AD33" i="1"/>
  <c r="AD36" i="1"/>
  <c r="AE89" i="1"/>
  <c r="AD103" i="1"/>
  <c r="AD160" i="1"/>
  <c r="AD15" i="1"/>
  <c r="AE102" i="1"/>
  <c r="AE109" i="1"/>
  <c r="AD117" i="1"/>
  <c r="AD152" i="1"/>
  <c r="AE114" i="1"/>
  <c r="AD123" i="1"/>
  <c r="AE149" i="1"/>
  <c r="AD38" i="1"/>
  <c r="AD19" i="1"/>
  <c r="AE129" i="1"/>
  <c r="AE153" i="1"/>
  <c r="AD59" i="1"/>
  <c r="AD6" i="1"/>
  <c r="AE15" i="1"/>
  <c r="AD128" i="1"/>
  <c r="AD46" i="1"/>
  <c r="AD93" i="1"/>
  <c r="AE104" i="1"/>
  <c r="AE36" i="1"/>
  <c r="AE68" i="1"/>
  <c r="AD161" i="1"/>
  <c r="AE146" i="1"/>
  <c r="AE8" i="1"/>
  <c r="AD63" i="1"/>
  <c r="AD146" i="1"/>
  <c r="AD145" i="1"/>
  <c r="AE80" i="1"/>
  <c r="AE141" i="1"/>
  <c r="AE10" i="1"/>
  <c r="AE4" i="1"/>
  <c r="AD74" i="1"/>
  <c r="AD37" i="1"/>
  <c r="AD16" i="1"/>
  <c r="AD34" i="1"/>
  <c r="AE48" i="1"/>
  <c r="AD85" i="1"/>
  <c r="AD71" i="1"/>
  <c r="AE83" i="1"/>
  <c r="AE46" i="1"/>
  <c r="AD69" i="1"/>
  <c r="AD106" i="1"/>
  <c r="AD154" i="1"/>
  <c r="AD91" i="1"/>
  <c r="AE56" i="1"/>
  <c r="AD81" i="1"/>
  <c r="AD155" i="1"/>
  <c r="AE108" i="1"/>
  <c r="AD89" i="1"/>
  <c r="AD105" i="1"/>
  <c r="AD110" i="1"/>
  <c r="AE121" i="1"/>
  <c r="AD138" i="1"/>
  <c r="AE118" i="1"/>
  <c r="AD124" i="1"/>
  <c r="AE124" i="1"/>
  <c r="AD142" i="1"/>
  <c r="AE159" i="1"/>
  <c r="AE161" i="1"/>
  <c r="AE7" i="1"/>
  <c r="AD35" i="1"/>
  <c r="AD8" i="1"/>
  <c r="AE16" i="1"/>
  <c r="AE106" i="1"/>
  <c r="AE65" i="1"/>
  <c r="AE9" i="1"/>
  <c r="AE31" i="1"/>
  <c r="AE58" i="1"/>
  <c r="AD70" i="1"/>
  <c r="AE44" i="1"/>
  <c r="AE62" i="1"/>
  <c r="AD62" i="1"/>
  <c r="AE70" i="1"/>
  <c r="AE71" i="1"/>
  <c r="AD78" i="1"/>
  <c r="AE59" i="1"/>
  <c r="AD84" i="1"/>
  <c r="AD107" i="1"/>
  <c r="AD47" i="1"/>
  <c r="AE84" i="1"/>
  <c r="AE119" i="1"/>
  <c r="AE93" i="1"/>
  <c r="AD57" i="1"/>
  <c r="AD98" i="1"/>
  <c r="AD86" i="1"/>
  <c r="AD113" i="1"/>
  <c r="AE107" i="1"/>
  <c r="AE132" i="1"/>
  <c r="AE115" i="1"/>
  <c r="AD114" i="1"/>
  <c r="AE90" i="1"/>
  <c r="AD144" i="1"/>
  <c r="AD148" i="1"/>
  <c r="AE125" i="1"/>
  <c r="AE164" i="1"/>
  <c r="AE143" i="1"/>
  <c r="AD135" i="1"/>
  <c r="AD156" i="1"/>
  <c r="AE127" i="1"/>
  <c r="AD133" i="1"/>
  <c r="AD162" i="1"/>
  <c r="AE34" i="1"/>
  <c r="AD45" i="1"/>
  <c r="AE69" i="1"/>
  <c r="AD51" i="1"/>
  <c r="AD79" i="1"/>
  <c r="AD60" i="1"/>
  <c r="AE85" i="1"/>
  <c r="AE105" i="1"/>
  <c r="AE72" i="1"/>
  <c r="AE96" i="1"/>
  <c r="AE123" i="1"/>
  <c r="AD115" i="1"/>
  <c r="AE136" i="1"/>
  <c r="AD157" i="1"/>
  <c r="AE156" i="1"/>
  <c r="AE134" i="1"/>
  <c r="AE21" i="1"/>
  <c r="AD31" i="1"/>
  <c r="AE14" i="1"/>
  <c r="AE37" i="1"/>
  <c r="AD13" i="1"/>
  <c r="AD39" i="1"/>
  <c r="AE43" i="1"/>
  <c r="AD44" i="1"/>
  <c r="AE66" i="1"/>
  <c r="AE78" i="1"/>
  <c r="AD12" i="1"/>
  <c r="AE79" i="1"/>
  <c r="AD109" i="1"/>
  <c r="AD87" i="1"/>
  <c r="AD50" i="1"/>
  <c r="AE75" i="1"/>
  <c r="AD131" i="1"/>
  <c r="AD49" i="1"/>
  <c r="AD61" i="1"/>
  <c r="AE92" i="1"/>
  <c r="AD130" i="1"/>
  <c r="AD73" i="1"/>
  <c r="AD108" i="1"/>
  <c r="AD126" i="1"/>
  <c r="AE100" i="1"/>
  <c r="AD119" i="1"/>
  <c r="AD90" i="1"/>
  <c r="AD104" i="1"/>
  <c r="AD97" i="1"/>
  <c r="AE113" i="1"/>
  <c r="AD116" i="1"/>
  <c r="AE148" i="1"/>
  <c r="AE116" i="1"/>
  <c r="AD136" i="1"/>
  <c r="AE147" i="1"/>
  <c r="AE140" i="1"/>
  <c r="AD158" i="1"/>
  <c r="AE157" i="1"/>
  <c r="AD151" i="1"/>
  <c r="AD150" i="1"/>
  <c r="AD149" i="1"/>
  <c r="AD163" i="1"/>
  <c r="AF161" i="1"/>
  <c r="AG160" i="1"/>
  <c r="AH159" i="1"/>
  <c r="AH153" i="1"/>
  <c r="AG152" i="1"/>
  <c r="AF151" i="1"/>
  <c r="AF160" i="1"/>
  <c r="AG159" i="1"/>
  <c r="AH158" i="1"/>
  <c r="AH154" i="1"/>
  <c r="AG153" i="1"/>
  <c r="AF152" i="1"/>
  <c r="AH165" i="1"/>
  <c r="AF159" i="1"/>
  <c r="AG158" i="1"/>
  <c r="AH157" i="1"/>
  <c r="AH155" i="1"/>
  <c r="AG154" i="1"/>
  <c r="AF153" i="1"/>
  <c r="AH147" i="1"/>
  <c r="AF165" i="1"/>
  <c r="AG164" i="1"/>
  <c r="AH163" i="1"/>
  <c r="AF157" i="1"/>
  <c r="AG156" i="1"/>
  <c r="AF155" i="1"/>
  <c r="AH149" i="1"/>
  <c r="AG148" i="1"/>
  <c r="AF147" i="1"/>
  <c r="AG146" i="1"/>
  <c r="AH145" i="1"/>
  <c r="AG161" i="1"/>
  <c r="AG157" i="1"/>
  <c r="AF156" i="1"/>
  <c r="AG149" i="1"/>
  <c r="AG145" i="1"/>
  <c r="AH143" i="1"/>
  <c r="AG142" i="1"/>
  <c r="AF141" i="1"/>
  <c r="AG140" i="1"/>
  <c r="AH139" i="1"/>
  <c r="AH137" i="1"/>
  <c r="AG136" i="1"/>
  <c r="AF135" i="1"/>
  <c r="AH162" i="1"/>
  <c r="AF158" i="1"/>
  <c r="AF149" i="1"/>
  <c r="AF145" i="1"/>
  <c r="AG143" i="1"/>
  <c r="AF142" i="1"/>
  <c r="AF140" i="1"/>
  <c r="AG139" i="1"/>
  <c r="AH138" i="1"/>
  <c r="AG137" i="1"/>
  <c r="AF136" i="1"/>
  <c r="AH130" i="1"/>
  <c r="AG129" i="1"/>
  <c r="AF128" i="1"/>
  <c r="AH164" i="1"/>
  <c r="AG162" i="1"/>
  <c r="AH150" i="1"/>
  <c r="AG147" i="1"/>
  <c r="AF143" i="1"/>
  <c r="AF139" i="1"/>
  <c r="AG138" i="1"/>
  <c r="AF137" i="1"/>
  <c r="AH131" i="1"/>
  <c r="AG130" i="1"/>
  <c r="AF129" i="1"/>
  <c r="AF164" i="1"/>
  <c r="AG163" i="1"/>
  <c r="AF162" i="1"/>
  <c r="AF154" i="1"/>
  <c r="AH152" i="1"/>
  <c r="AG150" i="1"/>
  <c r="AH146" i="1"/>
  <c r="AH144" i="1"/>
  <c r="AF138" i="1"/>
  <c r="AH132" i="1"/>
  <c r="AG131" i="1"/>
  <c r="AF130" i="1"/>
  <c r="AG165" i="1"/>
  <c r="AH160" i="1"/>
  <c r="AG155" i="1"/>
  <c r="AF148" i="1"/>
  <c r="AF144" i="1"/>
  <c r="AH148" i="1"/>
  <c r="AH140" i="1"/>
  <c r="AG135" i="1"/>
  <c r="AF133" i="1"/>
  <c r="AG126" i="1"/>
  <c r="AF125" i="1"/>
  <c r="AH119" i="1"/>
  <c r="AG118" i="1"/>
  <c r="AF117" i="1"/>
  <c r="AH111" i="1"/>
  <c r="AF163" i="1"/>
  <c r="AF126" i="1"/>
  <c r="AH120" i="1"/>
  <c r="AG119" i="1"/>
  <c r="AF118" i="1"/>
  <c r="AH112" i="1"/>
  <c r="AG111" i="1"/>
  <c r="AH110" i="1"/>
  <c r="AH142" i="1"/>
  <c r="AH134" i="1"/>
  <c r="AH128" i="1"/>
  <c r="AH121" i="1"/>
  <c r="AG120" i="1"/>
  <c r="AF119" i="1"/>
  <c r="AH113" i="1"/>
  <c r="AG112" i="1"/>
  <c r="AF111" i="1"/>
  <c r="AG110" i="1"/>
  <c r="AH109" i="1"/>
  <c r="AH151" i="1"/>
  <c r="AG141" i="1"/>
  <c r="AF132" i="1"/>
  <c r="AF131" i="1"/>
  <c r="AF127" i="1"/>
  <c r="AH124" i="1"/>
  <c r="AG123" i="1"/>
  <c r="AF122" i="1"/>
  <c r="AH116" i="1"/>
  <c r="AG115" i="1"/>
  <c r="AF114" i="1"/>
  <c r="AF108" i="1"/>
  <c r="AH141" i="1"/>
  <c r="AH136" i="1"/>
  <c r="AG127" i="1"/>
  <c r="AG121" i="1"/>
  <c r="AF116" i="1"/>
  <c r="AF103" i="1"/>
  <c r="AG102" i="1"/>
  <c r="AH101" i="1"/>
  <c r="AF95" i="1"/>
  <c r="AG94" i="1"/>
  <c r="AH93" i="1"/>
  <c r="AG92" i="1"/>
  <c r="AF91" i="1"/>
  <c r="AF121" i="1"/>
  <c r="AF102" i="1"/>
  <c r="AG101" i="1"/>
  <c r="AH100" i="1"/>
  <c r="AF94" i="1"/>
  <c r="AG93" i="1"/>
  <c r="AF92" i="1"/>
  <c r="AG132" i="1"/>
  <c r="AF124" i="1"/>
  <c r="AG113" i="1"/>
  <c r="AH108" i="1"/>
  <c r="AF107" i="1"/>
  <c r="AG106" i="1"/>
  <c r="AH105" i="1"/>
  <c r="AF99" i="1"/>
  <c r="AG98" i="1"/>
  <c r="AH97" i="1"/>
  <c r="AH89" i="1"/>
  <c r="AG88" i="1"/>
  <c r="AH161" i="1"/>
  <c r="AF146" i="1"/>
  <c r="AG134" i="1"/>
  <c r="AH133" i="1"/>
  <c r="AF113" i="1"/>
  <c r="AG109" i="1"/>
  <c r="AG108" i="1"/>
  <c r="AF106" i="1"/>
  <c r="AG105" i="1"/>
  <c r="AH104" i="1"/>
  <c r="AF98" i="1"/>
  <c r="AG97" i="1"/>
  <c r="AH96" i="1"/>
  <c r="AH90" i="1"/>
  <c r="AG89" i="1"/>
  <c r="AH114" i="1"/>
  <c r="AF112" i="1"/>
  <c r="AG104" i="1"/>
  <c r="AH99" i="1"/>
  <c r="AH91" i="1"/>
  <c r="AG87" i="1"/>
  <c r="AF80" i="1"/>
  <c r="AG79" i="1"/>
  <c r="AH78" i="1"/>
  <c r="AG151" i="1"/>
  <c r="AH127" i="1"/>
  <c r="AH115" i="1"/>
  <c r="AG114" i="1"/>
  <c r="AF104" i="1"/>
  <c r="AG99" i="1"/>
  <c r="AH94" i="1"/>
  <c r="AF93" i="1"/>
  <c r="AG91" i="1"/>
  <c r="AF87" i="1"/>
  <c r="AF79" i="1"/>
  <c r="AG78" i="1"/>
  <c r="AH77" i="1"/>
  <c r="AF71" i="1"/>
  <c r="AG70" i="1"/>
  <c r="AH69" i="1"/>
  <c r="AF63" i="1"/>
  <c r="AG62" i="1"/>
  <c r="AH61" i="1"/>
  <c r="AF55" i="1"/>
  <c r="AG54" i="1"/>
  <c r="AH53" i="1"/>
  <c r="AH49" i="1"/>
  <c r="AG48" i="1"/>
  <c r="AH47" i="1"/>
  <c r="AH117" i="1"/>
  <c r="AF115" i="1"/>
  <c r="AF105" i="1"/>
  <c r="AG100" i="1"/>
  <c r="AH95" i="1"/>
  <c r="AH135" i="1"/>
  <c r="AG133" i="1"/>
  <c r="AG128" i="1"/>
  <c r="AH118" i="1"/>
  <c r="AG117" i="1"/>
  <c r="AG116" i="1"/>
  <c r="AF110" i="1"/>
  <c r="AH106" i="1"/>
  <c r="AF150" i="1"/>
  <c r="AG144" i="1"/>
  <c r="AH123" i="1"/>
  <c r="AG122" i="1"/>
  <c r="AG107" i="1"/>
  <c r="AH102" i="1"/>
  <c r="AF96" i="1"/>
  <c r="AG86" i="1"/>
  <c r="AF85" i="1"/>
  <c r="AF83" i="1"/>
  <c r="AG82" i="1"/>
  <c r="AH81" i="1"/>
  <c r="AF75" i="1"/>
  <c r="AG74" i="1"/>
  <c r="AH73" i="1"/>
  <c r="AF67" i="1"/>
  <c r="AG66" i="1"/>
  <c r="AH65" i="1"/>
  <c r="AF59" i="1"/>
  <c r="AG58" i="1"/>
  <c r="AH57" i="1"/>
  <c r="AF51" i="1"/>
  <c r="AF45" i="1"/>
  <c r="AG44" i="1"/>
  <c r="AH156" i="1"/>
  <c r="AF134" i="1"/>
  <c r="AH125" i="1"/>
  <c r="AF123" i="1"/>
  <c r="AF109" i="1"/>
  <c r="AH103" i="1"/>
  <c r="AF97" i="1"/>
  <c r="AG90" i="1"/>
  <c r="AH88" i="1"/>
  <c r="AF86" i="1"/>
  <c r="AF82" i="1"/>
  <c r="AG81" i="1"/>
  <c r="AH80" i="1"/>
  <c r="AF74" i="1"/>
  <c r="AG73" i="1"/>
  <c r="AH72" i="1"/>
  <c r="AF66" i="1"/>
  <c r="AG65" i="1"/>
  <c r="AH64" i="1"/>
  <c r="AF58" i="1"/>
  <c r="AG57" i="1"/>
  <c r="AH56" i="1"/>
  <c r="AF44" i="1"/>
  <c r="AH129" i="1"/>
  <c r="AG124" i="1"/>
  <c r="AH107" i="1"/>
  <c r="AH92" i="1"/>
  <c r="AF84" i="1"/>
  <c r="AG80" i="1"/>
  <c r="AG71" i="1"/>
  <c r="AF64" i="1"/>
  <c r="AH63" i="1"/>
  <c r="AG56" i="1"/>
  <c r="AH126" i="1"/>
  <c r="AF88" i="1"/>
  <c r="AH87" i="1"/>
  <c r="AH70" i="1"/>
  <c r="AG63" i="1"/>
  <c r="AF56" i="1"/>
  <c r="AH55" i="1"/>
  <c r="AF100" i="1"/>
  <c r="AH98" i="1"/>
  <c r="AG96" i="1"/>
  <c r="AG95" i="1"/>
  <c r="AF89" i="1"/>
  <c r="AH86" i="1"/>
  <c r="AF81" i="1"/>
  <c r="AF70" i="1"/>
  <c r="AH62" i="1"/>
  <c r="AG55" i="1"/>
  <c r="AG103" i="1"/>
  <c r="AF101" i="1"/>
  <c r="AH85" i="1"/>
  <c r="AH82" i="1"/>
  <c r="AH76" i="1"/>
  <c r="AH75" i="1"/>
  <c r="AG69" i="1"/>
  <c r="AH68" i="1"/>
  <c r="AF62" i="1"/>
  <c r="AH54" i="1"/>
  <c r="AH83" i="1"/>
  <c r="AG77" i="1"/>
  <c r="AF76" i="1"/>
  <c r="AF73" i="1"/>
  <c r="AF68" i="1"/>
  <c r="AG67" i="1"/>
  <c r="AH66" i="1"/>
  <c r="AF61" i="1"/>
  <c r="AG60" i="1"/>
  <c r="AH59" i="1"/>
  <c r="AG53" i="1"/>
  <c r="AH52" i="1"/>
  <c r="AF78" i="1"/>
  <c r="AF77" i="1"/>
  <c r="AG61" i="1"/>
  <c r="AF60" i="1"/>
  <c r="AG59" i="1"/>
  <c r="AG51" i="1"/>
  <c r="AG50" i="1"/>
  <c r="AF46" i="1"/>
  <c r="AG45" i="1"/>
  <c r="AH44" i="1"/>
  <c r="AF40" i="1"/>
  <c r="AG39" i="1"/>
  <c r="AH38" i="1"/>
  <c r="AF32" i="1"/>
  <c r="AG31" i="1"/>
  <c r="AF16" i="1"/>
  <c r="AG15" i="1"/>
  <c r="AF14" i="1"/>
  <c r="AF10" i="1"/>
  <c r="AG9" i="1"/>
  <c r="AH8" i="1"/>
  <c r="AH58" i="1"/>
  <c r="AF50" i="1"/>
  <c r="AF39" i="1"/>
  <c r="AG38" i="1"/>
  <c r="AH37" i="1"/>
  <c r="AF120" i="1"/>
  <c r="AH67" i="1"/>
  <c r="AG125" i="1"/>
  <c r="AF69" i="1"/>
  <c r="AG68" i="1"/>
  <c r="AF65" i="1"/>
  <c r="AF57" i="1"/>
  <c r="AF38" i="1"/>
  <c r="AG37" i="1"/>
  <c r="AH36" i="1"/>
  <c r="AG21" i="1"/>
  <c r="AH20" i="1"/>
  <c r="AF8" i="1"/>
  <c r="AG7" i="1"/>
  <c r="AH6" i="1"/>
  <c r="AH122" i="1"/>
  <c r="AF90" i="1"/>
  <c r="AH84" i="1"/>
  <c r="AH74" i="1"/>
  <c r="AG72" i="1"/>
  <c r="AF54" i="1"/>
  <c r="AF53" i="1"/>
  <c r="AG52" i="1"/>
  <c r="AF43" i="1"/>
  <c r="AG42" i="1"/>
  <c r="AH41" i="1"/>
  <c r="AF35" i="1"/>
  <c r="AG34" i="1"/>
  <c r="AH33" i="1"/>
  <c r="AF19" i="1"/>
  <c r="AG18" i="1"/>
  <c r="AH17" i="1"/>
  <c r="AH13" i="1"/>
  <c r="AG12" i="1"/>
  <c r="AH11" i="1"/>
  <c r="AF5" i="1"/>
  <c r="AG4" i="1"/>
  <c r="AH50" i="1"/>
  <c r="AG46" i="1"/>
  <c r="AG84" i="1"/>
  <c r="AG83" i="1"/>
  <c r="AG76" i="1"/>
  <c r="AG75" i="1"/>
  <c r="AF72" i="1"/>
  <c r="AF52" i="1"/>
  <c r="AH48" i="1"/>
  <c r="AG47" i="1"/>
  <c r="AH46" i="1"/>
  <c r="AF42" i="1"/>
  <c r="AG41" i="1"/>
  <c r="AH40" i="1"/>
  <c r="AF34" i="1"/>
  <c r="AG33" i="1"/>
  <c r="AH32" i="1"/>
  <c r="AF18" i="1"/>
  <c r="AG17" i="1"/>
  <c r="AH16" i="1"/>
  <c r="AH14" i="1"/>
  <c r="AG13" i="1"/>
  <c r="AF12" i="1"/>
  <c r="AG11" i="1"/>
  <c r="AH10" i="1"/>
  <c r="AF4" i="1"/>
  <c r="AG85" i="1"/>
  <c r="AH79" i="1"/>
  <c r="AH71" i="1"/>
  <c r="AH60" i="1"/>
  <c r="AH51" i="1"/>
  <c r="AF48" i="1"/>
  <c r="AF47" i="1"/>
  <c r="AF49" i="1"/>
  <c r="AH43" i="1"/>
  <c r="AH39" i="1"/>
  <c r="AH34" i="1"/>
  <c r="AF17" i="1"/>
  <c r="AF13" i="1"/>
  <c r="AF9" i="1"/>
  <c r="AH4" i="1"/>
  <c r="AH19" i="1"/>
  <c r="AG43" i="1"/>
  <c r="AF41" i="1"/>
  <c r="AF37" i="1"/>
  <c r="AH18" i="1"/>
  <c r="AG10" i="1"/>
  <c r="AG64" i="1"/>
  <c r="AH35" i="1"/>
  <c r="AF11" i="1"/>
  <c r="AH5" i="1"/>
  <c r="AG35" i="1"/>
  <c r="AH31" i="1"/>
  <c r="AG14" i="1"/>
  <c r="AH12" i="1"/>
  <c r="AG5" i="1"/>
  <c r="AH42" i="1"/>
  <c r="AF31" i="1"/>
  <c r="AG19" i="1"/>
  <c r="AG6" i="1"/>
  <c r="AH45" i="1"/>
  <c r="AG40" i="1"/>
  <c r="AG36" i="1"/>
  <c r="AG32" i="1"/>
  <c r="AH21" i="1"/>
  <c r="AG20" i="1"/>
  <c r="AH15" i="1"/>
  <c r="AH7" i="1"/>
  <c r="AF6" i="1"/>
  <c r="AF36" i="1"/>
  <c r="AF21" i="1"/>
  <c r="AF20" i="1"/>
  <c r="AF15" i="1"/>
  <c r="AF7" i="1"/>
  <c r="AG49" i="1"/>
  <c r="AF33" i="1"/>
  <c r="AG8" i="1"/>
  <c r="AH9" i="1"/>
  <c r="AG16" i="1"/>
  <c r="AD11" i="1"/>
  <c r="AE18" i="1"/>
  <c r="AE82" i="1"/>
  <c r="AD83" i="1"/>
  <c r="AE19" i="1"/>
  <c r="AE49" i="1"/>
  <c r="AD67" i="1"/>
  <c r="AE13" i="1"/>
  <c r="AE41" i="1"/>
  <c r="AE74" i="1"/>
  <c r="AE55" i="1"/>
  <c r="AE97" i="1"/>
  <c r="AD94" i="1"/>
  <c r="AD118" i="1"/>
  <c r="AE51" i="1"/>
  <c r="AD76" i="1"/>
  <c r="AD92" i="1"/>
  <c r="AE50" i="1"/>
  <c r="AE76" i="1"/>
  <c r="AE131" i="1"/>
  <c r="AD99" i="1"/>
  <c r="AE111" i="1"/>
  <c r="AE81" i="1"/>
  <c r="AD129" i="1"/>
  <c r="AE99" i="1"/>
  <c r="AD101" i="1"/>
  <c r="AE122" i="1"/>
  <c r="AE91" i="1"/>
  <c r="AD125" i="1"/>
  <c r="AE117" i="1"/>
  <c r="AE133" i="1"/>
  <c r="AE165" i="1"/>
  <c r="AE137" i="1"/>
  <c r="AD127" i="1"/>
  <c r="AD141" i="1"/>
  <c r="AD153" i="1"/>
  <c r="AE152" i="1"/>
  <c r="AE151" i="1"/>
  <c r="AE150" i="1"/>
  <c r="AK165" i="1"/>
  <c r="AK164" i="1"/>
  <c r="AL163" i="1"/>
  <c r="AM162" i="1"/>
  <c r="AK156" i="1"/>
  <c r="AM150" i="1"/>
  <c r="AL149" i="1"/>
  <c r="AK148" i="1"/>
  <c r="AK146" i="1"/>
  <c r="AL145" i="1"/>
  <c r="AM144" i="1"/>
  <c r="AK163" i="1"/>
  <c r="AL162" i="1"/>
  <c r="AM161" i="1"/>
  <c r="AM151" i="1"/>
  <c r="AL150" i="1"/>
  <c r="AK149" i="1"/>
  <c r="AK162" i="1"/>
  <c r="AL161" i="1"/>
  <c r="AM160" i="1"/>
  <c r="AM152" i="1"/>
  <c r="AL151" i="1"/>
  <c r="AK150" i="1"/>
  <c r="AK160" i="1"/>
  <c r="AL159" i="1"/>
  <c r="AM158" i="1"/>
  <c r="AM154" i="1"/>
  <c r="AL153" i="1"/>
  <c r="AK152" i="1"/>
  <c r="AK142" i="1"/>
  <c r="AM164" i="1"/>
  <c r="AK159" i="1"/>
  <c r="AL154" i="1"/>
  <c r="AL152" i="1"/>
  <c r="AL147" i="1"/>
  <c r="AM146" i="1"/>
  <c r="AL144" i="1"/>
  <c r="AM134" i="1"/>
  <c r="AL133" i="1"/>
  <c r="AK132" i="1"/>
  <c r="AL164" i="1"/>
  <c r="AM163" i="1"/>
  <c r="AK154" i="1"/>
  <c r="AK147" i="1"/>
  <c r="AL146" i="1"/>
  <c r="AK144" i="1"/>
  <c r="AM141" i="1"/>
  <c r="AM135" i="1"/>
  <c r="AL134" i="1"/>
  <c r="AK133" i="1"/>
  <c r="AM127" i="1"/>
  <c r="AL160" i="1"/>
  <c r="AM155" i="1"/>
  <c r="AM148" i="1"/>
  <c r="AL141" i="1"/>
  <c r="AM140" i="1"/>
  <c r="AM136" i="1"/>
  <c r="AL135" i="1"/>
  <c r="AK134" i="1"/>
  <c r="AM128" i="1"/>
  <c r="AL127" i="1"/>
  <c r="AM165" i="1"/>
  <c r="AL155" i="1"/>
  <c r="AL148" i="1"/>
  <c r="AM142" i="1"/>
  <c r="AK141" i="1"/>
  <c r="AL140" i="1"/>
  <c r="AM139" i="1"/>
  <c r="AM137" i="1"/>
  <c r="AL136" i="1"/>
  <c r="AK135" i="1"/>
  <c r="AM129" i="1"/>
  <c r="AK161" i="1"/>
  <c r="AM157" i="1"/>
  <c r="AM156" i="1"/>
  <c r="AK153" i="1"/>
  <c r="AK145" i="1"/>
  <c r="AL143" i="1"/>
  <c r="AL165" i="1"/>
  <c r="AM145" i="1"/>
  <c r="AL142" i="1"/>
  <c r="AM138" i="1"/>
  <c r="AM130" i="1"/>
  <c r="AK129" i="1"/>
  <c r="AK127" i="1"/>
  <c r="AM124" i="1"/>
  <c r="AL123" i="1"/>
  <c r="AK122" i="1"/>
  <c r="AM116" i="1"/>
  <c r="AL115" i="1"/>
  <c r="AK114" i="1"/>
  <c r="AK108" i="1"/>
  <c r="AM159" i="1"/>
  <c r="AM153" i="1"/>
  <c r="AL138" i="1"/>
  <c r="AK136" i="1"/>
  <c r="AM131" i="1"/>
  <c r="AL130" i="1"/>
  <c r="AM125" i="1"/>
  <c r="AL124" i="1"/>
  <c r="AK123" i="1"/>
  <c r="AM117" i="1"/>
  <c r="AL116" i="1"/>
  <c r="AK115" i="1"/>
  <c r="AL158" i="1"/>
  <c r="AM149" i="1"/>
  <c r="AL139" i="1"/>
  <c r="AK138" i="1"/>
  <c r="AM132" i="1"/>
  <c r="AL131" i="1"/>
  <c r="AK130" i="1"/>
  <c r="AM126" i="1"/>
  <c r="AL125" i="1"/>
  <c r="AK124" i="1"/>
  <c r="AM118" i="1"/>
  <c r="AL117" i="1"/>
  <c r="AK116" i="1"/>
  <c r="AK157" i="1"/>
  <c r="AM143" i="1"/>
  <c r="AK140" i="1"/>
  <c r="AL137" i="1"/>
  <c r="AM133" i="1"/>
  <c r="AM121" i="1"/>
  <c r="AL120" i="1"/>
  <c r="AK119" i="1"/>
  <c r="AM113" i="1"/>
  <c r="AL112" i="1"/>
  <c r="AK111" i="1"/>
  <c r="AL110" i="1"/>
  <c r="AM109" i="1"/>
  <c r="AK139" i="1"/>
  <c r="AK137" i="1"/>
  <c r="AK126" i="1"/>
  <c r="AM122" i="1"/>
  <c r="AL119" i="1"/>
  <c r="AK117" i="1"/>
  <c r="AM115" i="1"/>
  <c r="AK112" i="1"/>
  <c r="AK106" i="1"/>
  <c r="AL105" i="1"/>
  <c r="AM104" i="1"/>
  <c r="AK98" i="1"/>
  <c r="AL97" i="1"/>
  <c r="AM96" i="1"/>
  <c r="AM90" i="1"/>
  <c r="AL89" i="1"/>
  <c r="AK88" i="1"/>
  <c r="AK158" i="1"/>
  <c r="AL157" i="1"/>
  <c r="AL156" i="1"/>
  <c r="AL122" i="1"/>
  <c r="AK105" i="1"/>
  <c r="AL104" i="1"/>
  <c r="AM103" i="1"/>
  <c r="AK97" i="1"/>
  <c r="AL96" i="1"/>
  <c r="AM95" i="1"/>
  <c r="AM91" i="1"/>
  <c r="AL90" i="1"/>
  <c r="AK89" i="1"/>
  <c r="AK131" i="1"/>
  <c r="AL128" i="1"/>
  <c r="AK125" i="1"/>
  <c r="AM123" i="1"/>
  <c r="AK120" i="1"/>
  <c r="AK118" i="1"/>
  <c r="AM114" i="1"/>
  <c r="AL111" i="1"/>
  <c r="AK110" i="1"/>
  <c r="AK109" i="1"/>
  <c r="AK102" i="1"/>
  <c r="AL101" i="1"/>
  <c r="AM100" i="1"/>
  <c r="AK94" i="1"/>
  <c r="AL93" i="1"/>
  <c r="AK92" i="1"/>
  <c r="AK155" i="1"/>
  <c r="AL129" i="1"/>
  <c r="AK128" i="1"/>
  <c r="AL114" i="1"/>
  <c r="AM107" i="1"/>
  <c r="AK101" i="1"/>
  <c r="AL100" i="1"/>
  <c r="AM99" i="1"/>
  <c r="AK93" i="1"/>
  <c r="AK151" i="1"/>
  <c r="AM106" i="1"/>
  <c r="AK100" i="1"/>
  <c r="AL95" i="1"/>
  <c r="AM89" i="1"/>
  <c r="AL86" i="1"/>
  <c r="AK85" i="1"/>
  <c r="AK83" i="1"/>
  <c r="AL82" i="1"/>
  <c r="AM81" i="1"/>
  <c r="AL106" i="1"/>
  <c r="AM101" i="1"/>
  <c r="AK95" i="1"/>
  <c r="AM92" i="1"/>
  <c r="AK86" i="1"/>
  <c r="AK82" i="1"/>
  <c r="AL81" i="1"/>
  <c r="AM80" i="1"/>
  <c r="AK74" i="1"/>
  <c r="AL73" i="1"/>
  <c r="AM72" i="1"/>
  <c r="AK66" i="1"/>
  <c r="AL65" i="1"/>
  <c r="AM64" i="1"/>
  <c r="AK58" i="1"/>
  <c r="AL57" i="1"/>
  <c r="AM56" i="1"/>
  <c r="AK44" i="1"/>
  <c r="AL121" i="1"/>
  <c r="AL118" i="1"/>
  <c r="AM110" i="1"/>
  <c r="AL107" i="1"/>
  <c r="AM102" i="1"/>
  <c r="AK96" i="1"/>
  <c r="AL92" i="1"/>
  <c r="AK121" i="1"/>
  <c r="AM120" i="1"/>
  <c r="AM119" i="1"/>
  <c r="AK107" i="1"/>
  <c r="AM147" i="1"/>
  <c r="AL109" i="1"/>
  <c r="AK103" i="1"/>
  <c r="AL98" i="1"/>
  <c r="AL87" i="1"/>
  <c r="AM84" i="1"/>
  <c r="AK78" i="1"/>
  <c r="AL77" i="1"/>
  <c r="AM76" i="1"/>
  <c r="AK70" i="1"/>
  <c r="AL69" i="1"/>
  <c r="AM68" i="1"/>
  <c r="AK62" i="1"/>
  <c r="AL61" i="1"/>
  <c r="AM60" i="1"/>
  <c r="AK54" i="1"/>
  <c r="AL53" i="1"/>
  <c r="AM52" i="1"/>
  <c r="AM50" i="1"/>
  <c r="AL49" i="1"/>
  <c r="AK48" i="1"/>
  <c r="AL47" i="1"/>
  <c r="AM46" i="1"/>
  <c r="AL126" i="1"/>
  <c r="AL113" i="1"/>
  <c r="AM108" i="1"/>
  <c r="AK104" i="1"/>
  <c r="AL99" i="1"/>
  <c r="AM94" i="1"/>
  <c r="AM93" i="1"/>
  <c r="AL91" i="1"/>
  <c r="AK87" i="1"/>
  <c r="AM85" i="1"/>
  <c r="AL84" i="1"/>
  <c r="AM83" i="1"/>
  <c r="AK77" i="1"/>
  <c r="AL76" i="1"/>
  <c r="AM75" i="1"/>
  <c r="AK69" i="1"/>
  <c r="AL68" i="1"/>
  <c r="AM67" i="1"/>
  <c r="AK61" i="1"/>
  <c r="AL60" i="1"/>
  <c r="AM59" i="1"/>
  <c r="AK53" i="1"/>
  <c r="AL52" i="1"/>
  <c r="AM51" i="1"/>
  <c r="AL50" i="1"/>
  <c r="AK49" i="1"/>
  <c r="AK47" i="1"/>
  <c r="AL46" i="1"/>
  <c r="AM45" i="1"/>
  <c r="AK113" i="1"/>
  <c r="AM111" i="1"/>
  <c r="AL88" i="1"/>
  <c r="AM87" i="1"/>
  <c r="AM86" i="1"/>
  <c r="AM82" i="1"/>
  <c r="AL75" i="1"/>
  <c r="AM74" i="1"/>
  <c r="AM69" i="1"/>
  <c r="AL62" i="1"/>
  <c r="AK55" i="1"/>
  <c r="AM54" i="1"/>
  <c r="AK99" i="1"/>
  <c r="AM98" i="1"/>
  <c r="AM97" i="1"/>
  <c r="AL94" i="1"/>
  <c r="AK75" i="1"/>
  <c r="AL74" i="1"/>
  <c r="AM73" i="1"/>
  <c r="AK68" i="1"/>
  <c r="AL67" i="1"/>
  <c r="AM66" i="1"/>
  <c r="AM61" i="1"/>
  <c r="AL54" i="1"/>
  <c r="AL108" i="1"/>
  <c r="AL103" i="1"/>
  <c r="AL102" i="1"/>
  <c r="AL85" i="1"/>
  <c r="AK76" i="1"/>
  <c r="AK73" i="1"/>
  <c r="AK67" i="1"/>
  <c r="AL66" i="1"/>
  <c r="AM65" i="1"/>
  <c r="AK60" i="1"/>
  <c r="AL59" i="1"/>
  <c r="AM58" i="1"/>
  <c r="AM53" i="1"/>
  <c r="AM49" i="1"/>
  <c r="AM47" i="1"/>
  <c r="AK143" i="1"/>
  <c r="AK90" i="1"/>
  <c r="AL83" i="1"/>
  <c r="AM79" i="1"/>
  <c r="AM78" i="1"/>
  <c r="AM77" i="1"/>
  <c r="AL72" i="1"/>
  <c r="AK65" i="1"/>
  <c r="AK59" i="1"/>
  <c r="AL58" i="1"/>
  <c r="AM57" i="1"/>
  <c r="AK52" i="1"/>
  <c r="AL51" i="1"/>
  <c r="AK50" i="1"/>
  <c r="AK84" i="1"/>
  <c r="AL80" i="1"/>
  <c r="AK79" i="1"/>
  <c r="AL71" i="1"/>
  <c r="AK64" i="1"/>
  <c r="AM63" i="1"/>
  <c r="AL56" i="1"/>
  <c r="AL70" i="1"/>
  <c r="AK57" i="1"/>
  <c r="AK43" i="1"/>
  <c r="AL42" i="1"/>
  <c r="AM41" i="1"/>
  <c r="AK35" i="1"/>
  <c r="AL34" i="1"/>
  <c r="AM33" i="1"/>
  <c r="AK19" i="1"/>
  <c r="AL18" i="1"/>
  <c r="AM17" i="1"/>
  <c r="AM13" i="1"/>
  <c r="AL12" i="1"/>
  <c r="AM11" i="1"/>
  <c r="AK5" i="1"/>
  <c r="AL4" i="1"/>
  <c r="AK42" i="1"/>
  <c r="AL41" i="1"/>
  <c r="AM40" i="1"/>
  <c r="AM105" i="1"/>
  <c r="AM88" i="1"/>
  <c r="AL64" i="1"/>
  <c r="AK56" i="1"/>
  <c r="AK41" i="1"/>
  <c r="AL40" i="1"/>
  <c r="AM39" i="1"/>
  <c r="AK33" i="1"/>
  <c r="AL32" i="1"/>
  <c r="AM31" i="1"/>
  <c r="AK17" i="1"/>
  <c r="AL16" i="1"/>
  <c r="AM15" i="1"/>
  <c r="AL14" i="1"/>
  <c r="AK13" i="1"/>
  <c r="AK11" i="1"/>
  <c r="AL10" i="1"/>
  <c r="AM9" i="1"/>
  <c r="AK81" i="1"/>
  <c r="AM71" i="1"/>
  <c r="AL63" i="1"/>
  <c r="AK51" i="1"/>
  <c r="AL48" i="1"/>
  <c r="AK45" i="1"/>
  <c r="AL44" i="1"/>
  <c r="AK38" i="1"/>
  <c r="AL37" i="1"/>
  <c r="AM36" i="1"/>
  <c r="AL21" i="1"/>
  <c r="AM20" i="1"/>
  <c r="AK8" i="1"/>
  <c r="AL7" i="1"/>
  <c r="AM6" i="1"/>
  <c r="AK91" i="1"/>
  <c r="AK80" i="1"/>
  <c r="AL79" i="1"/>
  <c r="AK71" i="1"/>
  <c r="AK63" i="1"/>
  <c r="AM43" i="1"/>
  <c r="AK37" i="1"/>
  <c r="AL36" i="1"/>
  <c r="AM35" i="1"/>
  <c r="AK21" i="1"/>
  <c r="AL20" i="1"/>
  <c r="AM19" i="1"/>
  <c r="AK7" i="1"/>
  <c r="AL6" i="1"/>
  <c r="AM5" i="1"/>
  <c r="AL132" i="1"/>
  <c r="AM112" i="1"/>
  <c r="AL78" i="1"/>
  <c r="AM70" i="1"/>
  <c r="AM62" i="1"/>
  <c r="AL35" i="1"/>
  <c r="AM14" i="1"/>
  <c r="AM12" i="1"/>
  <c r="AL5" i="1"/>
  <c r="AM21" i="1"/>
  <c r="AK20" i="1"/>
  <c r="AM7" i="1"/>
  <c r="AK4" i="1"/>
  <c r="AK72" i="1"/>
  <c r="AM55" i="1"/>
  <c r="AL31" i="1"/>
  <c r="AL19" i="1"/>
  <c r="AK14" i="1"/>
  <c r="AK12" i="1"/>
  <c r="AL55" i="1"/>
  <c r="AM42" i="1"/>
  <c r="AM38" i="1"/>
  <c r="AM32" i="1"/>
  <c r="AK31" i="1"/>
  <c r="AK6" i="1"/>
  <c r="AK40" i="1"/>
  <c r="AL38" i="1"/>
  <c r="AK32" i="1"/>
  <c r="AL15" i="1"/>
  <c r="AK39" i="1"/>
  <c r="AM48" i="1"/>
  <c r="AK46" i="1"/>
  <c r="AL45" i="1"/>
  <c r="AK36" i="1"/>
  <c r="AL33" i="1"/>
  <c r="AM16" i="1"/>
  <c r="AK15" i="1"/>
  <c r="AM8" i="1"/>
  <c r="AM44" i="1"/>
  <c r="AM34" i="1"/>
  <c r="AL17" i="1"/>
  <c r="AK16" i="1"/>
  <c r="AL13" i="1"/>
  <c r="AL9" i="1"/>
  <c r="AL8" i="1"/>
  <c r="AM4" i="1"/>
  <c r="AL39" i="1"/>
  <c r="AK34" i="1"/>
  <c r="AM18" i="1"/>
  <c r="AM10" i="1"/>
  <c r="AK9" i="1"/>
  <c r="AL43" i="1"/>
  <c r="AM37" i="1"/>
  <c r="AK18" i="1"/>
  <c r="AK10" i="1"/>
  <c r="AL11" i="1"/>
  <c r="AD9" i="1"/>
  <c r="AD66" i="1"/>
  <c r="AD10" i="1"/>
  <c r="AD32" i="1"/>
  <c r="AE77" i="1"/>
  <c r="AE11" i="1"/>
  <c r="AD95" i="1"/>
  <c r="AD56" i="1"/>
  <c r="AE60" i="1"/>
  <c r="AE120" i="1"/>
  <c r="AE94" i="1"/>
  <c r="AE88" i="1"/>
  <c r="AE103" i="1"/>
  <c r="AD112" i="1"/>
  <c r="AE155" i="1"/>
  <c r="AE162" i="1"/>
  <c r="AE38" i="1"/>
  <c r="AD17" i="1"/>
  <c r="AD20" i="1"/>
  <c r="AE53" i="1"/>
  <c r="AE6" i="1"/>
  <c r="AE20" i="1"/>
  <c r="AD55" i="1"/>
  <c r="AD102" i="1"/>
  <c r="AE40" i="1"/>
  <c r="AD48" i="1"/>
  <c r="AE17" i="1"/>
  <c r="AD42" i="1"/>
  <c r="AE110" i="1"/>
  <c r="AD75" i="1"/>
  <c r="AE86" i="1"/>
  <c r="AE63" i="1"/>
  <c r="AE57" i="1"/>
  <c r="AD72" i="1"/>
  <c r="AD52" i="1"/>
  <c r="AE52" i="1"/>
  <c r="AD77" i="1"/>
  <c r="AE64" i="1"/>
  <c r="AE112" i="1"/>
  <c r="AD82" i="1"/>
  <c r="AE98" i="1"/>
  <c r="AD132" i="1"/>
  <c r="AD100" i="1"/>
  <c r="AE95" i="1"/>
  <c r="AE130" i="1"/>
  <c r="AE126" i="1"/>
  <c r="AD165" i="1"/>
  <c r="AE163" i="1"/>
  <c r="AE139" i="1"/>
  <c r="AE128" i="1"/>
  <c r="AE142" i="1"/>
  <c r="AD134" i="1"/>
  <c r="AE154" i="1"/>
  <c r="AE32" i="1"/>
  <c r="AE42" i="1"/>
  <c r="AD43" i="1"/>
  <c r="AE5" i="1"/>
  <c r="AE35" i="1"/>
  <c r="AD54" i="1"/>
  <c r="AD7" i="1"/>
  <c r="AD21" i="1"/>
  <c r="AE73" i="1"/>
  <c r="AD14" i="1"/>
  <c r="AE39" i="1"/>
  <c r="AD41" i="1"/>
  <c r="AD4" i="1"/>
  <c r="AD18" i="1"/>
  <c r="AE138" i="1"/>
  <c r="AD121" i="1"/>
  <c r="AD64" i="1"/>
  <c r="AD80" i="1"/>
  <c r="AD58" i="1"/>
  <c r="AE45" i="1"/>
  <c r="AE67" i="1"/>
  <c r="AD147" i="1"/>
  <c r="AD53" i="1"/>
  <c r="AE101" i="1"/>
  <c r="AD139" i="1"/>
  <c r="AE87" i="1"/>
  <c r="AD65" i="1"/>
  <c r="AD88" i="1"/>
  <c r="AD122" i="1"/>
  <c r="AD96" i="1"/>
  <c r="AD111" i="1"/>
  <c r="AD137" i="1"/>
  <c r="AD143" i="1"/>
  <c r="AD164" i="1"/>
  <c r="AD140" i="1"/>
  <c r="AE145" i="1"/>
  <c r="AE135" i="1"/>
  <c r="AE158" i="1"/>
  <c r="AE160" i="1"/>
  <c r="S170" i="1"/>
  <c r="AI156" i="1" s="1"/>
  <c r="T170" i="1"/>
  <c r="AO146" i="1" s="1"/>
  <c r="AJ25" i="1" l="1"/>
  <c r="AJ23" i="1"/>
  <c r="AN25" i="1"/>
  <c r="AJ26" i="1"/>
  <c r="AI22" i="1"/>
  <c r="AI29" i="1"/>
  <c r="AJ30" i="1"/>
  <c r="AI25" i="1"/>
  <c r="AJ28" i="1"/>
  <c r="AI24" i="1"/>
  <c r="AO26" i="1"/>
  <c r="AJ22" i="1"/>
  <c r="AJ24" i="1"/>
  <c r="AI27" i="1"/>
  <c r="AJ27" i="1"/>
  <c r="AJ29" i="1"/>
  <c r="AI26" i="1"/>
  <c r="AN28" i="1"/>
  <c r="AI28" i="1"/>
  <c r="AI30" i="1"/>
  <c r="AI23" i="1"/>
  <c r="AN26" i="1"/>
  <c r="AN30" i="1"/>
  <c r="AO27" i="1"/>
  <c r="AN24" i="1"/>
  <c r="AO23" i="1"/>
  <c r="AO22" i="1"/>
  <c r="AO30" i="1"/>
  <c r="AN22" i="1"/>
  <c r="AN29" i="1"/>
  <c r="AN23" i="1"/>
  <c r="AO25" i="1"/>
  <c r="AO24" i="1"/>
  <c r="AO28" i="1"/>
  <c r="AO29" i="1"/>
  <c r="AN27" i="1"/>
  <c r="AN36" i="1"/>
  <c r="AJ88" i="1"/>
  <c r="AJ6" i="1"/>
  <c r="AJ44" i="1"/>
  <c r="AI93" i="1"/>
  <c r="AJ125" i="1"/>
  <c r="AJ18" i="1"/>
  <c r="AI62" i="1"/>
  <c r="AI72" i="1"/>
  <c r="AI36" i="1"/>
  <c r="AI61" i="1"/>
  <c r="AJ93" i="1"/>
  <c r="AJ17" i="1"/>
  <c r="AJ72" i="1"/>
  <c r="AJ56" i="1"/>
  <c r="AJ9" i="1"/>
  <c r="AJ46" i="1"/>
  <c r="AJ58" i="1"/>
  <c r="AJ57" i="1"/>
  <c r="AI106" i="1"/>
  <c r="AI149" i="1"/>
  <c r="AJ145" i="1"/>
  <c r="AI164" i="1"/>
  <c r="AJ143" i="1"/>
  <c r="AN106" i="1"/>
  <c r="AO124" i="1"/>
  <c r="AN139" i="1"/>
  <c r="AN59" i="1"/>
  <c r="AN49" i="1"/>
  <c r="AN146" i="1"/>
  <c r="AN39" i="1"/>
  <c r="AO69" i="1"/>
  <c r="AN122" i="1"/>
  <c r="AN4" i="1"/>
  <c r="AO75" i="1"/>
  <c r="AN58" i="1"/>
  <c r="AO109" i="1"/>
  <c r="AN157" i="1"/>
  <c r="AO42" i="1"/>
  <c r="AN57" i="1"/>
  <c r="AO86" i="1"/>
  <c r="AO89" i="1"/>
  <c r="AN20" i="1"/>
  <c r="AN17" i="1"/>
  <c r="AO106" i="1"/>
  <c r="AN18" i="1"/>
  <c r="AO87" i="1"/>
  <c r="AO88" i="1"/>
  <c r="AN156" i="1"/>
  <c r="AO119" i="1"/>
  <c r="AO165" i="1"/>
  <c r="AN10" i="1"/>
  <c r="AN61" i="1"/>
  <c r="AN33" i="1"/>
  <c r="AN15" i="1"/>
  <c r="AO40" i="1"/>
  <c r="AO8" i="1"/>
  <c r="AO17" i="1"/>
  <c r="AO38" i="1"/>
  <c r="AO9" i="1"/>
  <c r="AN72" i="1"/>
  <c r="AN89" i="1"/>
  <c r="AO60" i="1"/>
  <c r="AO76" i="1"/>
  <c r="AO57" i="1"/>
  <c r="AO100" i="1"/>
  <c r="AN85" i="1"/>
  <c r="AO122" i="1"/>
  <c r="AN71" i="1"/>
  <c r="AN110" i="1"/>
  <c r="AN88" i="1"/>
  <c r="AO105" i="1"/>
  <c r="AO134" i="1"/>
  <c r="AN94" i="1"/>
  <c r="AO108" i="1"/>
  <c r="AO147" i="1"/>
  <c r="AN118" i="1"/>
  <c r="AN132" i="1"/>
  <c r="AO138" i="1"/>
  <c r="AO137" i="1"/>
  <c r="AO156" i="1"/>
  <c r="AN159" i="1"/>
  <c r="AI13" i="1"/>
  <c r="AJ16" i="1"/>
  <c r="AI44" i="1"/>
  <c r="AJ33" i="1"/>
  <c r="AJ21" i="1"/>
  <c r="AJ41" i="1"/>
  <c r="AI6" i="1"/>
  <c r="AI31" i="1"/>
  <c r="AI16" i="1"/>
  <c r="AI32" i="1"/>
  <c r="AI49" i="1"/>
  <c r="AJ20" i="1"/>
  <c r="AJ60" i="1"/>
  <c r="AI56" i="1"/>
  <c r="AJ71" i="1"/>
  <c r="AI46" i="1"/>
  <c r="AI60" i="1"/>
  <c r="AI123" i="1"/>
  <c r="AI104" i="1"/>
  <c r="AI87" i="1"/>
  <c r="AJ87" i="1"/>
  <c r="AJ136" i="1"/>
  <c r="AI113" i="1"/>
  <c r="AI142" i="1"/>
  <c r="AI137" i="1"/>
  <c r="AI163" i="1"/>
  <c r="AJ152" i="1"/>
  <c r="AJ151" i="1"/>
  <c r="AJ149" i="1"/>
  <c r="AJ163" i="1"/>
  <c r="AJ148" i="1"/>
  <c r="AI165" i="1"/>
  <c r="AN84" i="1"/>
  <c r="AN21" i="1"/>
  <c r="AN31" i="1"/>
  <c r="AN43" i="1"/>
  <c r="AO80" i="1"/>
  <c r="AO46" i="1"/>
  <c r="AO104" i="1"/>
  <c r="AN53" i="1"/>
  <c r="AO95" i="1"/>
  <c r="AO73" i="1"/>
  <c r="AO74" i="1"/>
  <c r="AO125" i="1"/>
  <c r="AO90" i="1"/>
  <c r="AN120" i="1"/>
  <c r="AO79" i="1"/>
  <c r="AN107" i="1"/>
  <c r="AO121" i="1"/>
  <c r="AN164" i="1"/>
  <c r="AN103" i="1"/>
  <c r="AO123" i="1"/>
  <c r="AO162" i="1"/>
  <c r="AN130" i="1"/>
  <c r="AO142" i="1"/>
  <c r="AN150" i="1"/>
  <c r="AI73" i="1"/>
  <c r="AJ35" i="1"/>
  <c r="AI9" i="1"/>
  <c r="AI45" i="1"/>
  <c r="AI10" i="1"/>
  <c r="AI92" i="1"/>
  <c r="AI19" i="1"/>
  <c r="AJ34" i="1"/>
  <c r="AI58" i="1"/>
  <c r="AI69" i="1"/>
  <c r="AI136" i="1"/>
  <c r="AJ76" i="1"/>
  <c r="AI94" i="1"/>
  <c r="AI95" i="1"/>
  <c r="AJ130" i="1"/>
  <c r="AI90" i="1"/>
  <c r="AI115" i="1"/>
  <c r="AJ107" i="1"/>
  <c r="AI145" i="1"/>
  <c r="AI120" i="1"/>
  <c r="AJ144" i="1"/>
  <c r="AJ159" i="1"/>
  <c r="AI138" i="1"/>
  <c r="AJ147" i="1"/>
  <c r="AJ165" i="1"/>
  <c r="AO14" i="1"/>
  <c r="AO10" i="1"/>
  <c r="AN6" i="1"/>
  <c r="AO32" i="1"/>
  <c r="AO12" i="1"/>
  <c r="AO47" i="1"/>
  <c r="AO39" i="1"/>
  <c r="AO71" i="1"/>
  <c r="AN123" i="1"/>
  <c r="AN77" i="1"/>
  <c r="AO72" i="1"/>
  <c r="AO67" i="1"/>
  <c r="AN112" i="1"/>
  <c r="AN75" i="1"/>
  <c r="AO91" i="1"/>
  <c r="AN63" i="1"/>
  <c r="AN80" i="1"/>
  <c r="AO96" i="1"/>
  <c r="AO97" i="1"/>
  <c r="AN144" i="1"/>
  <c r="AN91" i="1"/>
  <c r="AO128" i="1"/>
  <c r="AN119" i="1"/>
  <c r="AO163" i="1"/>
  <c r="AN158" i="1"/>
  <c r="AO131" i="1"/>
  <c r="AN143" i="1"/>
  <c r="AN129" i="1"/>
  <c r="AO129" i="1"/>
  <c r="AI4" i="1"/>
  <c r="AI38" i="1"/>
  <c r="AJ5" i="1"/>
  <c r="AJ37" i="1"/>
  <c r="AI35" i="1"/>
  <c r="AJ69" i="1"/>
  <c r="AI63" i="1"/>
  <c r="AJ78" i="1"/>
  <c r="AJ140" i="1"/>
  <c r="AI97" i="1"/>
  <c r="AI85" i="1"/>
  <c r="AI116" i="1"/>
  <c r="AI77" i="1"/>
  <c r="AJ131" i="1"/>
  <c r="AJ91" i="1"/>
  <c r="AJ117" i="1"/>
  <c r="AI108" i="1"/>
  <c r="AJ153" i="1"/>
  <c r="AJ142" i="1"/>
  <c r="AI146" i="1"/>
  <c r="AN161" i="1"/>
  <c r="AO148" i="1"/>
  <c r="AO140" i="1"/>
  <c r="AO155" i="1"/>
  <c r="AN140" i="1"/>
  <c r="AN128" i="1"/>
  <c r="AN142" i="1"/>
  <c r="AO151" i="1"/>
  <c r="AN138" i="1"/>
  <c r="AN149" i="1"/>
  <c r="AO126" i="1"/>
  <c r="AO149" i="1"/>
  <c r="AO141" i="1"/>
  <c r="AO110" i="1"/>
  <c r="AN108" i="1"/>
  <c r="AO102" i="1"/>
  <c r="AO101" i="1"/>
  <c r="AO98" i="1"/>
  <c r="AN127" i="1"/>
  <c r="AO117" i="1"/>
  <c r="AO62" i="1"/>
  <c r="AO133" i="1"/>
  <c r="AO99" i="1"/>
  <c r="AN83" i="1"/>
  <c r="AO58" i="1"/>
  <c r="AN105" i="1"/>
  <c r="AN86" i="1"/>
  <c r="AO53" i="1"/>
  <c r="AO85" i="1"/>
  <c r="AO52" i="1"/>
  <c r="AO83" i="1"/>
  <c r="AO51" i="1"/>
  <c r="AO84" i="1"/>
  <c r="AN64" i="1"/>
  <c r="AO114" i="1"/>
  <c r="AN16" i="1"/>
  <c r="AN69" i="1"/>
  <c r="AO7" i="1"/>
  <c r="AO34" i="1"/>
  <c r="AO4" i="1"/>
  <c r="AN34" i="1"/>
  <c r="AO63" i="1"/>
  <c r="AO6" i="1"/>
  <c r="AN48" i="1"/>
  <c r="AN54" i="1"/>
  <c r="AO160" i="1"/>
  <c r="AN147" i="1"/>
  <c r="AO136" i="1"/>
  <c r="AO139" i="1"/>
  <c r="AO130" i="1"/>
  <c r="AN125" i="1"/>
  <c r="AO120" i="1"/>
  <c r="AO115" i="1"/>
  <c r="AO157" i="1"/>
  <c r="AN113" i="1"/>
  <c r="AO127" i="1"/>
  <c r="AN115" i="1"/>
  <c r="AO116" i="1"/>
  <c r="AO103" i="1"/>
  <c r="AO82" i="1"/>
  <c r="AN74" i="1"/>
  <c r="AN68" i="1"/>
  <c r="AN100" i="1"/>
  <c r="AO77" i="1"/>
  <c r="AO50" i="1"/>
  <c r="AN78" i="1"/>
  <c r="AO64" i="1"/>
  <c r="AN50" i="1"/>
  <c r="AO55" i="1"/>
  <c r="AN40" i="1"/>
  <c r="AO15" i="1"/>
  <c r="AO68" i="1"/>
  <c r="AN19" i="1"/>
  <c r="AO61" i="1"/>
  <c r="AN62" i="1"/>
  <c r="AO33" i="1"/>
  <c r="AN47" i="1"/>
  <c r="AO5" i="1"/>
  <c r="AN37" i="1"/>
  <c r="AN81" i="1"/>
  <c r="AO45" i="1"/>
  <c r="AN87" i="1"/>
  <c r="AO18" i="1"/>
  <c r="AN8" i="1"/>
  <c r="AO59" i="1"/>
  <c r="AN93" i="1"/>
  <c r="AO78" i="1"/>
  <c r="AN96" i="1"/>
  <c r="AN98" i="1"/>
  <c r="AN121" i="1"/>
  <c r="AN102" i="1"/>
  <c r="AO92" i="1"/>
  <c r="AN124" i="1"/>
  <c r="AO144" i="1"/>
  <c r="AO111" i="1"/>
  <c r="AN117" i="1"/>
  <c r="AN131" i="1"/>
  <c r="AN145" i="1"/>
  <c r="AO143" i="1"/>
  <c r="AN152" i="1"/>
  <c r="AJ40" i="1"/>
  <c r="AJ38" i="1"/>
  <c r="AJ39" i="1"/>
  <c r="AJ4" i="1"/>
  <c r="AI102" i="1"/>
  <c r="AJ74" i="1"/>
  <c r="AJ97" i="1"/>
  <c r="AI79" i="1"/>
  <c r="AI98" i="1"/>
  <c r="AJ63" i="1"/>
  <c r="AJ86" i="1"/>
  <c r="AJ67" i="1"/>
  <c r="AJ83" i="1"/>
  <c r="AJ100" i="1"/>
  <c r="AJ110" i="1"/>
  <c r="AJ119" i="1"/>
  <c r="AI122" i="1"/>
  <c r="AI109" i="1"/>
  <c r="AI121" i="1"/>
  <c r="AJ109" i="1"/>
  <c r="AI132" i="1"/>
  <c r="AJ161" i="1"/>
  <c r="AJ157" i="1"/>
  <c r="AI157" i="1"/>
  <c r="AJ146" i="1"/>
  <c r="AI148" i="1"/>
  <c r="AJ132" i="1"/>
  <c r="AI141" i="1"/>
  <c r="AI112" i="1"/>
  <c r="AI134" i="1"/>
  <c r="AJ108" i="1"/>
  <c r="AI129" i="1"/>
  <c r="AJ115" i="1"/>
  <c r="AJ99" i="1"/>
  <c r="AJ138" i="1"/>
  <c r="AJ112" i="1"/>
  <c r="AI118" i="1"/>
  <c r="AJ94" i="1"/>
  <c r="AI111" i="1"/>
  <c r="AJ84" i="1"/>
  <c r="AI52" i="1"/>
  <c r="AI80" i="1"/>
  <c r="AJ55" i="1"/>
  <c r="AJ62" i="1"/>
  <c r="AI70" i="1"/>
  <c r="AI86" i="1"/>
  <c r="AJ68" i="1"/>
  <c r="AI37" i="1"/>
  <c r="AJ43" i="1"/>
  <c r="AJ65" i="1"/>
  <c r="AJ42" i="1"/>
  <c r="AJ12" i="1"/>
  <c r="AI51" i="1"/>
  <c r="AJ8" i="1"/>
  <c r="AJ11" i="1"/>
  <c r="AI42" i="1"/>
  <c r="AJ32" i="1"/>
  <c r="AI34" i="1"/>
  <c r="AI17" i="1"/>
  <c r="AI154" i="1"/>
  <c r="AI155" i="1"/>
  <c r="AI144" i="1"/>
  <c r="AJ154" i="1"/>
  <c r="AJ121" i="1"/>
  <c r="AI110" i="1"/>
  <c r="AI128" i="1"/>
  <c r="AJ114" i="1"/>
  <c r="AI160" i="1"/>
  <c r="AI127" i="1"/>
  <c r="AI126" i="1"/>
  <c r="AJ106" i="1"/>
  <c r="AJ95" i="1"/>
  <c r="AI103" i="1"/>
  <c r="AI91" i="1"/>
  <c r="AI105" i="1"/>
  <c r="AJ75" i="1"/>
  <c r="AI50" i="1"/>
  <c r="AI143" i="1"/>
  <c r="AI88" i="1"/>
  <c r="AI64" i="1"/>
  <c r="AI71" i="1"/>
  <c r="AI81" i="1"/>
  <c r="AI82" i="1"/>
  <c r="AJ61" i="1"/>
  <c r="AI7" i="1"/>
  <c r="AJ155" i="1"/>
  <c r="AJ156" i="1"/>
  <c r="AJ158" i="1"/>
  <c r="AI131" i="1"/>
  <c r="AI159" i="1"/>
  <c r="AJ129" i="1"/>
  <c r="AI161" i="1"/>
  <c r="AI114" i="1"/>
  <c r="AJ126" i="1"/>
  <c r="AJ137" i="1"/>
  <c r="AI107" i="1"/>
  <c r="AI96" i="1"/>
  <c r="AJ116" i="1"/>
  <c r="AJ92" i="1"/>
  <c r="AJ105" i="1"/>
  <c r="AJ89" i="1"/>
  <c r="AI76" i="1"/>
  <c r="AJ51" i="1"/>
  <c r="AI153" i="1"/>
  <c r="AJ101" i="1"/>
  <c r="AJ90" i="1"/>
  <c r="AJ79" i="1"/>
  <c r="AI124" i="1"/>
  <c r="AJ82" i="1"/>
  <c r="AI101" i="1"/>
  <c r="AI67" i="1"/>
  <c r="AI78" i="1"/>
  <c r="AI65" i="1"/>
  <c r="AJ104" i="1"/>
  <c r="AJ36" i="1"/>
  <c r="AI119" i="1"/>
  <c r="AI47" i="1"/>
  <c r="AJ50" i="1"/>
  <c r="AI15" i="1"/>
  <c r="AJ10" i="1"/>
  <c r="AI11" i="1"/>
  <c r="AJ19" i="1"/>
  <c r="AI8" i="1"/>
  <c r="AI125" i="1"/>
  <c r="AI135" i="1"/>
  <c r="AJ66" i="1"/>
  <c r="AI21" i="1"/>
  <c r="AN11" i="1"/>
  <c r="AN9" i="1"/>
  <c r="AN46" i="1"/>
  <c r="AO11" i="1"/>
  <c r="AO41" i="1"/>
  <c r="AN35" i="1"/>
  <c r="AO21" i="1"/>
  <c r="AO37" i="1"/>
  <c r="AN56" i="1"/>
  <c r="AN14" i="1"/>
  <c r="AN90" i="1"/>
  <c r="AN60" i="1"/>
  <c r="AN73" i="1"/>
  <c r="AO65" i="1"/>
  <c r="AN51" i="1"/>
  <c r="AO66" i="1"/>
  <c r="AN97" i="1"/>
  <c r="AO48" i="1"/>
  <c r="AN79" i="1"/>
  <c r="AN101" i="1"/>
  <c r="AN99" i="1"/>
  <c r="AO94" i="1"/>
  <c r="AN114" i="1"/>
  <c r="AN126" i="1"/>
  <c r="AO161" i="1"/>
  <c r="AO118" i="1"/>
  <c r="AO132" i="1"/>
  <c r="AO145" i="1"/>
  <c r="AN135" i="1"/>
  <c r="AO164" i="1"/>
  <c r="AN153" i="1"/>
  <c r="AO153" i="1"/>
  <c r="AJ7" i="1"/>
  <c r="AI12" i="1"/>
  <c r="AI41" i="1"/>
  <c r="AJ77" i="1"/>
  <c r="AI39" i="1"/>
  <c r="AI40" i="1"/>
  <c r="AI5" i="1"/>
  <c r="AJ49" i="1"/>
  <c r="AJ73" i="1"/>
  <c r="AI75" i="1"/>
  <c r="AJ48" i="1"/>
  <c r="AI89" i="1"/>
  <c r="AI130" i="1"/>
  <c r="AI68" i="1"/>
  <c r="AI84" i="1"/>
  <c r="AJ111" i="1"/>
  <c r="AJ98" i="1"/>
  <c r="AJ123" i="1"/>
  <c r="AJ122" i="1"/>
  <c r="AJ128" i="1"/>
  <c r="AI133" i="1"/>
  <c r="AJ160" i="1"/>
  <c r="AJ133" i="1"/>
  <c r="AJ162" i="1"/>
  <c r="AI162" i="1"/>
  <c r="AN41" i="1"/>
  <c r="AN13" i="1"/>
  <c r="AO16" i="1"/>
  <c r="AO36" i="1"/>
  <c r="AN12" i="1"/>
  <c r="AN42" i="1"/>
  <c r="AN109" i="1"/>
  <c r="AN38" i="1"/>
  <c r="AO31" i="1"/>
  <c r="AN70" i="1"/>
  <c r="AO56" i="1"/>
  <c r="AN66" i="1"/>
  <c r="AO81" i="1"/>
  <c r="AO44" i="1"/>
  <c r="AN67" i="1"/>
  <c r="AO54" i="1"/>
  <c r="AN92" i="1"/>
  <c r="AN95" i="1"/>
  <c r="AN111" i="1"/>
  <c r="AO150" i="1"/>
  <c r="AN162" i="1"/>
  <c r="AN134" i="1"/>
  <c r="AN148" i="1"/>
  <c r="AN141" i="1"/>
  <c r="AN163" i="1"/>
  <c r="AN165" i="1"/>
  <c r="AO154" i="1"/>
  <c r="AO159" i="1"/>
  <c r="AN151" i="1"/>
  <c r="AJ13" i="1"/>
  <c r="AI33" i="1"/>
  <c r="AJ47" i="1"/>
  <c r="AJ14" i="1"/>
  <c r="AJ52" i="1"/>
  <c r="AI18" i="1"/>
  <c r="AI59" i="1"/>
  <c r="AI14" i="1"/>
  <c r="AI66" i="1"/>
  <c r="AJ53" i="1"/>
  <c r="AI74" i="1"/>
  <c r="AI48" i="1"/>
  <c r="AJ81" i="1"/>
  <c r="AJ54" i="1"/>
  <c r="AJ85" i="1"/>
  <c r="AJ102" i="1"/>
  <c r="AI99" i="1"/>
  <c r="AJ124" i="1"/>
  <c r="AI100" i="1"/>
  <c r="AI117" i="1"/>
  <c r="AJ135" i="1"/>
  <c r="AJ113" i="1"/>
  <c r="AI151" i="1"/>
  <c r="AJ134" i="1"/>
  <c r="AI152" i="1"/>
  <c r="AI158" i="1"/>
  <c r="AO35" i="1"/>
  <c r="AO43" i="1"/>
  <c r="AN7" i="1"/>
  <c r="AO20" i="1"/>
  <c r="AO19" i="1"/>
  <c r="AO13" i="1"/>
  <c r="AN5" i="1"/>
  <c r="AN32" i="1"/>
  <c r="AO49" i="1"/>
  <c r="AN52" i="1"/>
  <c r="AN65" i="1"/>
  <c r="AN76" i="1"/>
  <c r="AN44" i="1"/>
  <c r="AN82" i="1"/>
  <c r="AN45" i="1"/>
  <c r="AN104" i="1"/>
  <c r="AN55" i="1"/>
  <c r="AO70" i="1"/>
  <c r="AO107" i="1"/>
  <c r="AO135" i="1"/>
  <c r="AN116" i="1"/>
  <c r="AN133" i="1"/>
  <c r="AO93" i="1"/>
  <c r="AO113" i="1"/>
  <c r="AO112" i="1"/>
  <c r="AN154" i="1"/>
  <c r="AN137" i="1"/>
  <c r="AN136" i="1"/>
  <c r="AN155" i="1"/>
  <c r="AO158" i="1"/>
  <c r="AN160" i="1"/>
  <c r="AO152" i="1"/>
  <c r="AI20" i="1"/>
  <c r="AI53" i="1"/>
  <c r="AJ64" i="1"/>
  <c r="AJ80" i="1"/>
  <c r="AJ15" i="1"/>
  <c r="AJ31" i="1"/>
  <c r="AI83" i="1"/>
  <c r="AI43" i="1"/>
  <c r="AI57" i="1"/>
  <c r="AI54" i="1"/>
  <c r="AJ96" i="1"/>
  <c r="AI55" i="1"/>
  <c r="AJ70" i="1"/>
  <c r="AJ45" i="1"/>
  <c r="AJ59" i="1"/>
  <c r="AJ141" i="1"/>
  <c r="AJ120" i="1"/>
  <c r="AJ103" i="1"/>
  <c r="AJ139" i="1"/>
  <c r="AI140" i="1"/>
  <c r="AJ118" i="1"/>
  <c r="AI139" i="1"/>
  <c r="AJ127" i="1"/>
  <c r="AJ150" i="1"/>
  <c r="AI150" i="1"/>
  <c r="AI147" i="1"/>
  <c r="AJ164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2222mg1" type="6" refreshedVersion="0" background="1" saveData="1">
    <textPr sourceFile="\\ASSURE\data\sediment_QA\SLQA\SLQA 2-2002\Results\2222mg.txt">
      <textFields count="3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xr16:uid="{00000000-0015-0000-FFFF-FFFF01000000}" name="65mg" type="6" refreshedVersion="0" background="1" saveData="1">
    <textPr sourceFile="\\ASSURE\data\sediment_QA\SLQA\SLQA 2-2002\Results\65mg.txt">
      <textFields count="3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<sst xmlns="http://schemas.openxmlformats.org/spreadsheetml/2006/main" count="687" uniqueCount="155">
  <si>
    <t>Reported</t>
  </si>
  <si>
    <t>Reported Sediment</t>
  </si>
  <si>
    <t>Actual Sediment</t>
  </si>
  <si>
    <t>Concentration</t>
  </si>
  <si>
    <t>Actual</t>
  </si>
  <si>
    <t>Sediment</t>
  </si>
  <si>
    <t>Fines</t>
  </si>
  <si>
    <t>Lab</t>
  </si>
  <si>
    <t>Sample</t>
  </si>
  <si>
    <t xml:space="preserve">Concentration </t>
  </si>
  <si>
    <t>Sand</t>
  </si>
  <si>
    <t xml:space="preserve">Sediment </t>
  </si>
  <si>
    <t xml:space="preserve"> Weight</t>
  </si>
  <si>
    <t>(mg/L)</t>
  </si>
  <si>
    <t>CN</t>
  </si>
  <si>
    <t>CVO</t>
  </si>
  <si>
    <t>IA</t>
  </si>
  <si>
    <t>IL</t>
  </si>
  <si>
    <t>KY</t>
  </si>
  <si>
    <t xml:space="preserve">LA </t>
  </si>
  <si>
    <t>MO</t>
  </si>
  <si>
    <t>MT</t>
  </si>
  <si>
    <t>%</t>
  </si>
  <si>
    <t>Median</t>
  </si>
  <si>
    <t>Name</t>
  </si>
  <si>
    <t>USACE</t>
  </si>
  <si>
    <t xml:space="preserve">Participating Laboratories </t>
  </si>
  <si>
    <t>USGS Laboratories</t>
  </si>
  <si>
    <t>USGS Sediment Laboratory Quality Assurance Project</t>
  </si>
  <si>
    <t>WSLH</t>
  </si>
  <si>
    <t>GCMRC</t>
  </si>
  <si>
    <t>UWSP</t>
  </si>
  <si>
    <t>VDCLS</t>
  </si>
  <si>
    <t>CA</t>
  </si>
  <si>
    <t>Weight (g)</t>
  </si>
  <si>
    <t>DHHS</t>
  </si>
  <si>
    <t>Sample ID</t>
  </si>
  <si>
    <t>Net Weight (g)</t>
  </si>
  <si>
    <t>Water</t>
  </si>
  <si>
    <t>Volume (mL)</t>
  </si>
  <si>
    <t>% Difference</t>
  </si>
  <si>
    <t>Lab ID#</t>
  </si>
  <si>
    <t>Median =</t>
  </si>
  <si>
    <t>25th =</t>
  </si>
  <si>
    <t>75th =</t>
  </si>
  <si>
    <t>Fps =</t>
  </si>
  <si>
    <t>Med -3 Fps</t>
  </si>
  <si>
    <t>Med +3 Fps</t>
  </si>
  <si>
    <t>Med -5%</t>
  </si>
  <si>
    <t>Med +5%</t>
  </si>
  <si>
    <t>Sediment Concentration</t>
  </si>
  <si>
    <t>11-USGS</t>
  </si>
  <si>
    <t>14-USGS</t>
  </si>
  <si>
    <t>15-USGS</t>
  </si>
  <si>
    <t>17-USGS</t>
  </si>
  <si>
    <t>18-USGS</t>
  </si>
  <si>
    <t>19-USGS</t>
  </si>
  <si>
    <t>20-USGS</t>
  </si>
  <si>
    <t>25-USGS</t>
  </si>
  <si>
    <t>Fines Split</t>
  </si>
  <si>
    <t>Sand Split</t>
  </si>
  <si>
    <t>Sediment Weight</t>
  </si>
  <si>
    <t>Maximim =</t>
  </si>
  <si>
    <t>Minimum =</t>
  </si>
  <si>
    <t>for chart scale</t>
  </si>
  <si>
    <t>UWSP - Environmental Task Force Laboratory (UWSP)</t>
  </si>
  <si>
    <t>Wisconsin State Lab of Hygiene (WSLH)</t>
  </si>
  <si>
    <t>Virginia Divison of Consolidated Laboratory Services (VDCLS)</t>
  </si>
  <si>
    <t>US ACE - Coastal and Hydraulics Laboratory (USACE)</t>
  </si>
  <si>
    <t>HRCEL</t>
  </si>
  <si>
    <t>Humboldt Redwood Company Environmental Lab (HRCEL)</t>
  </si>
  <si>
    <t>Target Fines</t>
  </si>
  <si>
    <t>Weight (mg)</t>
  </si>
  <si>
    <t>Target</t>
  </si>
  <si>
    <t>Target Sand</t>
  </si>
  <si>
    <t>SSC (mg/L)</t>
  </si>
  <si>
    <t>0.125-0.250 mm</t>
  </si>
  <si>
    <t>Cascades Volcano Observatory (CVO)</t>
  </si>
  <si>
    <t>Iowa Water Science Center (IA)</t>
  </si>
  <si>
    <t>Kentucky Water Science Center (KY)</t>
  </si>
  <si>
    <t>Missouri Water Science Center (MO)</t>
  </si>
  <si>
    <t>Grand Canyon Monitoring and Research Center (GCMRC)</t>
  </si>
  <si>
    <t>Montana Water Science Center (MT)</t>
  </si>
  <si>
    <t>Louisiana Water Science Center (LA)</t>
  </si>
  <si>
    <t>California Water Science Center (CA)</t>
  </si>
  <si>
    <t>SRWQL</t>
  </si>
  <si>
    <t>Spraugue River Water Quality Laboratory (SRWQL)</t>
  </si>
  <si>
    <t>Nebraska Public Health Environmental Laboratory (DHHS)</t>
  </si>
  <si>
    <t>Comments</t>
  </si>
  <si>
    <t>Target Sed</t>
  </si>
  <si>
    <t>Analyst</t>
  </si>
  <si>
    <t>Illinois State Water Survey (IL)</t>
  </si>
  <si>
    <t>13-Other</t>
  </si>
  <si>
    <t>16-Other</t>
  </si>
  <si>
    <t>23-Other</t>
  </si>
  <si>
    <t>28-Other</t>
  </si>
  <si>
    <t>29-Other</t>
  </si>
  <si>
    <t>30-Other</t>
  </si>
  <si>
    <t>31-Other</t>
  </si>
  <si>
    <t>34-Other</t>
  </si>
  <si>
    <t>36-Other</t>
  </si>
  <si>
    <t>Contract/Volunteer Laboratories</t>
  </si>
  <si>
    <t>Arizona Test Dust</t>
  </si>
  <si>
    <t>&lt;0.063 mm</t>
  </si>
  <si>
    <t>LA</t>
  </si>
  <si>
    <t>NM</t>
  </si>
  <si>
    <t>12-USGS</t>
  </si>
  <si>
    <t>Volume (L)</t>
  </si>
  <si>
    <t>New Mexico Water Science Center (NM)</t>
  </si>
  <si>
    <t>% Sand</t>
  </si>
  <si>
    <t>City of Ithaca Water Treatment Plant (NY)</t>
  </si>
  <si>
    <t>NY</t>
  </si>
  <si>
    <t>21-Other</t>
  </si>
  <si>
    <t>* 10 mg is the smallest mass I am confident in transferring to bottle</t>
  </si>
  <si>
    <t>HRL</t>
  </si>
  <si>
    <t>&lt; 0.002 mm</t>
  </si>
  <si>
    <t>&lt; 0.004 mm</t>
  </si>
  <si>
    <t>&lt; 0.008 mm</t>
  </si>
  <si>
    <t>&lt; 0.016 mm</t>
  </si>
  <si>
    <t>&lt; 0.031 mm</t>
  </si>
  <si>
    <t>41-USGS</t>
  </si>
  <si>
    <t>Method</t>
  </si>
  <si>
    <t>Pipette</t>
  </si>
  <si>
    <t>Number of Labs: 18</t>
  </si>
  <si>
    <t>Pipet</t>
  </si>
  <si>
    <t>sedigraph</t>
  </si>
  <si>
    <t>Participating Laboratories - Study 1, 2022</t>
  </si>
  <si>
    <t>SNK</t>
  </si>
  <si>
    <t>SAM</t>
  </si>
  <si>
    <t>SSL</t>
  </si>
  <si>
    <t>LDPSA</t>
  </si>
  <si>
    <t>TJA</t>
  </si>
  <si>
    <t>JAS</t>
  </si>
  <si>
    <t>Tami</t>
  </si>
  <si>
    <t>TMS</t>
  </si>
  <si>
    <t>Kimberly Attig</t>
  </si>
  <si>
    <t>Kyle Barnett</t>
  </si>
  <si>
    <t>Hinzee Smith</t>
  </si>
  <si>
    <t>Elisabeth Hernandez</t>
  </si>
  <si>
    <t>Ben Michels</t>
  </si>
  <si>
    <t>Marlon Johnson</t>
  </si>
  <si>
    <t>L. Bennett</t>
  </si>
  <si>
    <t>Terry Heinert</t>
  </si>
  <si>
    <t>Jeff Gorlitz</t>
  </si>
  <si>
    <t>Renée Styles</t>
  </si>
  <si>
    <t>na</t>
  </si>
  <si>
    <t>Taylor Roe</t>
  </si>
  <si>
    <t>Lindsey Klicko</t>
  </si>
  <si>
    <t>Keith Lackey</t>
  </si>
  <si>
    <t>L. Gizzi</t>
  </si>
  <si>
    <t>J. Lind</t>
  </si>
  <si>
    <t>Ben Harris</t>
  </si>
  <si>
    <t>E. Steen</t>
  </si>
  <si>
    <t>(conducted Feb/Mar 2022)</t>
  </si>
  <si>
    <t>Sample Specifications for SLQA Study 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</si>
</sst>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0.000"/>
    <numFmt numFmtId="166" formatCode="0.0"/>
    <numFmt numFmtId="167" formatCode="0.00000"/>
  </numFmts>
  <fonts count="2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sz val="10"/>
      <color indexed="8"/>
      <name val="Times New Roman"/>
      <family val="1"/>
    </font>
    <font>
      <b/>
      <sz val="10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sz val="10"/>
      <color rgb="FFFF0000"/>
      <name val="Arial"/>
      <family val="2"/>
    </font>
    <font>
      <sz val="9"/>
      <name val="Geneva"/>
    </font>
    <font>
      <sz val="10"/>
      <color indexed="8"/>
      <name val="Arial"/>
      <family val="2"/>
    </font>
    <font>
      <sz val="1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0" fontId="9" fillId="0" borderId="0"/>
    <xf numFmtId="0" fontId="1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24" fillId="0" borderId="0"/>
    <xf numFmtId="0" fontId="4" fillId="0" borderId="0"/>
    <xf numFmtId="0" fontId="3" fillId="0" borderId="0"/>
    <xf numFmtId="0" fontId="2" fillId="0" borderId="0"/>
    <xf numFmtId="0" fontId="9" fillId="0" borderId="0"/>
    <xf numFmtId="0" fontId="1" fillId="0" borderId="0"/>
  </cellStyleXfs>
  <cellXfs count="203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0" xfId="0" applyFont="1" applyAlignment="1">
      <alignment horizontal="center"/>
    </xf>
    <xf numFmtId="2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left"/>
    </xf>
    <xf numFmtId="165" fontId="12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/>
    </xf>
    <xf numFmtId="2" fontId="12" fillId="0" borderId="0" xfId="0" applyNumberFormat="1" applyFont="1" applyAlignment="1">
      <alignment horizontal="center"/>
    </xf>
    <xf numFmtId="0" fontId="12" fillId="0" borderId="0" xfId="0" applyFont="1"/>
    <xf numFmtId="0" fontId="11" fillId="0" borderId="0" xfId="0" applyFont="1" applyBorder="1"/>
    <xf numFmtId="0" fontId="12" fillId="0" borderId="0" xfId="0" applyFont="1" applyBorder="1"/>
    <xf numFmtId="0" fontId="12" fillId="0" borderId="0" xfId="0" applyFont="1" applyFill="1" applyBorder="1" applyAlignment="1"/>
    <xf numFmtId="0" fontId="12" fillId="0" borderId="0" xfId="0" applyFont="1" applyFill="1"/>
    <xf numFmtId="0" fontId="12" fillId="0" borderId="0" xfId="0" applyFont="1" applyFill="1" applyBorder="1"/>
    <xf numFmtId="2" fontId="12" fillId="0" borderId="0" xfId="0" applyNumberFormat="1" applyFont="1" applyBorder="1" applyAlignment="1">
      <alignment horizontal="center"/>
    </xf>
    <xf numFmtId="14" fontId="15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2" fontId="15" fillId="0" borderId="0" xfId="0" applyNumberFormat="1" applyFont="1" applyBorder="1" applyAlignment="1">
      <alignment horizontal="center"/>
    </xf>
    <xf numFmtId="0" fontId="15" fillId="0" borderId="0" xfId="0" applyFont="1" applyAlignment="1">
      <alignment horizontal="center"/>
    </xf>
    <xf numFmtId="0" fontId="0" fillId="0" borderId="0" xfId="0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16" fillId="0" borderId="0" xfId="0" applyFont="1"/>
    <xf numFmtId="1" fontId="0" fillId="0" borderId="0" xfId="0" applyNumberFormat="1" applyBorder="1" applyAlignment="1">
      <alignment horizontal="center"/>
    </xf>
    <xf numFmtId="0" fontId="0" fillId="0" borderId="0" xfId="0" applyFill="1" applyAlignment="1">
      <alignment horizontal="center"/>
    </xf>
    <xf numFmtId="2" fontId="15" fillId="0" borderId="8" xfId="0" applyNumberFormat="1" applyFont="1" applyBorder="1" applyAlignment="1">
      <alignment horizontal="center"/>
    </xf>
    <xf numFmtId="2" fontId="15" fillId="0" borderId="5" xfId="0" applyNumberFormat="1" applyFont="1" applyBorder="1" applyAlignment="1">
      <alignment horizontal="center"/>
    </xf>
    <xf numFmtId="0" fontId="0" fillId="0" borderId="10" xfId="0" applyFill="1" applyBorder="1" applyAlignment="1">
      <alignment horizontal="center"/>
    </xf>
    <xf numFmtId="49" fontId="10" fillId="0" borderId="0" xfId="0" applyNumberFormat="1" applyFont="1" applyFill="1" applyBorder="1" applyAlignment="1">
      <alignment horizontal="center"/>
    </xf>
    <xf numFmtId="49" fontId="10" fillId="0" borderId="5" xfId="0" applyNumberFormat="1" applyFont="1" applyFill="1" applyBorder="1" applyAlignment="1">
      <alignment horizontal="center"/>
    </xf>
    <xf numFmtId="49" fontId="15" fillId="0" borderId="0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7" xfId="0" applyNumberFormat="1" applyBorder="1" applyAlignment="1">
      <alignment horizontal="center"/>
    </xf>
    <xf numFmtId="2" fontId="15" fillId="0" borderId="9" xfId="0" applyNumberFormat="1" applyFont="1" applyBorder="1" applyAlignment="1">
      <alignment horizontal="center"/>
    </xf>
    <xf numFmtId="0" fontId="10" fillId="0" borderId="2" xfId="0" applyNumberFormat="1" applyFont="1" applyBorder="1" applyAlignment="1">
      <alignment horizontal="right"/>
    </xf>
    <xf numFmtId="2" fontId="15" fillId="0" borderId="3" xfId="0" applyNumberFormat="1" applyFon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2" fontId="15" fillId="0" borderId="6" xfId="0" applyNumberFormat="1" applyFont="1" applyBorder="1" applyAlignment="1">
      <alignment horizontal="center"/>
    </xf>
    <xf numFmtId="0" fontId="0" fillId="0" borderId="0" xfId="0" applyFill="1"/>
    <xf numFmtId="0" fontId="10" fillId="4" borderId="0" xfId="0" applyNumberFormat="1" applyFont="1" applyFill="1" applyBorder="1" applyAlignment="1">
      <alignment horizontal="center"/>
    </xf>
    <xf numFmtId="0" fontId="10" fillId="4" borderId="1" xfId="0" applyNumberFormat="1" applyFont="1" applyFill="1" applyBorder="1" applyAlignment="1">
      <alignment horizontal="center"/>
    </xf>
    <xf numFmtId="0" fontId="10" fillId="4" borderId="5" xfId="0" applyNumberFormat="1" applyFont="1" applyFill="1" applyBorder="1" applyAlignment="1">
      <alignment horizontal="center"/>
    </xf>
    <xf numFmtId="0" fontId="13" fillId="0" borderId="0" xfId="0" applyFont="1"/>
    <xf numFmtId="0" fontId="12" fillId="0" borderId="0" xfId="2" applyFont="1"/>
    <xf numFmtId="0" fontId="13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13" fillId="0" borderId="11" xfId="1" applyFont="1" applyBorder="1" applyAlignment="1">
      <alignment horizontal="center"/>
    </xf>
    <xf numFmtId="0" fontId="12" fillId="0" borderId="0" xfId="1" applyFont="1"/>
    <xf numFmtId="0" fontId="12" fillId="0" borderId="0" xfId="1" applyFont="1" applyAlignment="1">
      <alignment horizontal="left"/>
    </xf>
    <xf numFmtId="0" fontId="11" fillId="0" borderId="0" xfId="2" applyFont="1" applyBorder="1"/>
    <xf numFmtId="0" fontId="13" fillId="0" borderId="0" xfId="2" applyFont="1" applyBorder="1"/>
    <xf numFmtId="0" fontId="13" fillId="0" borderId="0" xfId="0" applyFont="1" applyBorder="1"/>
    <xf numFmtId="0" fontId="13" fillId="0" borderId="0" xfId="0" applyFont="1" applyBorder="1" applyAlignment="1">
      <alignment horizontal="left"/>
    </xf>
    <xf numFmtId="0" fontId="13" fillId="0" borderId="0" xfId="2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2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166" fontId="15" fillId="0" borderId="0" xfId="0" applyNumberFormat="1" applyFont="1" applyAlignment="1">
      <alignment horizontal="center"/>
    </xf>
    <xf numFmtId="1" fontId="12" fillId="0" borderId="0" xfId="1" applyNumberFormat="1" applyFont="1"/>
    <xf numFmtId="166" fontId="12" fillId="0" borderId="0" xfId="1" applyNumberFormat="1" applyFont="1"/>
    <xf numFmtId="1" fontId="13" fillId="0" borderId="0" xfId="1" applyNumberFormat="1" applyFont="1" applyAlignment="1">
      <alignment horizontal="center"/>
    </xf>
    <xf numFmtId="166" fontId="13" fillId="0" borderId="0" xfId="1" applyNumberFormat="1" applyFont="1" applyAlignment="1">
      <alignment horizontal="center"/>
    </xf>
    <xf numFmtId="166" fontId="13" fillId="0" borderId="11" xfId="1" applyNumberFormat="1" applyFont="1" applyBorder="1" applyAlignment="1">
      <alignment horizontal="center"/>
    </xf>
    <xf numFmtId="1" fontId="13" fillId="0" borderId="11" xfId="1" applyNumberFormat="1" applyFont="1" applyBorder="1" applyAlignment="1">
      <alignment horizontal="center"/>
    </xf>
    <xf numFmtId="166" fontId="12" fillId="0" borderId="0" xfId="1" applyNumberFormat="1" applyFont="1" applyAlignment="1">
      <alignment horizontal="center"/>
    </xf>
    <xf numFmtId="1" fontId="12" fillId="0" borderId="0" xfId="1" applyNumberFormat="1" applyFont="1" applyAlignment="1">
      <alignment horizontal="center"/>
    </xf>
    <xf numFmtId="0" fontId="12" fillId="0" borderId="0" xfId="2" applyFont="1" applyBorder="1"/>
    <xf numFmtId="2" fontId="21" fillId="0" borderId="0" xfId="0" applyNumberFormat="1" applyFont="1" applyFill="1" applyBorder="1" applyAlignment="1">
      <alignment horizontal="center"/>
    </xf>
    <xf numFmtId="2" fontId="22" fillId="0" borderId="0" xfId="0" applyNumberFormat="1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1" fillId="0" borderId="0" xfId="0" applyNumberFormat="1" applyFont="1" applyAlignment="1">
      <alignment horizontal="right"/>
    </xf>
    <xf numFmtId="2" fontId="22" fillId="0" borderId="0" xfId="0" applyNumberFormat="1" applyFont="1" applyBorder="1" applyAlignment="1">
      <alignment horizontal="center"/>
    </xf>
    <xf numFmtId="2" fontId="21" fillId="0" borderId="1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23" fillId="0" borderId="0" xfId="0" applyFont="1" applyFill="1" applyBorder="1" applyAlignment="1">
      <alignment horizontal="center"/>
    </xf>
    <xf numFmtId="0" fontId="12" fillId="0" borderId="0" xfId="0" applyNumberFormat="1" applyFont="1" applyFill="1"/>
    <xf numFmtId="0" fontId="0" fillId="5" borderId="0" xfId="0" applyFill="1" applyBorder="1" applyAlignment="1">
      <alignment horizontal="center"/>
    </xf>
    <xf numFmtId="14" fontId="9" fillId="0" borderId="0" xfId="0" applyNumberFormat="1" applyFont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49" fontId="9" fillId="0" borderId="0" xfId="0" applyNumberFormat="1" applyFont="1" applyBorder="1" applyAlignment="1">
      <alignment horizontal="center"/>
    </xf>
    <xf numFmtId="1" fontId="13" fillId="0" borderId="0" xfId="0" applyNumberFormat="1" applyFont="1" applyBorder="1"/>
    <xf numFmtId="1" fontId="12" fillId="0" borderId="0" xfId="0" applyNumberFormat="1" applyFont="1" applyBorder="1"/>
    <xf numFmtId="1" fontId="12" fillId="0" borderId="0" xfId="0" applyNumberFormat="1" applyFont="1"/>
    <xf numFmtId="165" fontId="12" fillId="0" borderId="0" xfId="1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166" fontId="9" fillId="3" borderId="0" xfId="0" applyNumberFormat="1" applyFont="1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2" fillId="6" borderId="15" xfId="10" applyFill="1" applyBorder="1" applyAlignment="1">
      <alignment horizontal="center"/>
    </xf>
    <xf numFmtId="0" fontId="9" fillId="6" borderId="15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166" fontId="10" fillId="3" borderId="0" xfId="0" applyNumberFormat="1" applyFont="1" applyFill="1" applyAlignment="1">
      <alignment horizontal="center"/>
    </xf>
    <xf numFmtId="164" fontId="10" fillId="3" borderId="0" xfId="0" applyNumberFormat="1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2" fontId="10" fillId="3" borderId="0" xfId="0" applyNumberFormat="1" applyFont="1" applyFill="1" applyAlignment="1">
      <alignment horizontal="center"/>
    </xf>
    <xf numFmtId="0" fontId="10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2" fontId="21" fillId="0" borderId="0" xfId="0" applyNumberFormat="1" applyFont="1" applyAlignment="1">
      <alignment horizontal="center"/>
    </xf>
    <xf numFmtId="14" fontId="9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6" fontId="9" fillId="0" borderId="0" xfId="0" applyNumberFormat="1" applyFont="1" applyAlignment="1">
      <alignment horizontal="center"/>
    </xf>
    <xf numFmtId="167" fontId="9" fillId="0" borderId="0" xfId="0" applyNumberFormat="1" applyFont="1" applyAlignment="1">
      <alignment horizontal="center"/>
    </xf>
    <xf numFmtId="1" fontId="9" fillId="6" borderId="16" xfId="0" applyNumberFormat="1" applyFont="1" applyFill="1" applyBorder="1" applyAlignment="1">
      <alignment horizontal="center"/>
    </xf>
    <xf numFmtId="2" fontId="9" fillId="0" borderId="0" xfId="0" applyNumberFormat="1" applyFont="1" applyAlignment="1">
      <alignment horizontal="center"/>
    </xf>
    <xf numFmtId="0" fontId="23" fillId="0" borderId="0" xfId="0" applyFont="1" applyAlignment="1">
      <alignment horizontal="left"/>
    </xf>
    <xf numFmtId="2" fontId="22" fillId="0" borderId="0" xfId="0" applyNumberFormat="1" applyFont="1" applyAlignment="1">
      <alignment horizontal="center"/>
    </xf>
    <xf numFmtId="1" fontId="9" fillId="6" borderId="15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10" fillId="2" borderId="0" xfId="0" applyFont="1" applyFill="1" applyAlignment="1">
      <alignment horizontal="center"/>
    </xf>
    <xf numFmtId="0" fontId="11" fillId="0" borderId="0" xfId="0" applyFont="1"/>
    <xf numFmtId="0" fontId="14" fillId="0" borderId="0" xfId="0" applyFont="1"/>
    <xf numFmtId="0" fontId="16" fillId="0" borderId="0" xfId="1" applyFont="1"/>
    <xf numFmtId="166" fontId="17" fillId="0" borderId="0" xfId="1" applyNumberFormat="1" applyFont="1"/>
    <xf numFmtId="0" fontId="12" fillId="0" borderId="0" xfId="2" applyFont="1" applyAlignment="1">
      <alignment horizontal="center" vertical="center" wrapText="1"/>
    </xf>
    <xf numFmtId="0" fontId="9" fillId="0" borderId="17" xfId="0" applyFont="1" applyBorder="1" applyAlignment="1">
      <alignment horizontal="center"/>
    </xf>
    <xf numFmtId="0" fontId="12" fillId="0" borderId="0" xfId="2" quotePrefix="1" applyFont="1" applyAlignment="1">
      <alignment horizontal="left"/>
    </xf>
    <xf numFmtId="166" fontId="9" fillId="6" borderId="16" xfId="0" applyNumberFormat="1" applyFont="1" applyFill="1" applyBorder="1" applyAlignment="1">
      <alignment horizontal="center"/>
    </xf>
    <xf numFmtId="164" fontId="9" fillId="6" borderId="16" xfId="0" applyNumberFormat="1" applyFont="1" applyFill="1" applyBorder="1" applyAlignment="1">
      <alignment horizontal="center"/>
    </xf>
    <xf numFmtId="166" fontId="9" fillId="6" borderId="15" xfId="0" applyNumberFormat="1" applyFont="1" applyFill="1" applyBorder="1" applyAlignment="1">
      <alignment horizontal="center"/>
    </xf>
    <xf numFmtId="164" fontId="9" fillId="6" borderId="15" xfId="0" applyNumberFormat="1" applyFont="1" applyFill="1" applyBorder="1" applyAlignment="1">
      <alignment horizontal="center"/>
    </xf>
    <xf numFmtId="166" fontId="9" fillId="6" borderId="16" xfId="12" applyNumberFormat="1" applyFont="1" applyFill="1" applyBorder="1" applyAlignment="1">
      <alignment horizontal="center"/>
    </xf>
    <xf numFmtId="164" fontId="9" fillId="6" borderId="16" xfId="12" applyNumberFormat="1" applyFont="1" applyFill="1" applyBorder="1" applyAlignment="1">
      <alignment horizontal="center"/>
    </xf>
    <xf numFmtId="1" fontId="9" fillId="6" borderId="16" xfId="12" applyNumberFormat="1" applyFont="1" applyFill="1" applyBorder="1" applyAlignment="1">
      <alignment horizontal="center"/>
    </xf>
    <xf numFmtId="166" fontId="9" fillId="6" borderId="15" xfId="12" applyNumberFormat="1" applyFont="1" applyFill="1" applyBorder="1" applyAlignment="1">
      <alignment horizontal="center"/>
    </xf>
    <xf numFmtId="0" fontId="9" fillId="6" borderId="15" xfId="12" applyFont="1" applyFill="1" applyBorder="1" applyAlignment="1">
      <alignment horizontal="center"/>
    </xf>
    <xf numFmtId="0" fontId="9" fillId="6" borderId="15" xfId="12" applyFont="1" applyFill="1" applyBorder="1" applyAlignment="1">
      <alignment horizontal="center"/>
    </xf>
    <xf numFmtId="0" fontId="9" fillId="6" borderId="15" xfId="12" applyFont="1" applyFill="1" applyBorder="1" applyAlignment="1">
      <alignment horizontal="center"/>
    </xf>
    <xf numFmtId="166" fontId="9" fillId="6" borderId="16" xfId="12" applyNumberFormat="1" applyFont="1" applyFill="1" applyBorder="1" applyAlignment="1">
      <alignment horizontal="center"/>
    </xf>
    <xf numFmtId="164" fontId="9" fillId="6" borderId="16" xfId="12" applyNumberFormat="1" applyFont="1" applyFill="1" applyBorder="1" applyAlignment="1">
      <alignment horizontal="center"/>
    </xf>
    <xf numFmtId="1" fontId="9" fillId="6" borderId="16" xfId="12" applyNumberFormat="1" applyFont="1" applyFill="1" applyBorder="1" applyAlignment="1">
      <alignment horizontal="center"/>
    </xf>
    <xf numFmtId="166" fontId="9" fillId="6" borderId="15" xfId="12" applyNumberFormat="1" applyFont="1" applyFill="1" applyBorder="1" applyAlignment="1">
      <alignment horizontal="center"/>
    </xf>
    <xf numFmtId="164" fontId="9" fillId="6" borderId="15" xfId="12" applyNumberFormat="1" applyFont="1" applyFill="1" applyBorder="1" applyAlignment="1">
      <alignment horizontal="center"/>
    </xf>
    <xf numFmtId="1" fontId="9" fillId="6" borderId="15" xfId="12" applyNumberFormat="1" applyFont="1" applyFill="1" applyBorder="1" applyAlignment="1">
      <alignment horizontal="center"/>
    </xf>
    <xf numFmtId="0" fontId="1" fillId="6" borderId="15" xfId="12" applyFill="1" applyBorder="1" applyAlignment="1">
      <alignment horizontal="center"/>
    </xf>
    <xf numFmtId="14" fontId="9" fillId="0" borderId="0" xfId="12" applyNumberFormat="1" applyFont="1" applyFill="1" applyBorder="1" applyAlignment="1">
      <alignment horizontal="center"/>
    </xf>
    <xf numFmtId="166" fontId="9" fillId="6" borderId="16" xfId="12" applyNumberFormat="1" applyFont="1" applyFill="1" applyBorder="1" applyAlignment="1">
      <alignment horizontal="center"/>
    </xf>
    <xf numFmtId="164" fontId="9" fillId="6" borderId="16" xfId="12" applyNumberFormat="1" applyFont="1" applyFill="1" applyBorder="1" applyAlignment="1">
      <alignment horizontal="center"/>
    </xf>
    <xf numFmtId="1" fontId="9" fillId="6" borderId="16" xfId="12" applyNumberFormat="1" applyFont="1" applyFill="1" applyBorder="1" applyAlignment="1">
      <alignment horizontal="center"/>
    </xf>
    <xf numFmtId="166" fontId="9" fillId="6" borderId="15" xfId="12" applyNumberFormat="1" applyFont="1" applyFill="1" applyBorder="1" applyAlignment="1">
      <alignment horizontal="center"/>
    </xf>
    <xf numFmtId="164" fontId="9" fillId="6" borderId="15" xfId="12" applyNumberFormat="1" applyFont="1" applyFill="1" applyBorder="1" applyAlignment="1">
      <alignment horizontal="center"/>
    </xf>
    <xf numFmtId="1" fontId="9" fillId="6" borderId="15" xfId="12" applyNumberFormat="1" applyFont="1" applyFill="1" applyBorder="1" applyAlignment="1">
      <alignment horizontal="center"/>
    </xf>
    <xf numFmtId="164" fontId="25" fillId="0" borderId="0" xfId="0" applyNumberFormat="1" applyFont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166" fontId="9" fillId="0" borderId="0" xfId="0" applyNumberFormat="1" applyFont="1" applyBorder="1" applyAlignment="1">
      <alignment horizontal="center"/>
    </xf>
    <xf numFmtId="164" fontId="25" fillId="0" borderId="0" xfId="0" applyNumberFormat="1" applyFont="1" applyBorder="1" applyAlignment="1">
      <alignment horizontal="center"/>
    </xf>
    <xf numFmtId="167" fontId="9" fillId="0" borderId="0" xfId="0" applyNumberFormat="1" applyFont="1" applyBorder="1" applyAlignment="1">
      <alignment horizontal="center"/>
    </xf>
    <xf numFmtId="166" fontId="15" fillId="0" borderId="0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10" fillId="3" borderId="0" xfId="0" applyNumberFormat="1" applyFont="1" applyFill="1" applyBorder="1" applyAlignment="1">
      <alignment horizontal="center"/>
    </xf>
    <xf numFmtId="14" fontId="9" fillId="6" borderId="15" xfId="0" applyNumberFormat="1" applyFont="1" applyFill="1" applyBorder="1" applyAlignment="1">
      <alignment horizontal="center"/>
    </xf>
    <xf numFmtId="0" fontId="9" fillId="6" borderId="16" xfId="0" applyFont="1" applyFill="1" applyBorder="1" applyAlignment="1">
      <alignment horizontal="center"/>
    </xf>
    <xf numFmtId="166" fontId="0" fillId="6" borderId="15" xfId="0" applyNumberFormat="1" applyFill="1" applyBorder="1" applyAlignment="1">
      <alignment horizontal="center"/>
    </xf>
    <xf numFmtId="2" fontId="9" fillId="6" borderId="16" xfId="0" applyNumberFormat="1" applyFont="1" applyFill="1" applyBorder="1" applyAlignment="1">
      <alignment horizontal="center"/>
    </xf>
    <xf numFmtId="2" fontId="9" fillId="6" borderId="15" xfId="0" applyNumberFormat="1" applyFont="1" applyFill="1" applyBorder="1" applyAlignment="1">
      <alignment horizontal="center"/>
    </xf>
    <xf numFmtId="2" fontId="0" fillId="6" borderId="15" xfId="0" applyNumberFormat="1" applyFill="1" applyBorder="1" applyAlignment="1">
      <alignment horizontal="center"/>
    </xf>
    <xf numFmtId="166" fontId="0" fillId="6" borderId="15" xfId="0" applyNumberFormat="1" applyFill="1" applyBorder="1" applyAlignment="1">
      <alignment horizontal="center" vertical="center"/>
    </xf>
    <xf numFmtId="164" fontId="24" fillId="6" borderId="15" xfId="0" applyNumberFormat="1" applyFont="1" applyFill="1" applyBorder="1" applyAlignment="1">
      <alignment horizontal="center"/>
    </xf>
    <xf numFmtId="164" fontId="0" fillId="6" borderId="15" xfId="0" applyNumberFormat="1" applyFill="1" applyBorder="1" applyAlignment="1">
      <alignment horizontal="center"/>
    </xf>
    <xf numFmtId="164" fontId="26" fillId="6" borderId="15" xfId="0" applyNumberFormat="1" applyFont="1" applyFill="1" applyBorder="1" applyAlignment="1">
      <alignment horizontal="center"/>
    </xf>
    <xf numFmtId="3" fontId="26" fillId="6" borderId="15" xfId="0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20" fillId="0" borderId="4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0" fontId="20" fillId="0" borderId="7" xfId="0" applyFont="1" applyFill="1" applyBorder="1" applyAlignment="1">
      <alignment horizontal="center"/>
    </xf>
    <xf numFmtId="0" fontId="20" fillId="0" borderId="8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20" fillId="0" borderId="3" xfId="0" applyFont="1" applyFill="1" applyBorder="1" applyAlignment="1">
      <alignment horizontal="center"/>
    </xf>
    <xf numFmtId="0" fontId="21" fillId="0" borderId="0" xfId="0" applyNumberFormat="1" applyFont="1" applyAlignment="1">
      <alignment horizontal="center" wrapText="1"/>
    </xf>
    <xf numFmtId="0" fontId="21" fillId="0" borderId="0" xfId="0" applyFont="1" applyAlignment="1">
      <alignment horizontal="center"/>
    </xf>
    <xf numFmtId="2" fontId="21" fillId="0" borderId="0" xfId="0" applyNumberFormat="1" applyFont="1" applyFill="1" applyBorder="1" applyAlignment="1">
      <alignment horizontal="center"/>
    </xf>
  </cellXfs>
  <cellStyles count="13">
    <cellStyle name="Normal" xfId="0" builtinId="0"/>
    <cellStyle name="Normal 12" xfId="10" xr:uid="{CCCB66A4-02E7-46ED-8748-807004F112D8}"/>
    <cellStyle name="Normal 13" xfId="11" xr:uid="{4D6A52D4-2815-4823-B300-D5DBE4865949}"/>
    <cellStyle name="Normal 2" xfId="3" xr:uid="{E1FD7AC1-3A5C-490A-ACAA-F4C4C7C4808D}"/>
    <cellStyle name="Normal 3" xfId="4" xr:uid="{812DD7B1-480C-48C9-9E30-178F8A327DAD}"/>
    <cellStyle name="Normal 3 2" xfId="7" xr:uid="{34CF07E4-575F-4D82-9278-84FD51DA0947}"/>
    <cellStyle name="Normal 4" xfId="5" xr:uid="{DA386F94-3BF7-4FF6-B4CD-AE3EE1D6E4E0}"/>
    <cellStyle name="Normal 5" xfId="6" xr:uid="{7ECC9E2C-5BEA-468D-9849-F5A164B63E3D}"/>
    <cellStyle name="Normal 6" xfId="8" xr:uid="{FE802735-3BC2-42EE-AB48-EF11F05D1B74}"/>
    <cellStyle name="Normal 7" xfId="9" xr:uid="{53741C7B-38AF-43A9-90D0-40A8FDE64C5D}"/>
    <cellStyle name="Normal 8" xfId="12" xr:uid="{754C0DBF-638F-464A-BACF-F510FD654B77}"/>
    <cellStyle name="Normal_MW_results-2008-2" xfId="1" xr:uid="{00000000-0005-0000-0000-000001000000}"/>
    <cellStyle name="Normal_Pilot_sample_specs" xfId="2" xr:uid="{00000000-0005-0000-0000-000002000000}"/>
  </cellStyles>
  <dxfs count="0"/>
  <tableStyles count="0" defaultTableStyle="TableStyleMedium9" defaultPivotStyle="PivotStyleLight16"/>
  <colors>
    <mruColors>
      <color rgb="FFFFCC00"/>
      <color rgb="FFFF6600"/>
      <color rgb="FF0000FF"/>
      <color rgb="FF800080"/>
      <color rgb="FFFF0000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5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4.xml"/><Relationship Id="rId12" Type="http://schemas.openxmlformats.org/officeDocument/2006/relationships/chartsheet" Target="chartsheets/sheet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chartsheet" Target="chartsheets/sheet7.xml"/><Relationship Id="rId5" Type="http://schemas.openxmlformats.org/officeDocument/2006/relationships/chartsheet" Target="chartsheets/sheet2.xml"/><Relationship Id="rId15" Type="http://schemas.openxmlformats.org/officeDocument/2006/relationships/styles" Target="styles.xml"/><Relationship Id="rId10" Type="http://schemas.openxmlformats.org/officeDocument/2006/relationships/chartsheet" Target="chartsheets/sheet6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4.xml"/><Relationship Id="rId1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USGS Sediment Laboratory Quality Assurance Project - Study 1, 2022
Fine Material Mass Percent Difference Results</a:t>
            </a:r>
          </a:p>
        </c:rich>
      </c:tx>
      <c:layout>
        <c:manualLayout>
          <c:xMode val="edge"/>
          <c:yMode val="edge"/>
          <c:x val="0.20421745546931191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179896001888244E-2"/>
          <c:y val="0.18924750967534634"/>
          <c:w val="0.87014428412874589"/>
          <c:h val="0.5807504078303426"/>
        </c:manualLayout>
      </c:layout>
      <c:lineChart>
        <c:grouping val="standard"/>
        <c:varyColors val="0"/>
        <c:ser>
          <c:idx val="0"/>
          <c:order val="0"/>
          <c:tx>
            <c:v>Results</c:v>
          </c:tx>
          <c:spPr>
            <a:ln w="28575">
              <a:noFill/>
            </a:ln>
          </c:spPr>
          <c:marker>
            <c:symbol val="diamond"/>
            <c:size val="4"/>
            <c:spPr>
              <a:noFill/>
              <a:ln w="12700" cap="flat" cmpd="sng">
                <a:solidFill>
                  <a:srgbClr val="0070C0"/>
                </a:solidFill>
                <a:prstDash val="solid"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735-4190-9E57-919C1BF79BE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735-4190-9E57-919C1BF79BE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735-4190-9E57-919C1BF79BE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735-4190-9E57-919C1BF79BE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735-4190-9E57-919C1BF79BE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4735-4190-9E57-919C1BF79BE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4735-4190-9E57-919C1BF79BE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4735-4190-9E57-919C1BF79BE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4735-4190-9E57-919C1BF79BE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4735-4190-9E57-919C1BF79BE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4735-4190-9E57-919C1BF79BE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4735-4190-9E57-919C1BF79BE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4735-4190-9E57-919C1BF79BE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4735-4190-9E57-919C1BF79BE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4735-4190-9E57-919C1BF79BE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4735-4190-9E57-919C1BF79BE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4735-4190-9E57-919C1BF79BEF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4735-4190-9E57-919C1BF79BEF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4735-4190-9E57-919C1BF79BEF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4735-4190-9E57-919C1BF79BEF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4735-4190-9E57-919C1BF79BEF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4735-4190-9E57-919C1BF79BEF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4735-4190-9E57-919C1BF79BEF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4735-4190-9E57-919C1BF79BEF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4735-4190-9E57-919C1BF79BEF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4735-4190-9E57-919C1BF79BEF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4735-4190-9E57-919C1BF79BEF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4735-4190-9E57-919C1BF79BEF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4735-4190-9E57-919C1BF79BEF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4735-4190-9E57-919C1BF79BEF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4735-4190-9E57-919C1BF79BEF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4735-4190-9E57-919C1BF79BEF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4735-4190-9E57-919C1BF79BEF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4735-4190-9E57-919C1BF79BEF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4735-4190-9E57-919C1BF79BEF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4735-4190-9E57-919C1BF79BEF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24-4735-4190-9E57-919C1BF79BEF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25-4735-4190-9E57-919C1BF79BEF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26-4735-4190-9E57-919C1BF79BEF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27-4735-4190-9E57-919C1BF79BEF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28-4735-4190-9E57-919C1BF79BEF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9-4735-4190-9E57-919C1BF79BEF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2A-4735-4190-9E57-919C1BF79BEF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2B-4735-4190-9E57-919C1BF79BEF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2C-4735-4190-9E57-919C1BF79BEF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2D-4735-4190-9E57-919C1BF79BEF}"/>
              </c:ext>
            </c:extLst>
          </c:dPt>
          <c:dPt>
            <c:idx val="46"/>
            <c:bubble3D val="0"/>
            <c:extLst>
              <c:ext xmlns:c16="http://schemas.microsoft.com/office/drawing/2014/chart" uri="{C3380CC4-5D6E-409C-BE32-E72D297353CC}">
                <c16:uniqueId val="{0000002E-4735-4190-9E57-919C1BF79BEF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2F-4735-4190-9E57-919C1BF79BEF}"/>
              </c:ext>
            </c:extLst>
          </c:dPt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30-4735-4190-9E57-919C1BF79BEF}"/>
              </c:ext>
            </c:extLst>
          </c:dPt>
          <c:dPt>
            <c:idx val="49"/>
            <c:bubble3D val="0"/>
            <c:extLst>
              <c:ext xmlns:c16="http://schemas.microsoft.com/office/drawing/2014/chart" uri="{C3380CC4-5D6E-409C-BE32-E72D297353CC}">
                <c16:uniqueId val="{00000031-4735-4190-9E57-919C1BF79BEF}"/>
              </c:ext>
            </c:extLst>
          </c:dPt>
          <c:dPt>
            <c:idx val="50"/>
            <c:bubble3D val="0"/>
            <c:extLst>
              <c:ext xmlns:c16="http://schemas.microsoft.com/office/drawing/2014/chart" uri="{C3380CC4-5D6E-409C-BE32-E72D297353CC}">
                <c16:uniqueId val="{00000032-4735-4190-9E57-919C1BF79BEF}"/>
              </c:ext>
            </c:extLst>
          </c:dPt>
          <c:dPt>
            <c:idx val="51"/>
            <c:bubble3D val="0"/>
            <c:extLst>
              <c:ext xmlns:c16="http://schemas.microsoft.com/office/drawing/2014/chart" uri="{C3380CC4-5D6E-409C-BE32-E72D297353CC}">
                <c16:uniqueId val="{00000033-4735-4190-9E57-919C1BF79BEF}"/>
              </c:ext>
            </c:extLst>
          </c:dPt>
          <c:dPt>
            <c:idx val="52"/>
            <c:bubble3D val="0"/>
            <c:extLst>
              <c:ext xmlns:c16="http://schemas.microsoft.com/office/drawing/2014/chart" uri="{C3380CC4-5D6E-409C-BE32-E72D297353CC}">
                <c16:uniqueId val="{00000034-4735-4190-9E57-919C1BF79BEF}"/>
              </c:ext>
            </c:extLst>
          </c:dPt>
          <c:dPt>
            <c:idx val="53"/>
            <c:bubble3D val="0"/>
            <c:extLst>
              <c:ext xmlns:c16="http://schemas.microsoft.com/office/drawing/2014/chart" uri="{C3380CC4-5D6E-409C-BE32-E72D297353CC}">
                <c16:uniqueId val="{00000035-4735-4190-9E57-919C1BF79BEF}"/>
              </c:ext>
            </c:extLst>
          </c:dPt>
          <c:dPt>
            <c:idx val="54"/>
            <c:bubble3D val="0"/>
            <c:extLst>
              <c:ext xmlns:c16="http://schemas.microsoft.com/office/drawing/2014/chart" uri="{C3380CC4-5D6E-409C-BE32-E72D297353CC}">
                <c16:uniqueId val="{00000036-4735-4190-9E57-919C1BF79BEF}"/>
              </c:ext>
            </c:extLst>
          </c:dPt>
          <c:dPt>
            <c:idx val="55"/>
            <c:bubble3D val="0"/>
            <c:extLst>
              <c:ext xmlns:c16="http://schemas.microsoft.com/office/drawing/2014/chart" uri="{C3380CC4-5D6E-409C-BE32-E72D297353CC}">
                <c16:uniqueId val="{00000037-4735-4190-9E57-919C1BF79BEF}"/>
              </c:ext>
            </c:extLst>
          </c:dPt>
          <c:dPt>
            <c:idx val="56"/>
            <c:bubble3D val="0"/>
            <c:extLst>
              <c:ext xmlns:c16="http://schemas.microsoft.com/office/drawing/2014/chart" uri="{C3380CC4-5D6E-409C-BE32-E72D297353CC}">
                <c16:uniqueId val="{00000038-4735-4190-9E57-919C1BF79BEF}"/>
              </c:ext>
            </c:extLst>
          </c:dPt>
          <c:dPt>
            <c:idx val="57"/>
            <c:bubble3D val="0"/>
            <c:extLst>
              <c:ext xmlns:c16="http://schemas.microsoft.com/office/drawing/2014/chart" uri="{C3380CC4-5D6E-409C-BE32-E72D297353CC}">
                <c16:uniqueId val="{00000039-4735-4190-9E57-919C1BF79BEF}"/>
              </c:ext>
            </c:extLst>
          </c:dPt>
          <c:dPt>
            <c:idx val="58"/>
            <c:bubble3D val="0"/>
            <c:extLst>
              <c:ext xmlns:c16="http://schemas.microsoft.com/office/drawing/2014/chart" uri="{C3380CC4-5D6E-409C-BE32-E72D297353CC}">
                <c16:uniqueId val="{0000003A-4735-4190-9E57-919C1BF79BEF}"/>
              </c:ext>
            </c:extLst>
          </c:dPt>
          <c:dPt>
            <c:idx val="59"/>
            <c:bubble3D val="0"/>
            <c:extLst>
              <c:ext xmlns:c16="http://schemas.microsoft.com/office/drawing/2014/chart" uri="{C3380CC4-5D6E-409C-BE32-E72D297353CC}">
                <c16:uniqueId val="{0000003B-4735-4190-9E57-919C1BF79BEF}"/>
              </c:ext>
            </c:extLst>
          </c:dPt>
          <c:dPt>
            <c:idx val="60"/>
            <c:bubble3D val="0"/>
            <c:extLst>
              <c:ext xmlns:c16="http://schemas.microsoft.com/office/drawing/2014/chart" uri="{C3380CC4-5D6E-409C-BE32-E72D297353CC}">
                <c16:uniqueId val="{0000003C-4735-4190-9E57-919C1BF79BEF}"/>
              </c:ext>
            </c:extLst>
          </c:dPt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3D-4735-4190-9E57-919C1BF79BEF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3E-4735-4190-9E57-919C1BF79BEF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3F-4735-4190-9E57-919C1BF79BEF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40-4735-4190-9E57-919C1BF79BEF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41-4735-4190-9E57-919C1BF79BEF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42-4735-4190-9E57-919C1BF79BEF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43-4735-4190-9E57-919C1BF79BEF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44-4735-4190-9E57-919C1BF79BEF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45-4735-4190-9E57-919C1BF79BEF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46-4735-4190-9E57-919C1BF79BEF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47-4735-4190-9E57-919C1BF79BEF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48-4735-4190-9E57-919C1BF79BEF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49-4735-4190-9E57-919C1BF79BEF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4A-4735-4190-9E57-919C1BF79BEF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4B-4735-4190-9E57-919C1BF79BEF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4C-4735-4190-9E57-919C1BF79BEF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4D-4735-4190-9E57-919C1BF79BEF}"/>
              </c:ext>
            </c:extLst>
          </c:dPt>
          <c:cat>
            <c:strRef>
              <c:f>Results!$B$4:$B$165</c:f>
              <c:strCache>
                <c:ptCount val="162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19-USGS</c:v>
                </c:pt>
                <c:pt idx="64">
                  <c:v>19-USGS</c:v>
                </c:pt>
                <c:pt idx="65">
                  <c:v>19-USGS</c:v>
                </c:pt>
                <c:pt idx="66">
                  <c:v>19-USGS</c:v>
                </c:pt>
                <c:pt idx="67">
                  <c:v>19-USGS</c:v>
                </c:pt>
                <c:pt idx="68">
                  <c:v>19-USGS</c:v>
                </c:pt>
                <c:pt idx="69">
                  <c:v>19-USGS</c:v>
                </c:pt>
                <c:pt idx="70">
                  <c:v>19-USGS</c:v>
                </c:pt>
                <c:pt idx="71">
                  <c:v>19-USGS</c:v>
                </c:pt>
                <c:pt idx="72">
                  <c:v>20-USGS</c:v>
                </c:pt>
                <c:pt idx="73">
                  <c:v>20-USGS</c:v>
                </c:pt>
                <c:pt idx="74">
                  <c:v>20-USGS</c:v>
                </c:pt>
                <c:pt idx="75">
                  <c:v>20-USGS</c:v>
                </c:pt>
                <c:pt idx="76">
                  <c:v>20-USGS</c:v>
                </c:pt>
                <c:pt idx="77">
                  <c:v>20-USGS</c:v>
                </c:pt>
                <c:pt idx="78">
                  <c:v>20-USGS</c:v>
                </c:pt>
                <c:pt idx="79">
                  <c:v>20-USGS</c:v>
                </c:pt>
                <c:pt idx="80">
                  <c:v>20-USGS</c:v>
                </c:pt>
                <c:pt idx="81">
                  <c:v>21-Other</c:v>
                </c:pt>
                <c:pt idx="82">
                  <c:v>21-Other</c:v>
                </c:pt>
                <c:pt idx="83">
                  <c:v>21-Other</c:v>
                </c:pt>
                <c:pt idx="84">
                  <c:v>21-Other</c:v>
                </c:pt>
                <c:pt idx="85">
                  <c:v>21-Other</c:v>
                </c:pt>
                <c:pt idx="86">
                  <c:v>21-Other</c:v>
                </c:pt>
                <c:pt idx="87">
                  <c:v>21-Other</c:v>
                </c:pt>
                <c:pt idx="88">
                  <c:v>21-Other</c:v>
                </c:pt>
                <c:pt idx="89">
                  <c:v>21-Other</c:v>
                </c:pt>
                <c:pt idx="90">
                  <c:v>23-Other</c:v>
                </c:pt>
                <c:pt idx="91">
                  <c:v>23-Other</c:v>
                </c:pt>
                <c:pt idx="92">
                  <c:v>23-Other</c:v>
                </c:pt>
                <c:pt idx="93">
                  <c:v>23-Other</c:v>
                </c:pt>
                <c:pt idx="94">
                  <c:v>23-Other</c:v>
                </c:pt>
                <c:pt idx="95">
                  <c:v>23-Other</c:v>
                </c:pt>
                <c:pt idx="96">
                  <c:v>23-Other</c:v>
                </c:pt>
                <c:pt idx="97">
                  <c:v>23-Other</c:v>
                </c:pt>
                <c:pt idx="98">
                  <c:v>23-Other</c:v>
                </c:pt>
                <c:pt idx="99">
                  <c:v>25-USGS</c:v>
                </c:pt>
                <c:pt idx="100">
                  <c:v>25-USGS</c:v>
                </c:pt>
                <c:pt idx="101">
                  <c:v>25-USGS</c:v>
                </c:pt>
                <c:pt idx="102">
                  <c:v>25-USGS</c:v>
                </c:pt>
                <c:pt idx="103">
                  <c:v>25-USGS</c:v>
                </c:pt>
                <c:pt idx="104">
                  <c:v>25-USGS</c:v>
                </c:pt>
                <c:pt idx="105">
                  <c:v>25-USGS</c:v>
                </c:pt>
                <c:pt idx="106">
                  <c:v>25-USGS</c:v>
                </c:pt>
                <c:pt idx="107">
                  <c:v>25-USGS</c:v>
                </c:pt>
                <c:pt idx="108">
                  <c:v>28-Other</c:v>
                </c:pt>
                <c:pt idx="109">
                  <c:v>28-Other</c:v>
                </c:pt>
                <c:pt idx="110">
                  <c:v>28-Other</c:v>
                </c:pt>
                <c:pt idx="111">
                  <c:v>28-Other</c:v>
                </c:pt>
                <c:pt idx="112">
                  <c:v>28-Other</c:v>
                </c:pt>
                <c:pt idx="113">
                  <c:v>28-Other</c:v>
                </c:pt>
                <c:pt idx="114">
                  <c:v>28-Other</c:v>
                </c:pt>
                <c:pt idx="115">
                  <c:v>28-Other</c:v>
                </c:pt>
                <c:pt idx="116">
                  <c:v>28-Other</c:v>
                </c:pt>
                <c:pt idx="117">
                  <c:v>29-Other</c:v>
                </c:pt>
                <c:pt idx="118">
                  <c:v>29-Other</c:v>
                </c:pt>
                <c:pt idx="119">
                  <c:v>29-Other</c:v>
                </c:pt>
                <c:pt idx="120">
                  <c:v>29-Other</c:v>
                </c:pt>
                <c:pt idx="121">
                  <c:v>29-Other</c:v>
                </c:pt>
                <c:pt idx="122">
                  <c:v>29-Other</c:v>
                </c:pt>
                <c:pt idx="123">
                  <c:v>29-Other</c:v>
                </c:pt>
                <c:pt idx="124">
                  <c:v>29-Other</c:v>
                </c:pt>
                <c:pt idx="125">
                  <c:v>29-Other</c:v>
                </c:pt>
                <c:pt idx="126">
                  <c:v>30-Other</c:v>
                </c:pt>
                <c:pt idx="127">
                  <c:v>30-Other</c:v>
                </c:pt>
                <c:pt idx="128">
                  <c:v>30-Other</c:v>
                </c:pt>
                <c:pt idx="129">
                  <c:v>30-Other</c:v>
                </c:pt>
                <c:pt idx="130">
                  <c:v>30-Other</c:v>
                </c:pt>
                <c:pt idx="131">
                  <c:v>30-Other</c:v>
                </c:pt>
                <c:pt idx="132">
                  <c:v>30-Other</c:v>
                </c:pt>
                <c:pt idx="133">
                  <c:v>30-Other</c:v>
                </c:pt>
                <c:pt idx="134">
                  <c:v>30-Other</c:v>
                </c:pt>
                <c:pt idx="135">
                  <c:v>31-Other</c:v>
                </c:pt>
                <c:pt idx="136">
                  <c:v>31-Other</c:v>
                </c:pt>
                <c:pt idx="137">
                  <c:v>31-Other</c:v>
                </c:pt>
                <c:pt idx="138">
                  <c:v>31-Other</c:v>
                </c:pt>
                <c:pt idx="139">
                  <c:v>31-Other</c:v>
                </c:pt>
                <c:pt idx="140">
                  <c:v>31-Other</c:v>
                </c:pt>
                <c:pt idx="141">
                  <c:v>31-Other</c:v>
                </c:pt>
                <c:pt idx="142">
                  <c:v>31-Other</c:v>
                </c:pt>
                <c:pt idx="143">
                  <c:v>31-Other</c:v>
                </c:pt>
                <c:pt idx="144">
                  <c:v>34-Other</c:v>
                </c:pt>
                <c:pt idx="145">
                  <c:v>34-Other</c:v>
                </c:pt>
                <c:pt idx="146">
                  <c:v>34-Other</c:v>
                </c:pt>
                <c:pt idx="147">
                  <c:v>34-Other</c:v>
                </c:pt>
                <c:pt idx="148">
                  <c:v>34-Other</c:v>
                </c:pt>
                <c:pt idx="149">
                  <c:v>34-Other</c:v>
                </c:pt>
                <c:pt idx="150">
                  <c:v>34-Other</c:v>
                </c:pt>
                <c:pt idx="151">
                  <c:v>34-Other</c:v>
                </c:pt>
                <c:pt idx="152">
                  <c:v>34-Other</c:v>
                </c:pt>
                <c:pt idx="153">
                  <c:v>36-Other</c:v>
                </c:pt>
                <c:pt idx="154">
                  <c:v>36-Other</c:v>
                </c:pt>
                <c:pt idx="155">
                  <c:v>36-Other</c:v>
                </c:pt>
                <c:pt idx="156">
                  <c:v>36-Other</c:v>
                </c:pt>
                <c:pt idx="157">
                  <c:v>36-Other</c:v>
                </c:pt>
                <c:pt idx="158">
                  <c:v>36-Other</c:v>
                </c:pt>
                <c:pt idx="159">
                  <c:v>36-Other</c:v>
                </c:pt>
                <c:pt idx="160">
                  <c:v>36-Other</c:v>
                </c:pt>
                <c:pt idx="161">
                  <c:v>36-Other</c:v>
                </c:pt>
              </c:strCache>
            </c:strRef>
          </c:cat>
          <c:val>
            <c:numRef>
              <c:f>Results!$Q$4:$Q$165</c:f>
              <c:numCache>
                <c:formatCode>0.00</c:formatCode>
                <c:ptCount val="162"/>
                <c:pt idx="0">
                  <c:v>-6.0185185185185297</c:v>
                </c:pt>
                <c:pt idx="1">
                  <c:v>-0.28653295128940648</c:v>
                </c:pt>
                <c:pt idx="2">
                  <c:v>-4.825558080470528</c:v>
                </c:pt>
                <c:pt idx="3">
                  <c:v>-3.4496590453269138</c:v>
                </c:pt>
                <c:pt idx="4">
                  <c:v>-1.9725343320848983</c:v>
                </c:pt>
                <c:pt idx="5">
                  <c:v>-1.9992729916394054</c:v>
                </c:pt>
                <c:pt idx="6">
                  <c:v>-2.7509491773796118</c:v>
                </c:pt>
                <c:pt idx="7">
                  <c:v>1.5392804861819611</c:v>
                </c:pt>
                <c:pt idx="8">
                  <c:v>-3.2551042650585025</c:v>
                </c:pt>
                <c:pt idx="12">
                  <c:v>-4.7580967612954792</c:v>
                </c:pt>
                <c:pt idx="13">
                  <c:v>-2.9500000000000082</c:v>
                </c:pt>
                <c:pt idx="14">
                  <c:v>-1.8683112642844142</c:v>
                </c:pt>
                <c:pt idx="15">
                  <c:v>3.990938770071295</c:v>
                </c:pt>
                <c:pt idx="16">
                  <c:v>4.0517126482740116</c:v>
                </c:pt>
                <c:pt idx="17">
                  <c:v>1.4060967191076539</c:v>
                </c:pt>
                <c:pt idx="18">
                  <c:v>-2.8846153846153841</c:v>
                </c:pt>
                <c:pt idx="19">
                  <c:v>-5.2924791086350949</c:v>
                </c:pt>
                <c:pt idx="20">
                  <c:v>-5.8124174372523134</c:v>
                </c:pt>
                <c:pt idx="21">
                  <c:v>-3.1075697211155386</c:v>
                </c:pt>
                <c:pt idx="22">
                  <c:v>-1.9900497512437827</c:v>
                </c:pt>
                <c:pt idx="23">
                  <c:v>-1.4417012074247426</c:v>
                </c:pt>
                <c:pt idx="24">
                  <c:v>-4.9326465927099834</c:v>
                </c:pt>
                <c:pt idx="25">
                  <c:v>-4.2775285390663287</c:v>
                </c:pt>
                <c:pt idx="26">
                  <c:v>-4.0712468193384259</c:v>
                </c:pt>
                <c:pt idx="27">
                  <c:v>-58.441558441558442</c:v>
                </c:pt>
                <c:pt idx="28">
                  <c:v>-2.7397260273972628</c:v>
                </c:pt>
                <c:pt idx="29">
                  <c:v>-4.0764331210191012</c:v>
                </c:pt>
                <c:pt idx="30">
                  <c:v>-2.4661893396976975</c:v>
                </c:pt>
                <c:pt idx="31">
                  <c:v>-2.5724275724275665</c:v>
                </c:pt>
                <c:pt idx="32">
                  <c:v>-1.7617144932800457</c:v>
                </c:pt>
                <c:pt idx="33">
                  <c:v>-0.42420627029893032</c:v>
                </c:pt>
                <c:pt idx="34">
                  <c:v>-0.22577360662269708</c:v>
                </c:pt>
                <c:pt idx="35">
                  <c:v>1.574517486576682</c:v>
                </c:pt>
                <c:pt idx="36">
                  <c:v>-3.2258064516128995</c:v>
                </c:pt>
                <c:pt idx="37">
                  <c:v>-5.8495821727019628</c:v>
                </c:pt>
                <c:pt idx="38">
                  <c:v>-3.7234042553191444</c:v>
                </c:pt>
                <c:pt idx="39">
                  <c:v>-1.5948963317384495</c:v>
                </c:pt>
                <c:pt idx="40">
                  <c:v>-1.5469061876247465</c:v>
                </c:pt>
                <c:pt idx="41">
                  <c:v>-1.3340544438435122</c:v>
                </c:pt>
                <c:pt idx="42">
                  <c:v>-0.14659825414806291</c:v>
                </c:pt>
                <c:pt idx="43">
                  <c:v>-0.1111012354457358</c:v>
                </c:pt>
                <c:pt idx="44">
                  <c:v>-0.14904754980368515</c:v>
                </c:pt>
                <c:pt idx="48">
                  <c:v>-2.3144453312051079</c:v>
                </c:pt>
                <c:pt idx="49">
                  <c:v>-1.3213662428322182</c:v>
                </c:pt>
                <c:pt idx="50">
                  <c:v>-1.6512429686082373</c:v>
                </c:pt>
                <c:pt idx="51">
                  <c:v>-0.27921818907060109</c:v>
                </c:pt>
                <c:pt idx="52">
                  <c:v>-0.40881621045146976</c:v>
                </c:pt>
                <c:pt idx="53">
                  <c:v>-0.10178487040605386</c:v>
                </c:pt>
                <c:pt idx="54">
                  <c:v>-2.7649769585253448</c:v>
                </c:pt>
                <c:pt idx="55">
                  <c:v>-3.6619718309859035</c:v>
                </c:pt>
                <c:pt idx="56">
                  <c:v>-4.4854881266490763</c:v>
                </c:pt>
                <c:pt idx="57">
                  <c:v>-3.3546325878594323</c:v>
                </c:pt>
                <c:pt idx="58">
                  <c:v>-3.2876712328767232</c:v>
                </c:pt>
                <c:pt idx="59">
                  <c:v>-2.5575911481951752</c:v>
                </c:pt>
                <c:pt idx="60">
                  <c:v>-1.1918236899926777</c:v>
                </c:pt>
                <c:pt idx="61">
                  <c:v>-7.3343988634345587</c:v>
                </c:pt>
                <c:pt idx="62">
                  <c:v>-0.73812813613554518</c:v>
                </c:pt>
                <c:pt idx="63">
                  <c:v>-1.4218009478673064</c:v>
                </c:pt>
                <c:pt idx="64">
                  <c:v>-3.4285714285714475</c:v>
                </c:pt>
                <c:pt idx="65">
                  <c:v>-2.7851458885941525</c:v>
                </c:pt>
                <c:pt idx="66">
                  <c:v>-2.7370091233637406</c:v>
                </c:pt>
                <c:pt idx="67">
                  <c:v>-1.9254813703425819</c:v>
                </c:pt>
                <c:pt idx="68">
                  <c:v>-1.9614965492190397</c:v>
                </c:pt>
                <c:pt idx="69">
                  <c:v>-1.7645492076175235</c:v>
                </c:pt>
                <c:pt idx="70">
                  <c:v>-1.3107615746911971</c:v>
                </c:pt>
                <c:pt idx="71">
                  <c:v>-0.92283098386863505</c:v>
                </c:pt>
                <c:pt idx="72">
                  <c:v>-5.7971014492753614</c:v>
                </c:pt>
                <c:pt idx="73">
                  <c:v>-9.9173553719008236</c:v>
                </c:pt>
                <c:pt idx="74">
                  <c:v>-6.2087186261558909</c:v>
                </c:pt>
                <c:pt idx="75">
                  <c:v>-5.5888223552894258</c:v>
                </c:pt>
                <c:pt idx="76">
                  <c:v>-2.1961567257299661</c:v>
                </c:pt>
                <c:pt idx="77">
                  <c:v>-1.9255222524977189</c:v>
                </c:pt>
                <c:pt idx="78">
                  <c:v>-0.90048334767927274</c:v>
                </c:pt>
                <c:pt idx="79">
                  <c:v>-0.71101630893658685</c:v>
                </c:pt>
                <c:pt idx="80">
                  <c:v>-0.6252726479569537</c:v>
                </c:pt>
                <c:pt idx="90">
                  <c:v>-12.554112554112567</c:v>
                </c:pt>
                <c:pt idx="91">
                  <c:v>-10.14492753623149</c:v>
                </c:pt>
                <c:pt idx="92">
                  <c:v>-5.968169761273252</c:v>
                </c:pt>
                <c:pt idx="93">
                  <c:v>-3.4772182254197253</c:v>
                </c:pt>
                <c:pt idx="94">
                  <c:v>-2.8443113772455697</c:v>
                </c:pt>
                <c:pt idx="95">
                  <c:v>-1.5985467756584777</c:v>
                </c:pt>
                <c:pt idx="96">
                  <c:v>-0.14655918992740002</c:v>
                </c:pt>
                <c:pt idx="97">
                  <c:v>-0.25318704748367776</c:v>
                </c:pt>
                <c:pt idx="98">
                  <c:v>0.18176530463864671</c:v>
                </c:pt>
                <c:pt idx="100">
                  <c:v>1.3888888888888902</c:v>
                </c:pt>
                <c:pt idx="101">
                  <c:v>-3.3112582781456985</c:v>
                </c:pt>
                <c:pt idx="102">
                  <c:v>-2.9904306220095829</c:v>
                </c:pt>
                <c:pt idx="103">
                  <c:v>-2.4250000000000105</c:v>
                </c:pt>
                <c:pt idx="104">
                  <c:v>-1.8706865237922223</c:v>
                </c:pt>
                <c:pt idx="105">
                  <c:v>-1.3854659295277527</c:v>
                </c:pt>
                <c:pt idx="106">
                  <c:v>-0.82171093541796048</c:v>
                </c:pt>
                <c:pt idx="107">
                  <c:v>-0.85056886336374848</c:v>
                </c:pt>
                <c:pt idx="135">
                  <c:v>-7.7586206896551708</c:v>
                </c:pt>
                <c:pt idx="136">
                  <c:v>-3.6011080332410046</c:v>
                </c:pt>
                <c:pt idx="137">
                  <c:v>-3.9062499999999853</c:v>
                </c:pt>
                <c:pt idx="138">
                  <c:v>-3.5899481451934507</c:v>
                </c:pt>
                <c:pt idx="139">
                  <c:v>-2.8428927680798055</c:v>
                </c:pt>
                <c:pt idx="140">
                  <c:v>-0.92659883720930125</c:v>
                </c:pt>
                <c:pt idx="141">
                  <c:v>-74.910203538645732</c:v>
                </c:pt>
                <c:pt idx="142">
                  <c:v>-77.686500888099459</c:v>
                </c:pt>
                <c:pt idx="143">
                  <c:v>-72.728925079065036</c:v>
                </c:pt>
                <c:pt idx="153">
                  <c:v>-7.035175879396995</c:v>
                </c:pt>
                <c:pt idx="154">
                  <c:v>-7.6056338028169055</c:v>
                </c:pt>
                <c:pt idx="155">
                  <c:v>-8.299866131191429</c:v>
                </c:pt>
                <c:pt idx="156">
                  <c:v>-2.6347305389221534</c:v>
                </c:pt>
                <c:pt idx="157">
                  <c:v>-1.7745563609097712</c:v>
                </c:pt>
                <c:pt idx="158">
                  <c:v>-1.4524328249818461</c:v>
                </c:pt>
                <c:pt idx="159">
                  <c:v>-0.70586668442433009</c:v>
                </c:pt>
                <c:pt idx="160">
                  <c:v>-0.43990224394581046</c:v>
                </c:pt>
                <c:pt idx="161">
                  <c:v>-0.23973846712677666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E-4735-4190-9E57-919C1BF79BEF}"/>
            </c:ext>
          </c:extLst>
        </c:ser>
        <c:ser>
          <c:idx val="1"/>
          <c:order val="1"/>
          <c:tx>
            <c:v>Median (-2.45%)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Results!$B$4:$B$165</c:f>
              <c:strCache>
                <c:ptCount val="162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19-USGS</c:v>
                </c:pt>
                <c:pt idx="64">
                  <c:v>19-USGS</c:v>
                </c:pt>
                <c:pt idx="65">
                  <c:v>19-USGS</c:v>
                </c:pt>
                <c:pt idx="66">
                  <c:v>19-USGS</c:v>
                </c:pt>
                <c:pt idx="67">
                  <c:v>19-USGS</c:v>
                </c:pt>
                <c:pt idx="68">
                  <c:v>19-USGS</c:v>
                </c:pt>
                <c:pt idx="69">
                  <c:v>19-USGS</c:v>
                </c:pt>
                <c:pt idx="70">
                  <c:v>19-USGS</c:v>
                </c:pt>
                <c:pt idx="71">
                  <c:v>19-USGS</c:v>
                </c:pt>
                <c:pt idx="72">
                  <c:v>20-USGS</c:v>
                </c:pt>
                <c:pt idx="73">
                  <c:v>20-USGS</c:v>
                </c:pt>
                <c:pt idx="74">
                  <c:v>20-USGS</c:v>
                </c:pt>
                <c:pt idx="75">
                  <c:v>20-USGS</c:v>
                </c:pt>
                <c:pt idx="76">
                  <c:v>20-USGS</c:v>
                </c:pt>
                <c:pt idx="77">
                  <c:v>20-USGS</c:v>
                </c:pt>
                <c:pt idx="78">
                  <c:v>20-USGS</c:v>
                </c:pt>
                <c:pt idx="79">
                  <c:v>20-USGS</c:v>
                </c:pt>
                <c:pt idx="80">
                  <c:v>20-USGS</c:v>
                </c:pt>
                <c:pt idx="81">
                  <c:v>21-Other</c:v>
                </c:pt>
                <c:pt idx="82">
                  <c:v>21-Other</c:v>
                </c:pt>
                <c:pt idx="83">
                  <c:v>21-Other</c:v>
                </c:pt>
                <c:pt idx="84">
                  <c:v>21-Other</c:v>
                </c:pt>
                <c:pt idx="85">
                  <c:v>21-Other</c:v>
                </c:pt>
                <c:pt idx="86">
                  <c:v>21-Other</c:v>
                </c:pt>
                <c:pt idx="87">
                  <c:v>21-Other</c:v>
                </c:pt>
                <c:pt idx="88">
                  <c:v>21-Other</c:v>
                </c:pt>
                <c:pt idx="89">
                  <c:v>21-Other</c:v>
                </c:pt>
                <c:pt idx="90">
                  <c:v>23-Other</c:v>
                </c:pt>
                <c:pt idx="91">
                  <c:v>23-Other</c:v>
                </c:pt>
                <c:pt idx="92">
                  <c:v>23-Other</c:v>
                </c:pt>
                <c:pt idx="93">
                  <c:v>23-Other</c:v>
                </c:pt>
                <c:pt idx="94">
                  <c:v>23-Other</c:v>
                </c:pt>
                <c:pt idx="95">
                  <c:v>23-Other</c:v>
                </c:pt>
                <c:pt idx="96">
                  <c:v>23-Other</c:v>
                </c:pt>
                <c:pt idx="97">
                  <c:v>23-Other</c:v>
                </c:pt>
                <c:pt idx="98">
                  <c:v>23-Other</c:v>
                </c:pt>
                <c:pt idx="99">
                  <c:v>25-USGS</c:v>
                </c:pt>
                <c:pt idx="100">
                  <c:v>25-USGS</c:v>
                </c:pt>
                <c:pt idx="101">
                  <c:v>25-USGS</c:v>
                </c:pt>
                <c:pt idx="102">
                  <c:v>25-USGS</c:v>
                </c:pt>
                <c:pt idx="103">
                  <c:v>25-USGS</c:v>
                </c:pt>
                <c:pt idx="104">
                  <c:v>25-USGS</c:v>
                </c:pt>
                <c:pt idx="105">
                  <c:v>25-USGS</c:v>
                </c:pt>
                <c:pt idx="106">
                  <c:v>25-USGS</c:v>
                </c:pt>
                <c:pt idx="107">
                  <c:v>25-USGS</c:v>
                </c:pt>
                <c:pt idx="108">
                  <c:v>28-Other</c:v>
                </c:pt>
                <c:pt idx="109">
                  <c:v>28-Other</c:v>
                </c:pt>
                <c:pt idx="110">
                  <c:v>28-Other</c:v>
                </c:pt>
                <c:pt idx="111">
                  <c:v>28-Other</c:v>
                </c:pt>
                <c:pt idx="112">
                  <c:v>28-Other</c:v>
                </c:pt>
                <c:pt idx="113">
                  <c:v>28-Other</c:v>
                </c:pt>
                <c:pt idx="114">
                  <c:v>28-Other</c:v>
                </c:pt>
                <c:pt idx="115">
                  <c:v>28-Other</c:v>
                </c:pt>
                <c:pt idx="116">
                  <c:v>28-Other</c:v>
                </c:pt>
                <c:pt idx="117">
                  <c:v>29-Other</c:v>
                </c:pt>
                <c:pt idx="118">
                  <c:v>29-Other</c:v>
                </c:pt>
                <c:pt idx="119">
                  <c:v>29-Other</c:v>
                </c:pt>
                <c:pt idx="120">
                  <c:v>29-Other</c:v>
                </c:pt>
                <c:pt idx="121">
                  <c:v>29-Other</c:v>
                </c:pt>
                <c:pt idx="122">
                  <c:v>29-Other</c:v>
                </c:pt>
                <c:pt idx="123">
                  <c:v>29-Other</c:v>
                </c:pt>
                <c:pt idx="124">
                  <c:v>29-Other</c:v>
                </c:pt>
                <c:pt idx="125">
                  <c:v>29-Other</c:v>
                </c:pt>
                <c:pt idx="126">
                  <c:v>30-Other</c:v>
                </c:pt>
                <c:pt idx="127">
                  <c:v>30-Other</c:v>
                </c:pt>
                <c:pt idx="128">
                  <c:v>30-Other</c:v>
                </c:pt>
                <c:pt idx="129">
                  <c:v>30-Other</c:v>
                </c:pt>
                <c:pt idx="130">
                  <c:v>30-Other</c:v>
                </c:pt>
                <c:pt idx="131">
                  <c:v>30-Other</c:v>
                </c:pt>
                <c:pt idx="132">
                  <c:v>30-Other</c:v>
                </c:pt>
                <c:pt idx="133">
                  <c:v>30-Other</c:v>
                </c:pt>
                <c:pt idx="134">
                  <c:v>30-Other</c:v>
                </c:pt>
                <c:pt idx="135">
                  <c:v>31-Other</c:v>
                </c:pt>
                <c:pt idx="136">
                  <c:v>31-Other</c:v>
                </c:pt>
                <c:pt idx="137">
                  <c:v>31-Other</c:v>
                </c:pt>
                <c:pt idx="138">
                  <c:v>31-Other</c:v>
                </c:pt>
                <c:pt idx="139">
                  <c:v>31-Other</c:v>
                </c:pt>
                <c:pt idx="140">
                  <c:v>31-Other</c:v>
                </c:pt>
                <c:pt idx="141">
                  <c:v>31-Other</c:v>
                </c:pt>
                <c:pt idx="142">
                  <c:v>31-Other</c:v>
                </c:pt>
                <c:pt idx="143">
                  <c:v>31-Other</c:v>
                </c:pt>
                <c:pt idx="144">
                  <c:v>34-Other</c:v>
                </c:pt>
                <c:pt idx="145">
                  <c:v>34-Other</c:v>
                </c:pt>
                <c:pt idx="146">
                  <c:v>34-Other</c:v>
                </c:pt>
                <c:pt idx="147">
                  <c:v>34-Other</c:v>
                </c:pt>
                <c:pt idx="148">
                  <c:v>34-Other</c:v>
                </c:pt>
                <c:pt idx="149">
                  <c:v>34-Other</c:v>
                </c:pt>
                <c:pt idx="150">
                  <c:v>34-Other</c:v>
                </c:pt>
                <c:pt idx="151">
                  <c:v>34-Other</c:v>
                </c:pt>
                <c:pt idx="152">
                  <c:v>34-Other</c:v>
                </c:pt>
                <c:pt idx="153">
                  <c:v>36-Other</c:v>
                </c:pt>
                <c:pt idx="154">
                  <c:v>36-Other</c:v>
                </c:pt>
                <c:pt idx="155">
                  <c:v>36-Other</c:v>
                </c:pt>
                <c:pt idx="156">
                  <c:v>36-Other</c:v>
                </c:pt>
                <c:pt idx="157">
                  <c:v>36-Other</c:v>
                </c:pt>
                <c:pt idx="158">
                  <c:v>36-Other</c:v>
                </c:pt>
                <c:pt idx="159">
                  <c:v>36-Other</c:v>
                </c:pt>
                <c:pt idx="160">
                  <c:v>36-Other</c:v>
                </c:pt>
                <c:pt idx="161">
                  <c:v>36-Other</c:v>
                </c:pt>
              </c:strCache>
            </c:strRef>
          </c:cat>
          <c:val>
            <c:numRef>
              <c:f>Results!$V$4:$V$165</c:f>
              <c:numCache>
                <c:formatCode>0.00</c:formatCode>
                <c:ptCount val="162"/>
                <c:pt idx="0">
                  <c:v>-2.445594669848854</c:v>
                </c:pt>
                <c:pt idx="1">
                  <c:v>-2.445594669848854</c:v>
                </c:pt>
                <c:pt idx="2">
                  <c:v>-2.445594669848854</c:v>
                </c:pt>
                <c:pt idx="3">
                  <c:v>-2.445594669848854</c:v>
                </c:pt>
                <c:pt idx="4">
                  <c:v>-2.445594669848854</c:v>
                </c:pt>
                <c:pt idx="5">
                  <c:v>-2.445594669848854</c:v>
                </c:pt>
                <c:pt idx="6">
                  <c:v>-2.445594669848854</c:v>
                </c:pt>
                <c:pt idx="7">
                  <c:v>-2.445594669848854</c:v>
                </c:pt>
                <c:pt idx="8">
                  <c:v>-2.445594669848854</c:v>
                </c:pt>
                <c:pt idx="9">
                  <c:v>-2.445594669848854</c:v>
                </c:pt>
                <c:pt idx="10">
                  <c:v>-2.445594669848854</c:v>
                </c:pt>
                <c:pt idx="11">
                  <c:v>-2.445594669848854</c:v>
                </c:pt>
                <c:pt idx="12">
                  <c:v>-2.445594669848854</c:v>
                </c:pt>
                <c:pt idx="13">
                  <c:v>-2.445594669848854</c:v>
                </c:pt>
                <c:pt idx="14">
                  <c:v>-2.445594669848854</c:v>
                </c:pt>
                <c:pt idx="15">
                  <c:v>-2.445594669848854</c:v>
                </c:pt>
                <c:pt idx="16">
                  <c:v>-2.445594669848854</c:v>
                </c:pt>
                <c:pt idx="17">
                  <c:v>-2.445594669848854</c:v>
                </c:pt>
                <c:pt idx="18">
                  <c:v>-2.445594669848854</c:v>
                </c:pt>
                <c:pt idx="19">
                  <c:v>-2.445594669848854</c:v>
                </c:pt>
                <c:pt idx="20">
                  <c:v>-2.445594669848854</c:v>
                </c:pt>
                <c:pt idx="21">
                  <c:v>-2.445594669848854</c:v>
                </c:pt>
                <c:pt idx="22">
                  <c:v>-2.445594669848854</c:v>
                </c:pt>
                <c:pt idx="23">
                  <c:v>-2.445594669848854</c:v>
                </c:pt>
                <c:pt idx="24">
                  <c:v>-2.445594669848854</c:v>
                </c:pt>
                <c:pt idx="25">
                  <c:v>-2.445594669848854</c:v>
                </c:pt>
                <c:pt idx="26">
                  <c:v>-2.445594669848854</c:v>
                </c:pt>
                <c:pt idx="27">
                  <c:v>-2.445594669848854</c:v>
                </c:pt>
                <c:pt idx="28">
                  <c:v>-2.445594669848854</c:v>
                </c:pt>
                <c:pt idx="29">
                  <c:v>-2.445594669848854</c:v>
                </c:pt>
                <c:pt idx="30">
                  <c:v>-2.445594669848854</c:v>
                </c:pt>
                <c:pt idx="31">
                  <c:v>-2.445594669848854</c:v>
                </c:pt>
                <c:pt idx="32">
                  <c:v>-2.445594669848854</c:v>
                </c:pt>
                <c:pt idx="33">
                  <c:v>-2.445594669848854</c:v>
                </c:pt>
                <c:pt idx="34">
                  <c:v>-2.445594669848854</c:v>
                </c:pt>
                <c:pt idx="35">
                  <c:v>-2.445594669848854</c:v>
                </c:pt>
                <c:pt idx="36">
                  <c:v>-2.445594669848854</c:v>
                </c:pt>
                <c:pt idx="37">
                  <c:v>-2.445594669848854</c:v>
                </c:pt>
                <c:pt idx="38">
                  <c:v>-2.445594669848854</c:v>
                </c:pt>
                <c:pt idx="39">
                  <c:v>-2.445594669848854</c:v>
                </c:pt>
                <c:pt idx="40">
                  <c:v>-2.445594669848854</c:v>
                </c:pt>
                <c:pt idx="41">
                  <c:v>-2.445594669848854</c:v>
                </c:pt>
                <c:pt idx="42">
                  <c:v>-2.445594669848854</c:v>
                </c:pt>
                <c:pt idx="43">
                  <c:v>-2.445594669848854</c:v>
                </c:pt>
                <c:pt idx="44">
                  <c:v>-2.445594669848854</c:v>
                </c:pt>
                <c:pt idx="45">
                  <c:v>-2.445594669848854</c:v>
                </c:pt>
                <c:pt idx="46">
                  <c:v>-2.445594669848854</c:v>
                </c:pt>
                <c:pt idx="47">
                  <c:v>-2.445594669848854</c:v>
                </c:pt>
                <c:pt idx="48">
                  <c:v>-2.445594669848854</c:v>
                </c:pt>
                <c:pt idx="49">
                  <c:v>-2.445594669848854</c:v>
                </c:pt>
                <c:pt idx="50">
                  <c:v>-2.445594669848854</c:v>
                </c:pt>
                <c:pt idx="51">
                  <c:v>-2.445594669848854</c:v>
                </c:pt>
                <c:pt idx="52">
                  <c:v>-2.445594669848854</c:v>
                </c:pt>
                <c:pt idx="53">
                  <c:v>-2.445594669848854</c:v>
                </c:pt>
                <c:pt idx="54">
                  <c:v>-2.445594669848854</c:v>
                </c:pt>
                <c:pt idx="55">
                  <c:v>-2.445594669848854</c:v>
                </c:pt>
                <c:pt idx="56">
                  <c:v>-2.445594669848854</c:v>
                </c:pt>
                <c:pt idx="57">
                  <c:v>-2.445594669848854</c:v>
                </c:pt>
                <c:pt idx="58">
                  <c:v>-2.445594669848854</c:v>
                </c:pt>
                <c:pt idx="59">
                  <c:v>-2.445594669848854</c:v>
                </c:pt>
                <c:pt idx="60">
                  <c:v>-2.445594669848854</c:v>
                </c:pt>
                <c:pt idx="61">
                  <c:v>-2.445594669848854</c:v>
                </c:pt>
                <c:pt idx="62">
                  <c:v>-2.445594669848854</c:v>
                </c:pt>
                <c:pt idx="63">
                  <c:v>-2.445594669848854</c:v>
                </c:pt>
                <c:pt idx="64">
                  <c:v>-2.445594669848854</c:v>
                </c:pt>
                <c:pt idx="65">
                  <c:v>-2.445594669848854</c:v>
                </c:pt>
                <c:pt idx="66">
                  <c:v>-2.445594669848854</c:v>
                </c:pt>
                <c:pt idx="67">
                  <c:v>-2.445594669848854</c:v>
                </c:pt>
                <c:pt idx="68">
                  <c:v>-2.445594669848854</c:v>
                </c:pt>
                <c:pt idx="69">
                  <c:v>-2.445594669848854</c:v>
                </c:pt>
                <c:pt idx="70">
                  <c:v>-2.445594669848854</c:v>
                </c:pt>
                <c:pt idx="71">
                  <c:v>-2.445594669848854</c:v>
                </c:pt>
                <c:pt idx="72">
                  <c:v>-2.445594669848854</c:v>
                </c:pt>
                <c:pt idx="73">
                  <c:v>-2.445594669848854</c:v>
                </c:pt>
                <c:pt idx="74">
                  <c:v>-2.445594669848854</c:v>
                </c:pt>
                <c:pt idx="75">
                  <c:v>-2.445594669848854</c:v>
                </c:pt>
                <c:pt idx="76">
                  <c:v>-2.445594669848854</c:v>
                </c:pt>
                <c:pt idx="77">
                  <c:v>-2.445594669848854</c:v>
                </c:pt>
                <c:pt idx="78">
                  <c:v>-2.445594669848854</c:v>
                </c:pt>
                <c:pt idx="79">
                  <c:v>-2.445594669848854</c:v>
                </c:pt>
                <c:pt idx="80">
                  <c:v>-2.445594669848854</c:v>
                </c:pt>
                <c:pt idx="81">
                  <c:v>-2.445594669848854</c:v>
                </c:pt>
                <c:pt idx="82">
                  <c:v>-2.445594669848854</c:v>
                </c:pt>
                <c:pt idx="83">
                  <c:v>-2.445594669848854</c:v>
                </c:pt>
                <c:pt idx="84">
                  <c:v>-2.445594669848854</c:v>
                </c:pt>
                <c:pt idx="85">
                  <c:v>-2.445594669848854</c:v>
                </c:pt>
                <c:pt idx="86">
                  <c:v>-2.445594669848854</c:v>
                </c:pt>
                <c:pt idx="87">
                  <c:v>-2.445594669848854</c:v>
                </c:pt>
                <c:pt idx="88">
                  <c:v>-2.445594669848854</c:v>
                </c:pt>
                <c:pt idx="89">
                  <c:v>-2.445594669848854</c:v>
                </c:pt>
                <c:pt idx="90">
                  <c:v>-2.445594669848854</c:v>
                </c:pt>
                <c:pt idx="91">
                  <c:v>-2.445594669848854</c:v>
                </c:pt>
                <c:pt idx="92">
                  <c:v>-2.445594669848854</c:v>
                </c:pt>
                <c:pt idx="93">
                  <c:v>-2.445594669848854</c:v>
                </c:pt>
                <c:pt idx="94">
                  <c:v>-2.445594669848854</c:v>
                </c:pt>
                <c:pt idx="95">
                  <c:v>-2.445594669848854</c:v>
                </c:pt>
                <c:pt idx="96">
                  <c:v>-2.445594669848854</c:v>
                </c:pt>
                <c:pt idx="97">
                  <c:v>-2.445594669848854</c:v>
                </c:pt>
                <c:pt idx="98">
                  <c:v>-2.445594669848854</c:v>
                </c:pt>
                <c:pt idx="99">
                  <c:v>-2.445594669848854</c:v>
                </c:pt>
                <c:pt idx="100">
                  <c:v>-2.445594669848854</c:v>
                </c:pt>
                <c:pt idx="101">
                  <c:v>-2.445594669848854</c:v>
                </c:pt>
                <c:pt idx="102">
                  <c:v>-2.445594669848854</c:v>
                </c:pt>
                <c:pt idx="103">
                  <c:v>-2.445594669848854</c:v>
                </c:pt>
                <c:pt idx="104">
                  <c:v>-2.445594669848854</c:v>
                </c:pt>
                <c:pt idx="105">
                  <c:v>-2.445594669848854</c:v>
                </c:pt>
                <c:pt idx="106">
                  <c:v>-2.445594669848854</c:v>
                </c:pt>
                <c:pt idx="107">
                  <c:v>-2.445594669848854</c:v>
                </c:pt>
                <c:pt idx="108">
                  <c:v>-2.445594669848854</c:v>
                </c:pt>
                <c:pt idx="109">
                  <c:v>-2.445594669848854</c:v>
                </c:pt>
                <c:pt idx="110">
                  <c:v>-2.445594669848854</c:v>
                </c:pt>
                <c:pt idx="111">
                  <c:v>-2.445594669848854</c:v>
                </c:pt>
                <c:pt idx="112">
                  <c:v>-2.445594669848854</c:v>
                </c:pt>
                <c:pt idx="113">
                  <c:v>-2.445594669848854</c:v>
                </c:pt>
                <c:pt idx="114">
                  <c:v>-2.445594669848854</c:v>
                </c:pt>
                <c:pt idx="115">
                  <c:v>-2.445594669848854</c:v>
                </c:pt>
                <c:pt idx="116">
                  <c:v>-2.445594669848854</c:v>
                </c:pt>
                <c:pt idx="117">
                  <c:v>-2.445594669848854</c:v>
                </c:pt>
                <c:pt idx="118">
                  <c:v>-2.445594669848854</c:v>
                </c:pt>
                <c:pt idx="119">
                  <c:v>-2.445594669848854</c:v>
                </c:pt>
                <c:pt idx="120">
                  <c:v>-2.445594669848854</c:v>
                </c:pt>
                <c:pt idx="121">
                  <c:v>-2.445594669848854</c:v>
                </c:pt>
                <c:pt idx="122">
                  <c:v>-2.445594669848854</c:v>
                </c:pt>
                <c:pt idx="123">
                  <c:v>-2.445594669848854</c:v>
                </c:pt>
                <c:pt idx="124">
                  <c:v>-2.445594669848854</c:v>
                </c:pt>
                <c:pt idx="125">
                  <c:v>-2.445594669848854</c:v>
                </c:pt>
                <c:pt idx="126">
                  <c:v>-2.445594669848854</c:v>
                </c:pt>
                <c:pt idx="127">
                  <c:v>-2.445594669848854</c:v>
                </c:pt>
                <c:pt idx="128">
                  <c:v>-2.445594669848854</c:v>
                </c:pt>
                <c:pt idx="129">
                  <c:v>-2.445594669848854</c:v>
                </c:pt>
                <c:pt idx="130">
                  <c:v>-2.445594669848854</c:v>
                </c:pt>
                <c:pt idx="131">
                  <c:v>-2.445594669848854</c:v>
                </c:pt>
                <c:pt idx="132">
                  <c:v>-2.445594669848854</c:v>
                </c:pt>
                <c:pt idx="133">
                  <c:v>-2.445594669848854</c:v>
                </c:pt>
                <c:pt idx="134">
                  <c:v>-2.445594669848854</c:v>
                </c:pt>
                <c:pt idx="135">
                  <c:v>-2.445594669848854</c:v>
                </c:pt>
                <c:pt idx="136">
                  <c:v>-2.445594669848854</c:v>
                </c:pt>
                <c:pt idx="137">
                  <c:v>-2.445594669848854</c:v>
                </c:pt>
                <c:pt idx="138">
                  <c:v>-2.445594669848854</c:v>
                </c:pt>
                <c:pt idx="139">
                  <c:v>-2.445594669848854</c:v>
                </c:pt>
                <c:pt idx="140">
                  <c:v>-2.445594669848854</c:v>
                </c:pt>
                <c:pt idx="141">
                  <c:v>-2.445594669848854</c:v>
                </c:pt>
                <c:pt idx="142">
                  <c:v>-2.445594669848854</c:v>
                </c:pt>
                <c:pt idx="143">
                  <c:v>-2.445594669848854</c:v>
                </c:pt>
                <c:pt idx="144">
                  <c:v>-2.445594669848854</c:v>
                </c:pt>
                <c:pt idx="145">
                  <c:v>-2.445594669848854</c:v>
                </c:pt>
                <c:pt idx="146">
                  <c:v>-2.445594669848854</c:v>
                </c:pt>
                <c:pt idx="147">
                  <c:v>-2.445594669848854</c:v>
                </c:pt>
                <c:pt idx="148">
                  <c:v>-2.445594669848854</c:v>
                </c:pt>
                <c:pt idx="149">
                  <c:v>-2.445594669848854</c:v>
                </c:pt>
                <c:pt idx="150">
                  <c:v>-2.445594669848854</c:v>
                </c:pt>
                <c:pt idx="151">
                  <c:v>-2.445594669848854</c:v>
                </c:pt>
                <c:pt idx="152">
                  <c:v>-2.445594669848854</c:v>
                </c:pt>
                <c:pt idx="153">
                  <c:v>-2.445594669848854</c:v>
                </c:pt>
                <c:pt idx="154">
                  <c:v>-2.445594669848854</c:v>
                </c:pt>
                <c:pt idx="155">
                  <c:v>-2.445594669848854</c:v>
                </c:pt>
                <c:pt idx="156">
                  <c:v>-2.445594669848854</c:v>
                </c:pt>
                <c:pt idx="157">
                  <c:v>-2.445594669848854</c:v>
                </c:pt>
                <c:pt idx="158">
                  <c:v>-2.445594669848854</c:v>
                </c:pt>
                <c:pt idx="159">
                  <c:v>-2.445594669848854</c:v>
                </c:pt>
                <c:pt idx="160">
                  <c:v>-2.445594669848854</c:v>
                </c:pt>
                <c:pt idx="161">
                  <c:v>-2.445594669848854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F-4735-4190-9E57-919C1BF79BEF}"/>
            </c:ext>
          </c:extLst>
        </c:ser>
        <c:ser>
          <c:idx val="2"/>
          <c:order val="2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Results!$B$4:$B$165</c:f>
              <c:strCache>
                <c:ptCount val="162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19-USGS</c:v>
                </c:pt>
                <c:pt idx="64">
                  <c:v>19-USGS</c:v>
                </c:pt>
                <c:pt idx="65">
                  <c:v>19-USGS</c:v>
                </c:pt>
                <c:pt idx="66">
                  <c:v>19-USGS</c:v>
                </c:pt>
                <c:pt idx="67">
                  <c:v>19-USGS</c:v>
                </c:pt>
                <c:pt idx="68">
                  <c:v>19-USGS</c:v>
                </c:pt>
                <c:pt idx="69">
                  <c:v>19-USGS</c:v>
                </c:pt>
                <c:pt idx="70">
                  <c:v>19-USGS</c:v>
                </c:pt>
                <c:pt idx="71">
                  <c:v>19-USGS</c:v>
                </c:pt>
                <c:pt idx="72">
                  <c:v>20-USGS</c:v>
                </c:pt>
                <c:pt idx="73">
                  <c:v>20-USGS</c:v>
                </c:pt>
                <c:pt idx="74">
                  <c:v>20-USGS</c:v>
                </c:pt>
                <c:pt idx="75">
                  <c:v>20-USGS</c:v>
                </c:pt>
                <c:pt idx="76">
                  <c:v>20-USGS</c:v>
                </c:pt>
                <c:pt idx="77">
                  <c:v>20-USGS</c:v>
                </c:pt>
                <c:pt idx="78">
                  <c:v>20-USGS</c:v>
                </c:pt>
                <c:pt idx="79">
                  <c:v>20-USGS</c:v>
                </c:pt>
                <c:pt idx="80">
                  <c:v>20-USGS</c:v>
                </c:pt>
                <c:pt idx="81">
                  <c:v>21-Other</c:v>
                </c:pt>
                <c:pt idx="82">
                  <c:v>21-Other</c:v>
                </c:pt>
                <c:pt idx="83">
                  <c:v>21-Other</c:v>
                </c:pt>
                <c:pt idx="84">
                  <c:v>21-Other</c:v>
                </c:pt>
                <c:pt idx="85">
                  <c:v>21-Other</c:v>
                </c:pt>
                <c:pt idx="86">
                  <c:v>21-Other</c:v>
                </c:pt>
                <c:pt idx="87">
                  <c:v>21-Other</c:v>
                </c:pt>
                <c:pt idx="88">
                  <c:v>21-Other</c:v>
                </c:pt>
                <c:pt idx="89">
                  <c:v>21-Other</c:v>
                </c:pt>
                <c:pt idx="90">
                  <c:v>23-Other</c:v>
                </c:pt>
                <c:pt idx="91">
                  <c:v>23-Other</c:v>
                </c:pt>
                <c:pt idx="92">
                  <c:v>23-Other</c:v>
                </c:pt>
                <c:pt idx="93">
                  <c:v>23-Other</c:v>
                </c:pt>
                <c:pt idx="94">
                  <c:v>23-Other</c:v>
                </c:pt>
                <c:pt idx="95">
                  <c:v>23-Other</c:v>
                </c:pt>
                <c:pt idx="96">
                  <c:v>23-Other</c:v>
                </c:pt>
                <c:pt idx="97">
                  <c:v>23-Other</c:v>
                </c:pt>
                <c:pt idx="98">
                  <c:v>23-Other</c:v>
                </c:pt>
                <c:pt idx="99">
                  <c:v>25-USGS</c:v>
                </c:pt>
                <c:pt idx="100">
                  <c:v>25-USGS</c:v>
                </c:pt>
                <c:pt idx="101">
                  <c:v>25-USGS</c:v>
                </c:pt>
                <c:pt idx="102">
                  <c:v>25-USGS</c:v>
                </c:pt>
                <c:pt idx="103">
                  <c:v>25-USGS</c:v>
                </c:pt>
                <c:pt idx="104">
                  <c:v>25-USGS</c:v>
                </c:pt>
                <c:pt idx="105">
                  <c:v>25-USGS</c:v>
                </c:pt>
                <c:pt idx="106">
                  <c:v>25-USGS</c:v>
                </c:pt>
                <c:pt idx="107">
                  <c:v>25-USGS</c:v>
                </c:pt>
                <c:pt idx="108">
                  <c:v>28-Other</c:v>
                </c:pt>
                <c:pt idx="109">
                  <c:v>28-Other</c:v>
                </c:pt>
                <c:pt idx="110">
                  <c:v>28-Other</c:v>
                </c:pt>
                <c:pt idx="111">
                  <c:v>28-Other</c:v>
                </c:pt>
                <c:pt idx="112">
                  <c:v>28-Other</c:v>
                </c:pt>
                <c:pt idx="113">
                  <c:v>28-Other</c:v>
                </c:pt>
                <c:pt idx="114">
                  <c:v>28-Other</c:v>
                </c:pt>
                <c:pt idx="115">
                  <c:v>28-Other</c:v>
                </c:pt>
                <c:pt idx="116">
                  <c:v>28-Other</c:v>
                </c:pt>
                <c:pt idx="117">
                  <c:v>29-Other</c:v>
                </c:pt>
                <c:pt idx="118">
                  <c:v>29-Other</c:v>
                </c:pt>
                <c:pt idx="119">
                  <c:v>29-Other</c:v>
                </c:pt>
                <c:pt idx="120">
                  <c:v>29-Other</c:v>
                </c:pt>
                <c:pt idx="121">
                  <c:v>29-Other</c:v>
                </c:pt>
                <c:pt idx="122">
                  <c:v>29-Other</c:v>
                </c:pt>
                <c:pt idx="123">
                  <c:v>29-Other</c:v>
                </c:pt>
                <c:pt idx="124">
                  <c:v>29-Other</c:v>
                </c:pt>
                <c:pt idx="125">
                  <c:v>29-Other</c:v>
                </c:pt>
                <c:pt idx="126">
                  <c:v>30-Other</c:v>
                </c:pt>
                <c:pt idx="127">
                  <c:v>30-Other</c:v>
                </c:pt>
                <c:pt idx="128">
                  <c:v>30-Other</c:v>
                </c:pt>
                <c:pt idx="129">
                  <c:v>30-Other</c:v>
                </c:pt>
                <c:pt idx="130">
                  <c:v>30-Other</c:v>
                </c:pt>
                <c:pt idx="131">
                  <c:v>30-Other</c:v>
                </c:pt>
                <c:pt idx="132">
                  <c:v>30-Other</c:v>
                </c:pt>
                <c:pt idx="133">
                  <c:v>30-Other</c:v>
                </c:pt>
                <c:pt idx="134">
                  <c:v>30-Other</c:v>
                </c:pt>
                <c:pt idx="135">
                  <c:v>31-Other</c:v>
                </c:pt>
                <c:pt idx="136">
                  <c:v>31-Other</c:v>
                </c:pt>
                <c:pt idx="137">
                  <c:v>31-Other</c:v>
                </c:pt>
                <c:pt idx="138">
                  <c:v>31-Other</c:v>
                </c:pt>
                <c:pt idx="139">
                  <c:v>31-Other</c:v>
                </c:pt>
                <c:pt idx="140">
                  <c:v>31-Other</c:v>
                </c:pt>
                <c:pt idx="141">
                  <c:v>31-Other</c:v>
                </c:pt>
                <c:pt idx="142">
                  <c:v>31-Other</c:v>
                </c:pt>
                <c:pt idx="143">
                  <c:v>31-Other</c:v>
                </c:pt>
                <c:pt idx="144">
                  <c:v>34-Other</c:v>
                </c:pt>
                <c:pt idx="145">
                  <c:v>34-Other</c:v>
                </c:pt>
                <c:pt idx="146">
                  <c:v>34-Other</c:v>
                </c:pt>
                <c:pt idx="147">
                  <c:v>34-Other</c:v>
                </c:pt>
                <c:pt idx="148">
                  <c:v>34-Other</c:v>
                </c:pt>
                <c:pt idx="149">
                  <c:v>34-Other</c:v>
                </c:pt>
                <c:pt idx="150">
                  <c:v>34-Other</c:v>
                </c:pt>
                <c:pt idx="151">
                  <c:v>34-Other</c:v>
                </c:pt>
                <c:pt idx="152">
                  <c:v>34-Other</c:v>
                </c:pt>
                <c:pt idx="153">
                  <c:v>36-Other</c:v>
                </c:pt>
                <c:pt idx="154">
                  <c:v>36-Other</c:v>
                </c:pt>
                <c:pt idx="155">
                  <c:v>36-Other</c:v>
                </c:pt>
                <c:pt idx="156">
                  <c:v>36-Other</c:v>
                </c:pt>
                <c:pt idx="157">
                  <c:v>36-Other</c:v>
                </c:pt>
                <c:pt idx="158">
                  <c:v>36-Other</c:v>
                </c:pt>
                <c:pt idx="159">
                  <c:v>36-Other</c:v>
                </c:pt>
                <c:pt idx="160">
                  <c:v>36-Other</c:v>
                </c:pt>
                <c:pt idx="161">
                  <c:v>36-Other</c:v>
                </c:pt>
              </c:strCache>
            </c:strRef>
          </c:cat>
          <c:val>
            <c:numRef>
              <c:f>Results!$W$4:$W$165</c:f>
              <c:numCache>
                <c:formatCode>0.00</c:formatCode>
                <c:ptCount val="162"/>
                <c:pt idx="0">
                  <c:v>-7.4455946698488535</c:v>
                </c:pt>
                <c:pt idx="1">
                  <c:v>-7.4455946698488535</c:v>
                </c:pt>
                <c:pt idx="2">
                  <c:v>-7.4455946698488535</c:v>
                </c:pt>
                <c:pt idx="3">
                  <c:v>-7.4455946698488535</c:v>
                </c:pt>
                <c:pt idx="4">
                  <c:v>-7.4455946698488535</c:v>
                </c:pt>
                <c:pt idx="5">
                  <c:v>-7.4455946698488535</c:v>
                </c:pt>
                <c:pt idx="6">
                  <c:v>-7.4455946698488535</c:v>
                </c:pt>
                <c:pt idx="7">
                  <c:v>-7.4455946698488535</c:v>
                </c:pt>
                <c:pt idx="8">
                  <c:v>-7.4455946698488535</c:v>
                </c:pt>
                <c:pt idx="9">
                  <c:v>-7.4455946698488535</c:v>
                </c:pt>
                <c:pt idx="10">
                  <c:v>-7.4455946698488535</c:v>
                </c:pt>
                <c:pt idx="11">
                  <c:v>-7.4455946698488535</c:v>
                </c:pt>
                <c:pt idx="12">
                  <c:v>-7.4455946698488535</c:v>
                </c:pt>
                <c:pt idx="13">
                  <c:v>-7.4455946698488535</c:v>
                </c:pt>
                <c:pt idx="14">
                  <c:v>-7.4455946698488535</c:v>
                </c:pt>
                <c:pt idx="15">
                  <c:v>-7.4455946698488535</c:v>
                </c:pt>
                <c:pt idx="16">
                  <c:v>-7.4455946698488535</c:v>
                </c:pt>
                <c:pt idx="17">
                  <c:v>-7.4455946698488535</c:v>
                </c:pt>
                <c:pt idx="18">
                  <c:v>-7.4455946698488535</c:v>
                </c:pt>
                <c:pt idx="19">
                  <c:v>-7.4455946698488535</c:v>
                </c:pt>
                <c:pt idx="20">
                  <c:v>-7.4455946698488535</c:v>
                </c:pt>
                <c:pt idx="21">
                  <c:v>-7.4455946698488535</c:v>
                </c:pt>
                <c:pt idx="22">
                  <c:v>-7.4455946698488535</c:v>
                </c:pt>
                <c:pt idx="23">
                  <c:v>-7.4455946698488535</c:v>
                </c:pt>
                <c:pt idx="24">
                  <c:v>-7.4455946698488535</c:v>
                </c:pt>
                <c:pt idx="25">
                  <c:v>-7.4455946698488535</c:v>
                </c:pt>
                <c:pt idx="26">
                  <c:v>-7.4455946698488535</c:v>
                </c:pt>
                <c:pt idx="27">
                  <c:v>-7.4455946698488535</c:v>
                </c:pt>
                <c:pt idx="28">
                  <c:v>-7.4455946698488535</c:v>
                </c:pt>
                <c:pt idx="29">
                  <c:v>-7.4455946698488535</c:v>
                </c:pt>
                <c:pt idx="30">
                  <c:v>-7.4455946698488535</c:v>
                </c:pt>
                <c:pt idx="31">
                  <c:v>-7.4455946698488535</c:v>
                </c:pt>
                <c:pt idx="32">
                  <c:v>-7.4455946698488535</c:v>
                </c:pt>
                <c:pt idx="33">
                  <c:v>-7.4455946698488535</c:v>
                </c:pt>
                <c:pt idx="34">
                  <c:v>-7.4455946698488535</c:v>
                </c:pt>
                <c:pt idx="35">
                  <c:v>-7.4455946698488535</c:v>
                </c:pt>
                <c:pt idx="36">
                  <c:v>-7.4455946698488535</c:v>
                </c:pt>
                <c:pt idx="37">
                  <c:v>-7.4455946698488535</c:v>
                </c:pt>
                <c:pt idx="38">
                  <c:v>-7.4455946698488535</c:v>
                </c:pt>
                <c:pt idx="39">
                  <c:v>-7.4455946698488535</c:v>
                </c:pt>
                <c:pt idx="40">
                  <c:v>-7.4455946698488535</c:v>
                </c:pt>
                <c:pt idx="41">
                  <c:v>-7.4455946698488535</c:v>
                </c:pt>
                <c:pt idx="42">
                  <c:v>-7.4455946698488535</c:v>
                </c:pt>
                <c:pt idx="43">
                  <c:v>-7.4455946698488535</c:v>
                </c:pt>
                <c:pt idx="44">
                  <c:v>-7.4455946698488535</c:v>
                </c:pt>
                <c:pt idx="45">
                  <c:v>-7.4455946698488535</c:v>
                </c:pt>
                <c:pt idx="46">
                  <c:v>-7.4455946698488535</c:v>
                </c:pt>
                <c:pt idx="47">
                  <c:v>-7.4455946698488535</c:v>
                </c:pt>
                <c:pt idx="48">
                  <c:v>-7.4455946698488535</c:v>
                </c:pt>
                <c:pt idx="49">
                  <c:v>-7.4455946698488535</c:v>
                </c:pt>
                <c:pt idx="50">
                  <c:v>-7.4455946698488535</c:v>
                </c:pt>
                <c:pt idx="51">
                  <c:v>-7.4455946698488535</c:v>
                </c:pt>
                <c:pt idx="52">
                  <c:v>-7.4455946698488535</c:v>
                </c:pt>
                <c:pt idx="53">
                  <c:v>-7.4455946698488535</c:v>
                </c:pt>
                <c:pt idx="54">
                  <c:v>-7.4455946698488535</c:v>
                </c:pt>
                <c:pt idx="55">
                  <c:v>-7.4455946698488535</c:v>
                </c:pt>
                <c:pt idx="56">
                  <c:v>-7.4455946698488535</c:v>
                </c:pt>
                <c:pt idx="57">
                  <c:v>-7.4455946698488535</c:v>
                </c:pt>
                <c:pt idx="58">
                  <c:v>-7.4455946698488535</c:v>
                </c:pt>
                <c:pt idx="59">
                  <c:v>-7.4455946698488535</c:v>
                </c:pt>
                <c:pt idx="60">
                  <c:v>-7.4455946698488535</c:v>
                </c:pt>
                <c:pt idx="61">
                  <c:v>-7.4455946698488535</c:v>
                </c:pt>
                <c:pt idx="62">
                  <c:v>-7.4455946698488535</c:v>
                </c:pt>
                <c:pt idx="63">
                  <c:v>-7.4455946698488535</c:v>
                </c:pt>
                <c:pt idx="64">
                  <c:v>-7.4455946698488535</c:v>
                </c:pt>
                <c:pt idx="65">
                  <c:v>-7.4455946698488535</c:v>
                </c:pt>
                <c:pt idx="66">
                  <c:v>-7.4455946698488535</c:v>
                </c:pt>
                <c:pt idx="67">
                  <c:v>-7.4455946698488535</c:v>
                </c:pt>
                <c:pt idx="68">
                  <c:v>-7.4455946698488535</c:v>
                </c:pt>
                <c:pt idx="69">
                  <c:v>-7.4455946698488535</c:v>
                </c:pt>
                <c:pt idx="70">
                  <c:v>-7.4455946698488535</c:v>
                </c:pt>
                <c:pt idx="71">
                  <c:v>-7.4455946698488535</c:v>
                </c:pt>
                <c:pt idx="72">
                  <c:v>-7.4455946698488535</c:v>
                </c:pt>
                <c:pt idx="73">
                  <c:v>-7.4455946698488535</c:v>
                </c:pt>
                <c:pt idx="74">
                  <c:v>-7.4455946698488535</c:v>
                </c:pt>
                <c:pt idx="75">
                  <c:v>-7.4455946698488535</c:v>
                </c:pt>
                <c:pt idx="76">
                  <c:v>-7.4455946698488535</c:v>
                </c:pt>
                <c:pt idx="77">
                  <c:v>-7.4455946698488535</c:v>
                </c:pt>
                <c:pt idx="78">
                  <c:v>-7.4455946698488535</c:v>
                </c:pt>
                <c:pt idx="79">
                  <c:v>-7.4455946698488535</c:v>
                </c:pt>
                <c:pt idx="80">
                  <c:v>-7.4455946698488535</c:v>
                </c:pt>
                <c:pt idx="81">
                  <c:v>-7.4455946698488535</c:v>
                </c:pt>
                <c:pt idx="82">
                  <c:v>-7.4455946698488535</c:v>
                </c:pt>
                <c:pt idx="83">
                  <c:v>-7.4455946698488535</c:v>
                </c:pt>
                <c:pt idx="84">
                  <c:v>-7.4455946698488535</c:v>
                </c:pt>
                <c:pt idx="85">
                  <c:v>-7.4455946698488535</c:v>
                </c:pt>
                <c:pt idx="86">
                  <c:v>-7.4455946698488535</c:v>
                </c:pt>
                <c:pt idx="87">
                  <c:v>-7.4455946698488535</c:v>
                </c:pt>
                <c:pt idx="88">
                  <c:v>-7.4455946698488535</c:v>
                </c:pt>
                <c:pt idx="89">
                  <c:v>-7.4455946698488535</c:v>
                </c:pt>
                <c:pt idx="90">
                  <c:v>-7.4455946698488535</c:v>
                </c:pt>
                <c:pt idx="91">
                  <c:v>-7.4455946698488535</c:v>
                </c:pt>
                <c:pt idx="92">
                  <c:v>-7.4455946698488535</c:v>
                </c:pt>
                <c:pt idx="93">
                  <c:v>-7.4455946698488535</c:v>
                </c:pt>
                <c:pt idx="94">
                  <c:v>-7.4455946698488535</c:v>
                </c:pt>
                <c:pt idx="95">
                  <c:v>-7.4455946698488535</c:v>
                </c:pt>
                <c:pt idx="96">
                  <c:v>-7.4455946698488535</c:v>
                </c:pt>
                <c:pt idx="97">
                  <c:v>-7.4455946698488535</c:v>
                </c:pt>
                <c:pt idx="98">
                  <c:v>-7.4455946698488535</c:v>
                </c:pt>
                <c:pt idx="99">
                  <c:v>-7.4455946698488535</c:v>
                </c:pt>
                <c:pt idx="100">
                  <c:v>-7.4455946698488535</c:v>
                </c:pt>
                <c:pt idx="101">
                  <c:v>-7.4455946698488535</c:v>
                </c:pt>
                <c:pt idx="102">
                  <c:v>-7.4455946698488535</c:v>
                </c:pt>
                <c:pt idx="103">
                  <c:v>-7.4455946698488535</c:v>
                </c:pt>
                <c:pt idx="104">
                  <c:v>-7.4455946698488535</c:v>
                </c:pt>
                <c:pt idx="105">
                  <c:v>-7.4455946698488535</c:v>
                </c:pt>
                <c:pt idx="106">
                  <c:v>-7.4455946698488535</c:v>
                </c:pt>
                <c:pt idx="107">
                  <c:v>-7.4455946698488535</c:v>
                </c:pt>
                <c:pt idx="108">
                  <c:v>-7.4455946698488535</c:v>
                </c:pt>
                <c:pt idx="109">
                  <c:v>-7.4455946698488535</c:v>
                </c:pt>
                <c:pt idx="110">
                  <c:v>-7.4455946698488535</c:v>
                </c:pt>
                <c:pt idx="111">
                  <c:v>-7.4455946698488535</c:v>
                </c:pt>
                <c:pt idx="112">
                  <c:v>-7.4455946698488535</c:v>
                </c:pt>
                <c:pt idx="113">
                  <c:v>-7.4455946698488535</c:v>
                </c:pt>
                <c:pt idx="114">
                  <c:v>-7.4455946698488535</c:v>
                </c:pt>
                <c:pt idx="115">
                  <c:v>-7.4455946698488535</c:v>
                </c:pt>
                <c:pt idx="116">
                  <c:v>-7.4455946698488535</c:v>
                </c:pt>
                <c:pt idx="117">
                  <c:v>-7.4455946698488535</c:v>
                </c:pt>
                <c:pt idx="118">
                  <c:v>-7.4455946698488535</c:v>
                </c:pt>
                <c:pt idx="119">
                  <c:v>-7.4455946698488535</c:v>
                </c:pt>
                <c:pt idx="120">
                  <c:v>-7.4455946698488535</c:v>
                </c:pt>
                <c:pt idx="121">
                  <c:v>-7.4455946698488535</c:v>
                </c:pt>
                <c:pt idx="122">
                  <c:v>-7.4455946698488535</c:v>
                </c:pt>
                <c:pt idx="123">
                  <c:v>-7.4455946698488535</c:v>
                </c:pt>
                <c:pt idx="124">
                  <c:v>-7.4455946698488535</c:v>
                </c:pt>
                <c:pt idx="125">
                  <c:v>-7.4455946698488535</c:v>
                </c:pt>
                <c:pt idx="126">
                  <c:v>-7.4455946698488535</c:v>
                </c:pt>
                <c:pt idx="127">
                  <c:v>-7.4455946698488535</c:v>
                </c:pt>
                <c:pt idx="128">
                  <c:v>-7.4455946698488535</c:v>
                </c:pt>
                <c:pt idx="129">
                  <c:v>-7.4455946698488535</c:v>
                </c:pt>
                <c:pt idx="130">
                  <c:v>-7.4455946698488535</c:v>
                </c:pt>
                <c:pt idx="131">
                  <c:v>-7.4455946698488535</c:v>
                </c:pt>
                <c:pt idx="132">
                  <c:v>-7.4455946698488535</c:v>
                </c:pt>
                <c:pt idx="133">
                  <c:v>-7.4455946698488535</c:v>
                </c:pt>
                <c:pt idx="134">
                  <c:v>-7.4455946698488535</c:v>
                </c:pt>
                <c:pt idx="135">
                  <c:v>-7.4455946698488535</c:v>
                </c:pt>
                <c:pt idx="136">
                  <c:v>-7.4455946698488535</c:v>
                </c:pt>
                <c:pt idx="137">
                  <c:v>-7.4455946698488535</c:v>
                </c:pt>
                <c:pt idx="138">
                  <c:v>-7.4455946698488535</c:v>
                </c:pt>
                <c:pt idx="139">
                  <c:v>-7.4455946698488535</c:v>
                </c:pt>
                <c:pt idx="140">
                  <c:v>-7.4455946698488535</c:v>
                </c:pt>
                <c:pt idx="141">
                  <c:v>-7.4455946698488535</c:v>
                </c:pt>
                <c:pt idx="142">
                  <c:v>-7.4455946698488535</c:v>
                </c:pt>
                <c:pt idx="143">
                  <c:v>-7.4455946698488535</c:v>
                </c:pt>
                <c:pt idx="144">
                  <c:v>-7.4455946698488535</c:v>
                </c:pt>
                <c:pt idx="145">
                  <c:v>-7.4455946698488535</c:v>
                </c:pt>
                <c:pt idx="146">
                  <c:v>-7.4455946698488535</c:v>
                </c:pt>
                <c:pt idx="147">
                  <c:v>-7.4455946698488535</c:v>
                </c:pt>
                <c:pt idx="148">
                  <c:v>-7.4455946698488535</c:v>
                </c:pt>
                <c:pt idx="149">
                  <c:v>-7.4455946698488535</c:v>
                </c:pt>
                <c:pt idx="150">
                  <c:v>-7.4455946698488535</c:v>
                </c:pt>
                <c:pt idx="151">
                  <c:v>-7.4455946698488535</c:v>
                </c:pt>
                <c:pt idx="152">
                  <c:v>-7.4455946698488535</c:v>
                </c:pt>
                <c:pt idx="153">
                  <c:v>-7.4455946698488535</c:v>
                </c:pt>
                <c:pt idx="154">
                  <c:v>-7.4455946698488535</c:v>
                </c:pt>
                <c:pt idx="155">
                  <c:v>-7.4455946698488535</c:v>
                </c:pt>
                <c:pt idx="156">
                  <c:v>-7.4455946698488535</c:v>
                </c:pt>
                <c:pt idx="157">
                  <c:v>-7.4455946698488535</c:v>
                </c:pt>
                <c:pt idx="158">
                  <c:v>-7.4455946698488535</c:v>
                </c:pt>
                <c:pt idx="159">
                  <c:v>-7.4455946698488535</c:v>
                </c:pt>
                <c:pt idx="160">
                  <c:v>-7.4455946698488535</c:v>
                </c:pt>
                <c:pt idx="161">
                  <c:v>-7.4455946698488535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0-4735-4190-9E57-919C1BF79BEF}"/>
            </c:ext>
          </c:extLst>
        </c:ser>
        <c:ser>
          <c:idx val="3"/>
          <c:order val="3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Results!$B$4:$B$165</c:f>
              <c:strCache>
                <c:ptCount val="162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19-USGS</c:v>
                </c:pt>
                <c:pt idx="64">
                  <c:v>19-USGS</c:v>
                </c:pt>
                <c:pt idx="65">
                  <c:v>19-USGS</c:v>
                </c:pt>
                <c:pt idx="66">
                  <c:v>19-USGS</c:v>
                </c:pt>
                <c:pt idx="67">
                  <c:v>19-USGS</c:v>
                </c:pt>
                <c:pt idx="68">
                  <c:v>19-USGS</c:v>
                </c:pt>
                <c:pt idx="69">
                  <c:v>19-USGS</c:v>
                </c:pt>
                <c:pt idx="70">
                  <c:v>19-USGS</c:v>
                </c:pt>
                <c:pt idx="71">
                  <c:v>19-USGS</c:v>
                </c:pt>
                <c:pt idx="72">
                  <c:v>20-USGS</c:v>
                </c:pt>
                <c:pt idx="73">
                  <c:v>20-USGS</c:v>
                </c:pt>
                <c:pt idx="74">
                  <c:v>20-USGS</c:v>
                </c:pt>
                <c:pt idx="75">
                  <c:v>20-USGS</c:v>
                </c:pt>
                <c:pt idx="76">
                  <c:v>20-USGS</c:v>
                </c:pt>
                <c:pt idx="77">
                  <c:v>20-USGS</c:v>
                </c:pt>
                <c:pt idx="78">
                  <c:v>20-USGS</c:v>
                </c:pt>
                <c:pt idx="79">
                  <c:v>20-USGS</c:v>
                </c:pt>
                <c:pt idx="80">
                  <c:v>20-USGS</c:v>
                </c:pt>
                <c:pt idx="81">
                  <c:v>21-Other</c:v>
                </c:pt>
                <c:pt idx="82">
                  <c:v>21-Other</c:v>
                </c:pt>
                <c:pt idx="83">
                  <c:v>21-Other</c:v>
                </c:pt>
                <c:pt idx="84">
                  <c:v>21-Other</c:v>
                </c:pt>
                <c:pt idx="85">
                  <c:v>21-Other</c:v>
                </c:pt>
                <c:pt idx="86">
                  <c:v>21-Other</c:v>
                </c:pt>
                <c:pt idx="87">
                  <c:v>21-Other</c:v>
                </c:pt>
                <c:pt idx="88">
                  <c:v>21-Other</c:v>
                </c:pt>
                <c:pt idx="89">
                  <c:v>21-Other</c:v>
                </c:pt>
                <c:pt idx="90">
                  <c:v>23-Other</c:v>
                </c:pt>
                <c:pt idx="91">
                  <c:v>23-Other</c:v>
                </c:pt>
                <c:pt idx="92">
                  <c:v>23-Other</c:v>
                </c:pt>
                <c:pt idx="93">
                  <c:v>23-Other</c:v>
                </c:pt>
                <c:pt idx="94">
                  <c:v>23-Other</c:v>
                </c:pt>
                <c:pt idx="95">
                  <c:v>23-Other</c:v>
                </c:pt>
                <c:pt idx="96">
                  <c:v>23-Other</c:v>
                </c:pt>
                <c:pt idx="97">
                  <c:v>23-Other</c:v>
                </c:pt>
                <c:pt idx="98">
                  <c:v>23-Other</c:v>
                </c:pt>
                <c:pt idx="99">
                  <c:v>25-USGS</c:v>
                </c:pt>
                <c:pt idx="100">
                  <c:v>25-USGS</c:v>
                </c:pt>
                <c:pt idx="101">
                  <c:v>25-USGS</c:v>
                </c:pt>
                <c:pt idx="102">
                  <c:v>25-USGS</c:v>
                </c:pt>
                <c:pt idx="103">
                  <c:v>25-USGS</c:v>
                </c:pt>
                <c:pt idx="104">
                  <c:v>25-USGS</c:v>
                </c:pt>
                <c:pt idx="105">
                  <c:v>25-USGS</c:v>
                </c:pt>
                <c:pt idx="106">
                  <c:v>25-USGS</c:v>
                </c:pt>
                <c:pt idx="107">
                  <c:v>25-USGS</c:v>
                </c:pt>
                <c:pt idx="108">
                  <c:v>28-Other</c:v>
                </c:pt>
                <c:pt idx="109">
                  <c:v>28-Other</c:v>
                </c:pt>
                <c:pt idx="110">
                  <c:v>28-Other</c:v>
                </c:pt>
                <c:pt idx="111">
                  <c:v>28-Other</c:v>
                </c:pt>
                <c:pt idx="112">
                  <c:v>28-Other</c:v>
                </c:pt>
                <c:pt idx="113">
                  <c:v>28-Other</c:v>
                </c:pt>
                <c:pt idx="114">
                  <c:v>28-Other</c:v>
                </c:pt>
                <c:pt idx="115">
                  <c:v>28-Other</c:v>
                </c:pt>
                <c:pt idx="116">
                  <c:v>28-Other</c:v>
                </c:pt>
                <c:pt idx="117">
                  <c:v>29-Other</c:v>
                </c:pt>
                <c:pt idx="118">
                  <c:v>29-Other</c:v>
                </c:pt>
                <c:pt idx="119">
                  <c:v>29-Other</c:v>
                </c:pt>
                <c:pt idx="120">
                  <c:v>29-Other</c:v>
                </c:pt>
                <c:pt idx="121">
                  <c:v>29-Other</c:v>
                </c:pt>
                <c:pt idx="122">
                  <c:v>29-Other</c:v>
                </c:pt>
                <c:pt idx="123">
                  <c:v>29-Other</c:v>
                </c:pt>
                <c:pt idx="124">
                  <c:v>29-Other</c:v>
                </c:pt>
                <c:pt idx="125">
                  <c:v>29-Other</c:v>
                </c:pt>
                <c:pt idx="126">
                  <c:v>30-Other</c:v>
                </c:pt>
                <c:pt idx="127">
                  <c:v>30-Other</c:v>
                </c:pt>
                <c:pt idx="128">
                  <c:v>30-Other</c:v>
                </c:pt>
                <c:pt idx="129">
                  <c:v>30-Other</c:v>
                </c:pt>
                <c:pt idx="130">
                  <c:v>30-Other</c:v>
                </c:pt>
                <c:pt idx="131">
                  <c:v>30-Other</c:v>
                </c:pt>
                <c:pt idx="132">
                  <c:v>30-Other</c:v>
                </c:pt>
                <c:pt idx="133">
                  <c:v>30-Other</c:v>
                </c:pt>
                <c:pt idx="134">
                  <c:v>30-Other</c:v>
                </c:pt>
                <c:pt idx="135">
                  <c:v>31-Other</c:v>
                </c:pt>
                <c:pt idx="136">
                  <c:v>31-Other</c:v>
                </c:pt>
                <c:pt idx="137">
                  <c:v>31-Other</c:v>
                </c:pt>
                <c:pt idx="138">
                  <c:v>31-Other</c:v>
                </c:pt>
                <c:pt idx="139">
                  <c:v>31-Other</c:v>
                </c:pt>
                <c:pt idx="140">
                  <c:v>31-Other</c:v>
                </c:pt>
                <c:pt idx="141">
                  <c:v>31-Other</c:v>
                </c:pt>
                <c:pt idx="142">
                  <c:v>31-Other</c:v>
                </c:pt>
                <c:pt idx="143">
                  <c:v>31-Other</c:v>
                </c:pt>
                <c:pt idx="144">
                  <c:v>34-Other</c:v>
                </c:pt>
                <c:pt idx="145">
                  <c:v>34-Other</c:v>
                </c:pt>
                <c:pt idx="146">
                  <c:v>34-Other</c:v>
                </c:pt>
                <c:pt idx="147">
                  <c:v>34-Other</c:v>
                </c:pt>
                <c:pt idx="148">
                  <c:v>34-Other</c:v>
                </c:pt>
                <c:pt idx="149">
                  <c:v>34-Other</c:v>
                </c:pt>
                <c:pt idx="150">
                  <c:v>34-Other</c:v>
                </c:pt>
                <c:pt idx="151">
                  <c:v>34-Other</c:v>
                </c:pt>
                <c:pt idx="152">
                  <c:v>34-Other</c:v>
                </c:pt>
                <c:pt idx="153">
                  <c:v>36-Other</c:v>
                </c:pt>
                <c:pt idx="154">
                  <c:v>36-Other</c:v>
                </c:pt>
                <c:pt idx="155">
                  <c:v>36-Other</c:v>
                </c:pt>
                <c:pt idx="156">
                  <c:v>36-Other</c:v>
                </c:pt>
                <c:pt idx="157">
                  <c:v>36-Other</c:v>
                </c:pt>
                <c:pt idx="158">
                  <c:v>36-Other</c:v>
                </c:pt>
                <c:pt idx="159">
                  <c:v>36-Other</c:v>
                </c:pt>
                <c:pt idx="160">
                  <c:v>36-Other</c:v>
                </c:pt>
                <c:pt idx="161">
                  <c:v>36-Other</c:v>
                </c:pt>
              </c:strCache>
            </c:strRef>
          </c:cat>
          <c:val>
            <c:numRef>
              <c:f>Results!$X$4:$X$165</c:f>
              <c:numCache>
                <c:formatCode>0.00</c:formatCode>
                <c:ptCount val="162"/>
                <c:pt idx="0">
                  <c:v>2.554405330151146</c:v>
                </c:pt>
                <c:pt idx="1">
                  <c:v>2.554405330151146</c:v>
                </c:pt>
                <c:pt idx="2">
                  <c:v>2.554405330151146</c:v>
                </c:pt>
                <c:pt idx="3">
                  <c:v>2.554405330151146</c:v>
                </c:pt>
                <c:pt idx="4">
                  <c:v>2.554405330151146</c:v>
                </c:pt>
                <c:pt idx="5">
                  <c:v>2.554405330151146</c:v>
                </c:pt>
                <c:pt idx="6">
                  <c:v>2.554405330151146</c:v>
                </c:pt>
                <c:pt idx="7">
                  <c:v>2.554405330151146</c:v>
                </c:pt>
                <c:pt idx="8">
                  <c:v>2.554405330151146</c:v>
                </c:pt>
                <c:pt idx="9">
                  <c:v>2.554405330151146</c:v>
                </c:pt>
                <c:pt idx="10">
                  <c:v>2.554405330151146</c:v>
                </c:pt>
                <c:pt idx="11">
                  <c:v>2.554405330151146</c:v>
                </c:pt>
                <c:pt idx="12">
                  <c:v>2.554405330151146</c:v>
                </c:pt>
                <c:pt idx="13">
                  <c:v>2.554405330151146</c:v>
                </c:pt>
                <c:pt idx="14">
                  <c:v>2.554405330151146</c:v>
                </c:pt>
                <c:pt idx="15">
                  <c:v>2.554405330151146</c:v>
                </c:pt>
                <c:pt idx="16">
                  <c:v>2.554405330151146</c:v>
                </c:pt>
                <c:pt idx="17">
                  <c:v>2.554405330151146</c:v>
                </c:pt>
                <c:pt idx="18">
                  <c:v>2.554405330151146</c:v>
                </c:pt>
                <c:pt idx="19">
                  <c:v>2.554405330151146</c:v>
                </c:pt>
                <c:pt idx="20">
                  <c:v>2.554405330151146</c:v>
                </c:pt>
                <c:pt idx="21">
                  <c:v>2.554405330151146</c:v>
                </c:pt>
                <c:pt idx="22">
                  <c:v>2.554405330151146</c:v>
                </c:pt>
                <c:pt idx="23">
                  <c:v>2.554405330151146</c:v>
                </c:pt>
                <c:pt idx="24">
                  <c:v>2.554405330151146</c:v>
                </c:pt>
                <c:pt idx="25">
                  <c:v>2.554405330151146</c:v>
                </c:pt>
                <c:pt idx="26">
                  <c:v>2.554405330151146</c:v>
                </c:pt>
                <c:pt idx="27">
                  <c:v>2.554405330151146</c:v>
                </c:pt>
                <c:pt idx="28">
                  <c:v>2.554405330151146</c:v>
                </c:pt>
                <c:pt idx="29">
                  <c:v>2.554405330151146</c:v>
                </c:pt>
                <c:pt idx="30">
                  <c:v>2.554405330151146</c:v>
                </c:pt>
                <c:pt idx="31">
                  <c:v>2.554405330151146</c:v>
                </c:pt>
                <c:pt idx="32">
                  <c:v>2.554405330151146</c:v>
                </c:pt>
                <c:pt idx="33">
                  <c:v>2.554405330151146</c:v>
                </c:pt>
                <c:pt idx="34">
                  <c:v>2.554405330151146</c:v>
                </c:pt>
                <c:pt idx="35">
                  <c:v>2.554405330151146</c:v>
                </c:pt>
                <c:pt idx="36">
                  <c:v>2.554405330151146</c:v>
                </c:pt>
                <c:pt idx="37">
                  <c:v>2.554405330151146</c:v>
                </c:pt>
                <c:pt idx="38">
                  <c:v>2.554405330151146</c:v>
                </c:pt>
                <c:pt idx="39">
                  <c:v>2.554405330151146</c:v>
                </c:pt>
                <c:pt idx="40">
                  <c:v>2.554405330151146</c:v>
                </c:pt>
                <c:pt idx="41">
                  <c:v>2.554405330151146</c:v>
                </c:pt>
                <c:pt idx="42">
                  <c:v>2.554405330151146</c:v>
                </c:pt>
                <c:pt idx="43">
                  <c:v>2.554405330151146</c:v>
                </c:pt>
                <c:pt idx="44">
                  <c:v>2.554405330151146</c:v>
                </c:pt>
                <c:pt idx="45">
                  <c:v>2.554405330151146</c:v>
                </c:pt>
                <c:pt idx="46">
                  <c:v>2.554405330151146</c:v>
                </c:pt>
                <c:pt idx="47">
                  <c:v>2.554405330151146</c:v>
                </c:pt>
                <c:pt idx="48">
                  <c:v>2.554405330151146</c:v>
                </c:pt>
                <c:pt idx="49">
                  <c:v>2.554405330151146</c:v>
                </c:pt>
                <c:pt idx="50">
                  <c:v>2.554405330151146</c:v>
                </c:pt>
                <c:pt idx="51">
                  <c:v>2.554405330151146</c:v>
                </c:pt>
                <c:pt idx="52">
                  <c:v>2.554405330151146</c:v>
                </c:pt>
                <c:pt idx="53">
                  <c:v>2.554405330151146</c:v>
                </c:pt>
                <c:pt idx="54">
                  <c:v>2.554405330151146</c:v>
                </c:pt>
                <c:pt idx="55">
                  <c:v>2.554405330151146</c:v>
                </c:pt>
                <c:pt idx="56">
                  <c:v>2.554405330151146</c:v>
                </c:pt>
                <c:pt idx="57">
                  <c:v>2.554405330151146</c:v>
                </c:pt>
                <c:pt idx="58">
                  <c:v>2.554405330151146</c:v>
                </c:pt>
                <c:pt idx="59">
                  <c:v>2.554405330151146</c:v>
                </c:pt>
                <c:pt idx="60">
                  <c:v>2.554405330151146</c:v>
                </c:pt>
                <c:pt idx="61">
                  <c:v>2.554405330151146</c:v>
                </c:pt>
                <c:pt idx="62">
                  <c:v>2.554405330151146</c:v>
                </c:pt>
                <c:pt idx="63">
                  <c:v>2.554405330151146</c:v>
                </c:pt>
                <c:pt idx="64">
                  <c:v>2.554405330151146</c:v>
                </c:pt>
                <c:pt idx="65">
                  <c:v>2.554405330151146</c:v>
                </c:pt>
                <c:pt idx="66">
                  <c:v>2.554405330151146</c:v>
                </c:pt>
                <c:pt idx="67">
                  <c:v>2.554405330151146</c:v>
                </c:pt>
                <c:pt idx="68">
                  <c:v>2.554405330151146</c:v>
                </c:pt>
                <c:pt idx="69">
                  <c:v>2.554405330151146</c:v>
                </c:pt>
                <c:pt idx="70">
                  <c:v>2.554405330151146</c:v>
                </c:pt>
                <c:pt idx="71">
                  <c:v>2.554405330151146</c:v>
                </c:pt>
                <c:pt idx="72">
                  <c:v>2.554405330151146</c:v>
                </c:pt>
                <c:pt idx="73">
                  <c:v>2.554405330151146</c:v>
                </c:pt>
                <c:pt idx="74">
                  <c:v>2.554405330151146</c:v>
                </c:pt>
                <c:pt idx="75">
                  <c:v>2.554405330151146</c:v>
                </c:pt>
                <c:pt idx="76">
                  <c:v>2.554405330151146</c:v>
                </c:pt>
                <c:pt idx="77">
                  <c:v>2.554405330151146</c:v>
                </c:pt>
                <c:pt idx="78">
                  <c:v>2.554405330151146</c:v>
                </c:pt>
                <c:pt idx="79">
                  <c:v>2.554405330151146</c:v>
                </c:pt>
                <c:pt idx="80">
                  <c:v>2.554405330151146</c:v>
                </c:pt>
                <c:pt idx="81">
                  <c:v>2.554405330151146</c:v>
                </c:pt>
                <c:pt idx="82">
                  <c:v>2.554405330151146</c:v>
                </c:pt>
                <c:pt idx="83">
                  <c:v>2.554405330151146</c:v>
                </c:pt>
                <c:pt idx="84">
                  <c:v>2.554405330151146</c:v>
                </c:pt>
                <c:pt idx="85">
                  <c:v>2.554405330151146</c:v>
                </c:pt>
                <c:pt idx="86">
                  <c:v>2.554405330151146</c:v>
                </c:pt>
                <c:pt idx="87">
                  <c:v>2.554405330151146</c:v>
                </c:pt>
                <c:pt idx="88">
                  <c:v>2.554405330151146</c:v>
                </c:pt>
                <c:pt idx="89">
                  <c:v>2.554405330151146</c:v>
                </c:pt>
                <c:pt idx="90">
                  <c:v>2.554405330151146</c:v>
                </c:pt>
                <c:pt idx="91">
                  <c:v>2.554405330151146</c:v>
                </c:pt>
                <c:pt idx="92">
                  <c:v>2.554405330151146</c:v>
                </c:pt>
                <c:pt idx="93">
                  <c:v>2.554405330151146</c:v>
                </c:pt>
                <c:pt idx="94">
                  <c:v>2.554405330151146</c:v>
                </c:pt>
                <c:pt idx="95">
                  <c:v>2.554405330151146</c:v>
                </c:pt>
                <c:pt idx="96">
                  <c:v>2.554405330151146</c:v>
                </c:pt>
                <c:pt idx="97">
                  <c:v>2.554405330151146</c:v>
                </c:pt>
                <c:pt idx="98">
                  <c:v>2.554405330151146</c:v>
                </c:pt>
                <c:pt idx="99">
                  <c:v>2.554405330151146</c:v>
                </c:pt>
                <c:pt idx="100">
                  <c:v>2.554405330151146</c:v>
                </c:pt>
                <c:pt idx="101">
                  <c:v>2.554405330151146</c:v>
                </c:pt>
                <c:pt idx="102">
                  <c:v>2.554405330151146</c:v>
                </c:pt>
                <c:pt idx="103">
                  <c:v>2.554405330151146</c:v>
                </c:pt>
                <c:pt idx="104">
                  <c:v>2.554405330151146</c:v>
                </c:pt>
                <c:pt idx="105">
                  <c:v>2.554405330151146</c:v>
                </c:pt>
                <c:pt idx="106">
                  <c:v>2.554405330151146</c:v>
                </c:pt>
                <c:pt idx="107">
                  <c:v>2.554405330151146</c:v>
                </c:pt>
                <c:pt idx="108">
                  <c:v>2.554405330151146</c:v>
                </c:pt>
                <c:pt idx="109">
                  <c:v>2.554405330151146</c:v>
                </c:pt>
                <c:pt idx="110">
                  <c:v>2.554405330151146</c:v>
                </c:pt>
                <c:pt idx="111">
                  <c:v>2.554405330151146</c:v>
                </c:pt>
                <c:pt idx="112">
                  <c:v>2.554405330151146</c:v>
                </c:pt>
                <c:pt idx="113">
                  <c:v>2.554405330151146</c:v>
                </c:pt>
                <c:pt idx="114">
                  <c:v>2.554405330151146</c:v>
                </c:pt>
                <c:pt idx="115">
                  <c:v>2.554405330151146</c:v>
                </c:pt>
                <c:pt idx="116">
                  <c:v>2.554405330151146</c:v>
                </c:pt>
                <c:pt idx="117">
                  <c:v>2.554405330151146</c:v>
                </c:pt>
                <c:pt idx="118">
                  <c:v>2.554405330151146</c:v>
                </c:pt>
                <c:pt idx="119">
                  <c:v>2.554405330151146</c:v>
                </c:pt>
                <c:pt idx="120">
                  <c:v>2.554405330151146</c:v>
                </c:pt>
                <c:pt idx="121">
                  <c:v>2.554405330151146</c:v>
                </c:pt>
                <c:pt idx="122">
                  <c:v>2.554405330151146</c:v>
                </c:pt>
                <c:pt idx="123">
                  <c:v>2.554405330151146</c:v>
                </c:pt>
                <c:pt idx="124">
                  <c:v>2.554405330151146</c:v>
                </c:pt>
                <c:pt idx="125">
                  <c:v>2.554405330151146</c:v>
                </c:pt>
                <c:pt idx="126">
                  <c:v>2.554405330151146</c:v>
                </c:pt>
                <c:pt idx="127">
                  <c:v>2.554405330151146</c:v>
                </c:pt>
                <c:pt idx="128">
                  <c:v>2.554405330151146</c:v>
                </c:pt>
                <c:pt idx="129">
                  <c:v>2.554405330151146</c:v>
                </c:pt>
                <c:pt idx="130">
                  <c:v>2.554405330151146</c:v>
                </c:pt>
                <c:pt idx="131">
                  <c:v>2.554405330151146</c:v>
                </c:pt>
                <c:pt idx="132">
                  <c:v>2.554405330151146</c:v>
                </c:pt>
                <c:pt idx="133">
                  <c:v>2.554405330151146</c:v>
                </c:pt>
                <c:pt idx="134">
                  <c:v>2.554405330151146</c:v>
                </c:pt>
                <c:pt idx="135">
                  <c:v>2.554405330151146</c:v>
                </c:pt>
                <c:pt idx="136">
                  <c:v>2.554405330151146</c:v>
                </c:pt>
                <c:pt idx="137">
                  <c:v>2.554405330151146</c:v>
                </c:pt>
                <c:pt idx="138">
                  <c:v>2.554405330151146</c:v>
                </c:pt>
                <c:pt idx="139">
                  <c:v>2.554405330151146</c:v>
                </c:pt>
                <c:pt idx="140">
                  <c:v>2.554405330151146</c:v>
                </c:pt>
                <c:pt idx="141">
                  <c:v>2.554405330151146</c:v>
                </c:pt>
                <c:pt idx="142">
                  <c:v>2.554405330151146</c:v>
                </c:pt>
                <c:pt idx="143">
                  <c:v>2.554405330151146</c:v>
                </c:pt>
                <c:pt idx="144">
                  <c:v>2.554405330151146</c:v>
                </c:pt>
                <c:pt idx="145">
                  <c:v>2.554405330151146</c:v>
                </c:pt>
                <c:pt idx="146">
                  <c:v>2.554405330151146</c:v>
                </c:pt>
                <c:pt idx="147">
                  <c:v>2.554405330151146</c:v>
                </c:pt>
                <c:pt idx="148">
                  <c:v>2.554405330151146</c:v>
                </c:pt>
                <c:pt idx="149">
                  <c:v>2.554405330151146</c:v>
                </c:pt>
                <c:pt idx="150">
                  <c:v>2.554405330151146</c:v>
                </c:pt>
                <c:pt idx="151">
                  <c:v>2.554405330151146</c:v>
                </c:pt>
                <c:pt idx="152">
                  <c:v>2.554405330151146</c:v>
                </c:pt>
                <c:pt idx="153">
                  <c:v>2.554405330151146</c:v>
                </c:pt>
                <c:pt idx="154">
                  <c:v>2.554405330151146</c:v>
                </c:pt>
                <c:pt idx="155">
                  <c:v>2.554405330151146</c:v>
                </c:pt>
                <c:pt idx="156">
                  <c:v>2.554405330151146</c:v>
                </c:pt>
                <c:pt idx="157">
                  <c:v>2.554405330151146</c:v>
                </c:pt>
                <c:pt idx="158">
                  <c:v>2.554405330151146</c:v>
                </c:pt>
                <c:pt idx="159">
                  <c:v>2.554405330151146</c:v>
                </c:pt>
                <c:pt idx="160">
                  <c:v>2.554405330151146</c:v>
                </c:pt>
                <c:pt idx="161">
                  <c:v>2.554405330151146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1-4735-4190-9E57-919C1BF79BEF}"/>
            </c:ext>
          </c:extLst>
        </c:ser>
        <c:ser>
          <c:idx val="4"/>
          <c:order val="4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52-4735-4190-9E57-919C1BF79BEF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53-4735-4190-9E57-919C1BF79BEF}"/>
              </c:ext>
            </c:extLst>
          </c:dPt>
          <c:cat>
            <c:strRef>
              <c:f>Results!$B$4:$B$165</c:f>
              <c:strCache>
                <c:ptCount val="162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19-USGS</c:v>
                </c:pt>
                <c:pt idx="64">
                  <c:v>19-USGS</c:v>
                </c:pt>
                <c:pt idx="65">
                  <c:v>19-USGS</c:v>
                </c:pt>
                <c:pt idx="66">
                  <c:v>19-USGS</c:v>
                </c:pt>
                <c:pt idx="67">
                  <c:v>19-USGS</c:v>
                </c:pt>
                <c:pt idx="68">
                  <c:v>19-USGS</c:v>
                </c:pt>
                <c:pt idx="69">
                  <c:v>19-USGS</c:v>
                </c:pt>
                <c:pt idx="70">
                  <c:v>19-USGS</c:v>
                </c:pt>
                <c:pt idx="71">
                  <c:v>19-USGS</c:v>
                </c:pt>
                <c:pt idx="72">
                  <c:v>20-USGS</c:v>
                </c:pt>
                <c:pt idx="73">
                  <c:v>20-USGS</c:v>
                </c:pt>
                <c:pt idx="74">
                  <c:v>20-USGS</c:v>
                </c:pt>
                <c:pt idx="75">
                  <c:v>20-USGS</c:v>
                </c:pt>
                <c:pt idx="76">
                  <c:v>20-USGS</c:v>
                </c:pt>
                <c:pt idx="77">
                  <c:v>20-USGS</c:v>
                </c:pt>
                <c:pt idx="78">
                  <c:v>20-USGS</c:v>
                </c:pt>
                <c:pt idx="79">
                  <c:v>20-USGS</c:v>
                </c:pt>
                <c:pt idx="80">
                  <c:v>20-USGS</c:v>
                </c:pt>
                <c:pt idx="81">
                  <c:v>21-Other</c:v>
                </c:pt>
                <c:pt idx="82">
                  <c:v>21-Other</c:v>
                </c:pt>
                <c:pt idx="83">
                  <c:v>21-Other</c:v>
                </c:pt>
                <c:pt idx="84">
                  <c:v>21-Other</c:v>
                </c:pt>
                <c:pt idx="85">
                  <c:v>21-Other</c:v>
                </c:pt>
                <c:pt idx="86">
                  <c:v>21-Other</c:v>
                </c:pt>
                <c:pt idx="87">
                  <c:v>21-Other</c:v>
                </c:pt>
                <c:pt idx="88">
                  <c:v>21-Other</c:v>
                </c:pt>
                <c:pt idx="89">
                  <c:v>21-Other</c:v>
                </c:pt>
                <c:pt idx="90">
                  <c:v>23-Other</c:v>
                </c:pt>
                <c:pt idx="91">
                  <c:v>23-Other</c:v>
                </c:pt>
                <c:pt idx="92">
                  <c:v>23-Other</c:v>
                </c:pt>
                <c:pt idx="93">
                  <c:v>23-Other</c:v>
                </c:pt>
                <c:pt idx="94">
                  <c:v>23-Other</c:v>
                </c:pt>
                <c:pt idx="95">
                  <c:v>23-Other</c:v>
                </c:pt>
                <c:pt idx="96">
                  <c:v>23-Other</c:v>
                </c:pt>
                <c:pt idx="97">
                  <c:v>23-Other</c:v>
                </c:pt>
                <c:pt idx="98">
                  <c:v>23-Other</c:v>
                </c:pt>
                <c:pt idx="99">
                  <c:v>25-USGS</c:v>
                </c:pt>
                <c:pt idx="100">
                  <c:v>25-USGS</c:v>
                </c:pt>
                <c:pt idx="101">
                  <c:v>25-USGS</c:v>
                </c:pt>
                <c:pt idx="102">
                  <c:v>25-USGS</c:v>
                </c:pt>
                <c:pt idx="103">
                  <c:v>25-USGS</c:v>
                </c:pt>
                <c:pt idx="104">
                  <c:v>25-USGS</c:v>
                </c:pt>
                <c:pt idx="105">
                  <c:v>25-USGS</c:v>
                </c:pt>
                <c:pt idx="106">
                  <c:v>25-USGS</c:v>
                </c:pt>
                <c:pt idx="107">
                  <c:v>25-USGS</c:v>
                </c:pt>
                <c:pt idx="108">
                  <c:v>28-Other</c:v>
                </c:pt>
                <c:pt idx="109">
                  <c:v>28-Other</c:v>
                </c:pt>
                <c:pt idx="110">
                  <c:v>28-Other</c:v>
                </c:pt>
                <c:pt idx="111">
                  <c:v>28-Other</c:v>
                </c:pt>
                <c:pt idx="112">
                  <c:v>28-Other</c:v>
                </c:pt>
                <c:pt idx="113">
                  <c:v>28-Other</c:v>
                </c:pt>
                <c:pt idx="114">
                  <c:v>28-Other</c:v>
                </c:pt>
                <c:pt idx="115">
                  <c:v>28-Other</c:v>
                </c:pt>
                <c:pt idx="116">
                  <c:v>28-Other</c:v>
                </c:pt>
                <c:pt idx="117">
                  <c:v>29-Other</c:v>
                </c:pt>
                <c:pt idx="118">
                  <c:v>29-Other</c:v>
                </c:pt>
                <c:pt idx="119">
                  <c:v>29-Other</c:v>
                </c:pt>
                <c:pt idx="120">
                  <c:v>29-Other</c:v>
                </c:pt>
                <c:pt idx="121">
                  <c:v>29-Other</c:v>
                </c:pt>
                <c:pt idx="122">
                  <c:v>29-Other</c:v>
                </c:pt>
                <c:pt idx="123">
                  <c:v>29-Other</c:v>
                </c:pt>
                <c:pt idx="124">
                  <c:v>29-Other</c:v>
                </c:pt>
                <c:pt idx="125">
                  <c:v>29-Other</c:v>
                </c:pt>
                <c:pt idx="126">
                  <c:v>30-Other</c:v>
                </c:pt>
                <c:pt idx="127">
                  <c:v>30-Other</c:v>
                </c:pt>
                <c:pt idx="128">
                  <c:v>30-Other</c:v>
                </c:pt>
                <c:pt idx="129">
                  <c:v>30-Other</c:v>
                </c:pt>
                <c:pt idx="130">
                  <c:v>30-Other</c:v>
                </c:pt>
                <c:pt idx="131">
                  <c:v>30-Other</c:v>
                </c:pt>
                <c:pt idx="132">
                  <c:v>30-Other</c:v>
                </c:pt>
                <c:pt idx="133">
                  <c:v>30-Other</c:v>
                </c:pt>
                <c:pt idx="134">
                  <c:v>30-Other</c:v>
                </c:pt>
                <c:pt idx="135">
                  <c:v>31-Other</c:v>
                </c:pt>
                <c:pt idx="136">
                  <c:v>31-Other</c:v>
                </c:pt>
                <c:pt idx="137">
                  <c:v>31-Other</c:v>
                </c:pt>
                <c:pt idx="138">
                  <c:v>31-Other</c:v>
                </c:pt>
                <c:pt idx="139">
                  <c:v>31-Other</c:v>
                </c:pt>
                <c:pt idx="140">
                  <c:v>31-Other</c:v>
                </c:pt>
                <c:pt idx="141">
                  <c:v>31-Other</c:v>
                </c:pt>
                <c:pt idx="142">
                  <c:v>31-Other</c:v>
                </c:pt>
                <c:pt idx="143">
                  <c:v>31-Other</c:v>
                </c:pt>
                <c:pt idx="144">
                  <c:v>34-Other</c:v>
                </c:pt>
                <c:pt idx="145">
                  <c:v>34-Other</c:v>
                </c:pt>
                <c:pt idx="146">
                  <c:v>34-Other</c:v>
                </c:pt>
                <c:pt idx="147">
                  <c:v>34-Other</c:v>
                </c:pt>
                <c:pt idx="148">
                  <c:v>34-Other</c:v>
                </c:pt>
                <c:pt idx="149">
                  <c:v>34-Other</c:v>
                </c:pt>
                <c:pt idx="150">
                  <c:v>34-Other</c:v>
                </c:pt>
                <c:pt idx="151">
                  <c:v>34-Other</c:v>
                </c:pt>
                <c:pt idx="152">
                  <c:v>34-Other</c:v>
                </c:pt>
                <c:pt idx="153">
                  <c:v>36-Other</c:v>
                </c:pt>
                <c:pt idx="154">
                  <c:v>36-Other</c:v>
                </c:pt>
                <c:pt idx="155">
                  <c:v>36-Other</c:v>
                </c:pt>
                <c:pt idx="156">
                  <c:v>36-Other</c:v>
                </c:pt>
                <c:pt idx="157">
                  <c:v>36-Other</c:v>
                </c:pt>
                <c:pt idx="158">
                  <c:v>36-Other</c:v>
                </c:pt>
                <c:pt idx="159">
                  <c:v>36-Other</c:v>
                </c:pt>
                <c:pt idx="160">
                  <c:v>36-Other</c:v>
                </c:pt>
                <c:pt idx="161">
                  <c:v>36-Other</c:v>
                </c:pt>
              </c:strCache>
            </c:strRef>
          </c:cat>
          <c:val>
            <c:numRef>
              <c:f>Results!$Y$4:$Y$165</c:f>
              <c:numCache>
                <c:formatCode>0.00</c:formatCode>
                <c:ptCount val="162"/>
                <c:pt idx="0">
                  <c:v>-8.9765782501883056</c:v>
                </c:pt>
                <c:pt idx="1">
                  <c:v>-8.9765782501883056</c:v>
                </c:pt>
                <c:pt idx="2">
                  <c:v>-8.9765782501883056</c:v>
                </c:pt>
                <c:pt idx="3">
                  <c:v>-8.9765782501883056</c:v>
                </c:pt>
                <c:pt idx="4">
                  <c:v>-8.9765782501883056</c:v>
                </c:pt>
                <c:pt idx="5">
                  <c:v>-8.9765782501883056</c:v>
                </c:pt>
                <c:pt idx="6">
                  <c:v>-8.9765782501883056</c:v>
                </c:pt>
                <c:pt idx="7">
                  <c:v>-8.9765782501883056</c:v>
                </c:pt>
                <c:pt idx="8">
                  <c:v>-8.9765782501883056</c:v>
                </c:pt>
                <c:pt idx="9">
                  <c:v>-8.9765782501883056</c:v>
                </c:pt>
                <c:pt idx="10">
                  <c:v>-8.9765782501883056</c:v>
                </c:pt>
                <c:pt idx="11">
                  <c:v>-8.9765782501883056</c:v>
                </c:pt>
                <c:pt idx="12">
                  <c:v>-8.9765782501883056</c:v>
                </c:pt>
                <c:pt idx="13">
                  <c:v>-8.9765782501883056</c:v>
                </c:pt>
                <c:pt idx="14">
                  <c:v>-8.9765782501883056</c:v>
                </c:pt>
                <c:pt idx="15">
                  <c:v>-8.9765782501883056</c:v>
                </c:pt>
                <c:pt idx="16">
                  <c:v>-8.9765782501883056</c:v>
                </c:pt>
                <c:pt idx="17">
                  <c:v>-8.9765782501883056</c:v>
                </c:pt>
                <c:pt idx="18">
                  <c:v>-8.9765782501883056</c:v>
                </c:pt>
                <c:pt idx="19">
                  <c:v>-8.9765782501883056</c:v>
                </c:pt>
                <c:pt idx="20">
                  <c:v>-8.9765782501883056</c:v>
                </c:pt>
                <c:pt idx="21">
                  <c:v>-8.9765782501883056</c:v>
                </c:pt>
                <c:pt idx="22">
                  <c:v>-8.9765782501883056</c:v>
                </c:pt>
                <c:pt idx="23">
                  <c:v>-8.9765782501883056</c:v>
                </c:pt>
                <c:pt idx="24">
                  <c:v>-8.9765782501883056</c:v>
                </c:pt>
                <c:pt idx="25">
                  <c:v>-8.9765782501883056</c:v>
                </c:pt>
                <c:pt idx="26">
                  <c:v>-8.9765782501883056</c:v>
                </c:pt>
                <c:pt idx="27">
                  <c:v>-8.9765782501883056</c:v>
                </c:pt>
                <c:pt idx="28">
                  <c:v>-8.9765782501883056</c:v>
                </c:pt>
                <c:pt idx="29">
                  <c:v>-8.9765782501883056</c:v>
                </c:pt>
                <c:pt idx="30">
                  <c:v>-8.9765782501883056</c:v>
                </c:pt>
                <c:pt idx="31">
                  <c:v>-8.9765782501883056</c:v>
                </c:pt>
                <c:pt idx="32">
                  <c:v>-8.9765782501883056</c:v>
                </c:pt>
                <c:pt idx="33">
                  <c:v>-8.9765782501883056</c:v>
                </c:pt>
                <c:pt idx="34">
                  <c:v>-8.9765782501883056</c:v>
                </c:pt>
                <c:pt idx="35">
                  <c:v>-8.9765782501883056</c:v>
                </c:pt>
                <c:pt idx="36">
                  <c:v>-8.9765782501883056</c:v>
                </c:pt>
                <c:pt idx="37">
                  <c:v>-8.9765782501883056</c:v>
                </c:pt>
                <c:pt idx="38">
                  <c:v>-8.9765782501883056</c:v>
                </c:pt>
                <c:pt idx="39">
                  <c:v>-8.9765782501883056</c:v>
                </c:pt>
                <c:pt idx="40">
                  <c:v>-8.9765782501883056</c:v>
                </c:pt>
                <c:pt idx="41">
                  <c:v>-8.9765782501883056</c:v>
                </c:pt>
                <c:pt idx="42">
                  <c:v>-8.9765782501883056</c:v>
                </c:pt>
                <c:pt idx="43">
                  <c:v>-8.9765782501883056</c:v>
                </c:pt>
                <c:pt idx="44">
                  <c:v>-8.9765782501883056</c:v>
                </c:pt>
                <c:pt idx="45">
                  <c:v>-8.9765782501883056</c:v>
                </c:pt>
                <c:pt idx="46">
                  <c:v>-8.9765782501883056</c:v>
                </c:pt>
                <c:pt idx="47">
                  <c:v>-8.9765782501883056</c:v>
                </c:pt>
                <c:pt idx="48">
                  <c:v>-8.9765782501883056</c:v>
                </c:pt>
                <c:pt idx="49">
                  <c:v>-8.9765782501883056</c:v>
                </c:pt>
                <c:pt idx="50">
                  <c:v>-8.9765782501883056</c:v>
                </c:pt>
                <c:pt idx="51">
                  <c:v>-8.9765782501883056</c:v>
                </c:pt>
                <c:pt idx="52">
                  <c:v>-8.9765782501883056</c:v>
                </c:pt>
                <c:pt idx="53">
                  <c:v>-8.9765782501883056</c:v>
                </c:pt>
                <c:pt idx="54">
                  <c:v>-8.9765782501883056</c:v>
                </c:pt>
                <c:pt idx="55">
                  <c:v>-8.9765782501883056</c:v>
                </c:pt>
                <c:pt idx="56">
                  <c:v>-8.9765782501883056</c:v>
                </c:pt>
                <c:pt idx="57">
                  <c:v>-8.9765782501883056</c:v>
                </c:pt>
                <c:pt idx="58">
                  <c:v>-8.9765782501883056</c:v>
                </c:pt>
                <c:pt idx="59">
                  <c:v>-8.9765782501883056</c:v>
                </c:pt>
                <c:pt idx="60">
                  <c:v>-8.9765782501883056</c:v>
                </c:pt>
                <c:pt idx="61">
                  <c:v>-8.9765782501883056</c:v>
                </c:pt>
                <c:pt idx="62">
                  <c:v>-8.9765782501883056</c:v>
                </c:pt>
                <c:pt idx="63">
                  <c:v>-8.9765782501883056</c:v>
                </c:pt>
                <c:pt idx="64">
                  <c:v>-8.9765782501883056</c:v>
                </c:pt>
                <c:pt idx="65">
                  <c:v>-8.9765782501883056</c:v>
                </c:pt>
                <c:pt idx="66">
                  <c:v>-8.9765782501883056</c:v>
                </c:pt>
                <c:pt idx="67">
                  <c:v>-8.9765782501883056</c:v>
                </c:pt>
                <c:pt idx="68">
                  <c:v>-8.9765782501883056</c:v>
                </c:pt>
                <c:pt idx="69">
                  <c:v>-8.9765782501883056</c:v>
                </c:pt>
                <c:pt idx="70">
                  <c:v>-8.9765782501883056</c:v>
                </c:pt>
                <c:pt idx="71">
                  <c:v>-8.9765782501883056</c:v>
                </c:pt>
                <c:pt idx="72">
                  <c:v>-8.9765782501883056</c:v>
                </c:pt>
                <c:pt idx="73">
                  <c:v>-8.9765782501883056</c:v>
                </c:pt>
                <c:pt idx="74">
                  <c:v>-8.9765782501883056</c:v>
                </c:pt>
                <c:pt idx="75">
                  <c:v>-8.9765782501883056</c:v>
                </c:pt>
                <c:pt idx="76">
                  <c:v>-8.9765782501883056</c:v>
                </c:pt>
                <c:pt idx="77">
                  <c:v>-8.9765782501883056</c:v>
                </c:pt>
                <c:pt idx="78">
                  <c:v>-8.9765782501883056</c:v>
                </c:pt>
                <c:pt idx="79">
                  <c:v>-8.9765782501883056</c:v>
                </c:pt>
                <c:pt idx="80">
                  <c:v>-8.9765782501883056</c:v>
                </c:pt>
                <c:pt idx="81">
                  <c:v>-8.9765782501883056</c:v>
                </c:pt>
                <c:pt idx="82">
                  <c:v>-8.9765782501883056</c:v>
                </c:pt>
                <c:pt idx="83">
                  <c:v>-8.9765782501883056</c:v>
                </c:pt>
                <c:pt idx="84">
                  <c:v>-8.9765782501883056</c:v>
                </c:pt>
                <c:pt idx="85">
                  <c:v>-8.9765782501883056</c:v>
                </c:pt>
                <c:pt idx="86">
                  <c:v>-8.9765782501883056</c:v>
                </c:pt>
                <c:pt idx="87">
                  <c:v>-8.9765782501883056</c:v>
                </c:pt>
                <c:pt idx="88">
                  <c:v>-8.9765782501883056</c:v>
                </c:pt>
                <c:pt idx="89">
                  <c:v>-8.9765782501883056</c:v>
                </c:pt>
                <c:pt idx="90">
                  <c:v>-8.9765782501883056</c:v>
                </c:pt>
                <c:pt idx="91">
                  <c:v>-8.9765782501883056</c:v>
                </c:pt>
                <c:pt idx="92">
                  <c:v>-8.9765782501883056</c:v>
                </c:pt>
                <c:pt idx="93">
                  <c:v>-8.9765782501883056</c:v>
                </c:pt>
                <c:pt idx="94">
                  <c:v>-8.9765782501883056</c:v>
                </c:pt>
                <c:pt idx="95">
                  <c:v>-8.9765782501883056</c:v>
                </c:pt>
                <c:pt idx="96">
                  <c:v>-8.9765782501883056</c:v>
                </c:pt>
                <c:pt idx="97">
                  <c:v>-8.9765782501883056</c:v>
                </c:pt>
                <c:pt idx="98">
                  <c:v>-8.9765782501883056</c:v>
                </c:pt>
                <c:pt idx="99">
                  <c:v>-8.9765782501883056</c:v>
                </c:pt>
                <c:pt idx="100">
                  <c:v>-8.9765782501883056</c:v>
                </c:pt>
                <c:pt idx="101">
                  <c:v>-8.9765782501883056</c:v>
                </c:pt>
                <c:pt idx="102">
                  <c:v>-8.9765782501883056</c:v>
                </c:pt>
                <c:pt idx="103">
                  <c:v>-8.9765782501883056</c:v>
                </c:pt>
                <c:pt idx="104">
                  <c:v>-8.9765782501883056</c:v>
                </c:pt>
                <c:pt idx="105">
                  <c:v>-8.9765782501883056</c:v>
                </c:pt>
                <c:pt idx="106">
                  <c:v>-8.9765782501883056</c:v>
                </c:pt>
                <c:pt idx="107">
                  <c:v>-8.9765782501883056</c:v>
                </c:pt>
                <c:pt idx="108">
                  <c:v>-8.9765782501883056</c:v>
                </c:pt>
                <c:pt idx="109">
                  <c:v>-8.9765782501883056</c:v>
                </c:pt>
                <c:pt idx="110">
                  <c:v>-8.9765782501883056</c:v>
                </c:pt>
                <c:pt idx="111">
                  <c:v>-8.9765782501883056</c:v>
                </c:pt>
                <c:pt idx="112">
                  <c:v>-8.9765782501883056</c:v>
                </c:pt>
                <c:pt idx="113">
                  <c:v>-8.9765782501883056</c:v>
                </c:pt>
                <c:pt idx="114">
                  <c:v>-8.9765782501883056</c:v>
                </c:pt>
                <c:pt idx="115">
                  <c:v>-8.9765782501883056</c:v>
                </c:pt>
                <c:pt idx="116">
                  <c:v>-8.9765782501883056</c:v>
                </c:pt>
                <c:pt idx="117">
                  <c:v>-8.9765782501883056</c:v>
                </c:pt>
                <c:pt idx="118">
                  <c:v>-8.9765782501883056</c:v>
                </c:pt>
                <c:pt idx="119">
                  <c:v>-8.9765782501883056</c:v>
                </c:pt>
                <c:pt idx="120">
                  <c:v>-8.9765782501883056</c:v>
                </c:pt>
                <c:pt idx="121">
                  <c:v>-8.9765782501883056</c:v>
                </c:pt>
                <c:pt idx="122">
                  <c:v>-8.9765782501883056</c:v>
                </c:pt>
                <c:pt idx="123">
                  <c:v>-8.9765782501883056</c:v>
                </c:pt>
                <c:pt idx="124">
                  <c:v>-8.9765782501883056</c:v>
                </c:pt>
                <c:pt idx="125">
                  <c:v>-8.9765782501883056</c:v>
                </c:pt>
                <c:pt idx="126">
                  <c:v>-8.9765782501883056</c:v>
                </c:pt>
                <c:pt idx="127">
                  <c:v>-8.9765782501883056</c:v>
                </c:pt>
                <c:pt idx="128">
                  <c:v>-8.9765782501883056</c:v>
                </c:pt>
                <c:pt idx="129">
                  <c:v>-8.9765782501883056</c:v>
                </c:pt>
                <c:pt idx="130">
                  <c:v>-8.9765782501883056</c:v>
                </c:pt>
                <c:pt idx="131">
                  <c:v>-8.9765782501883056</c:v>
                </c:pt>
                <c:pt idx="132">
                  <c:v>-8.9765782501883056</c:v>
                </c:pt>
                <c:pt idx="133">
                  <c:v>-8.9765782501883056</c:v>
                </c:pt>
                <c:pt idx="134">
                  <c:v>-8.9765782501883056</c:v>
                </c:pt>
                <c:pt idx="135">
                  <c:v>-8.9765782501883056</c:v>
                </c:pt>
                <c:pt idx="136">
                  <c:v>-8.9765782501883056</c:v>
                </c:pt>
                <c:pt idx="137">
                  <c:v>-8.9765782501883056</c:v>
                </c:pt>
                <c:pt idx="138">
                  <c:v>-8.9765782501883056</c:v>
                </c:pt>
                <c:pt idx="139">
                  <c:v>-8.9765782501883056</c:v>
                </c:pt>
                <c:pt idx="140">
                  <c:v>-8.9765782501883056</c:v>
                </c:pt>
                <c:pt idx="141">
                  <c:v>-8.9765782501883056</c:v>
                </c:pt>
                <c:pt idx="142">
                  <c:v>-8.9765782501883056</c:v>
                </c:pt>
                <c:pt idx="143">
                  <c:v>-8.9765782501883056</c:v>
                </c:pt>
                <c:pt idx="144">
                  <c:v>-8.9765782501883056</c:v>
                </c:pt>
                <c:pt idx="145">
                  <c:v>-8.9765782501883056</c:v>
                </c:pt>
                <c:pt idx="146">
                  <c:v>-8.9765782501883056</c:v>
                </c:pt>
                <c:pt idx="147">
                  <c:v>-8.9765782501883056</c:v>
                </c:pt>
                <c:pt idx="148">
                  <c:v>-8.9765782501883056</c:v>
                </c:pt>
                <c:pt idx="149">
                  <c:v>-8.9765782501883056</c:v>
                </c:pt>
                <c:pt idx="150">
                  <c:v>-8.9765782501883056</c:v>
                </c:pt>
                <c:pt idx="151">
                  <c:v>-8.9765782501883056</c:v>
                </c:pt>
                <c:pt idx="152">
                  <c:v>-8.9765782501883056</c:v>
                </c:pt>
                <c:pt idx="153">
                  <c:v>-8.9765782501883056</c:v>
                </c:pt>
                <c:pt idx="154">
                  <c:v>-8.9765782501883056</c:v>
                </c:pt>
                <c:pt idx="155">
                  <c:v>-8.9765782501883056</c:v>
                </c:pt>
                <c:pt idx="156">
                  <c:v>-8.9765782501883056</c:v>
                </c:pt>
                <c:pt idx="157">
                  <c:v>-8.9765782501883056</c:v>
                </c:pt>
                <c:pt idx="158">
                  <c:v>-8.9765782501883056</c:v>
                </c:pt>
                <c:pt idx="159">
                  <c:v>-8.9765782501883056</c:v>
                </c:pt>
                <c:pt idx="160">
                  <c:v>-8.9765782501883056</c:v>
                </c:pt>
                <c:pt idx="161">
                  <c:v>-8.9765782501883056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4-4735-4190-9E57-919C1BF79BEF}"/>
            </c:ext>
          </c:extLst>
        </c:ser>
        <c:ser>
          <c:idx val="5"/>
          <c:order val="5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55-4735-4190-9E57-919C1BF79BEF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56-4735-4190-9E57-919C1BF79BEF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57-4735-4190-9E57-919C1BF79BEF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58-4735-4190-9E57-919C1BF79BEF}"/>
              </c:ext>
            </c:extLst>
          </c:dPt>
          <c:cat>
            <c:strRef>
              <c:f>Results!$B$4:$B$165</c:f>
              <c:strCache>
                <c:ptCount val="162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19-USGS</c:v>
                </c:pt>
                <c:pt idx="64">
                  <c:v>19-USGS</c:v>
                </c:pt>
                <c:pt idx="65">
                  <c:v>19-USGS</c:v>
                </c:pt>
                <c:pt idx="66">
                  <c:v>19-USGS</c:v>
                </c:pt>
                <c:pt idx="67">
                  <c:v>19-USGS</c:v>
                </c:pt>
                <c:pt idx="68">
                  <c:v>19-USGS</c:v>
                </c:pt>
                <c:pt idx="69">
                  <c:v>19-USGS</c:v>
                </c:pt>
                <c:pt idx="70">
                  <c:v>19-USGS</c:v>
                </c:pt>
                <c:pt idx="71">
                  <c:v>19-USGS</c:v>
                </c:pt>
                <c:pt idx="72">
                  <c:v>20-USGS</c:v>
                </c:pt>
                <c:pt idx="73">
                  <c:v>20-USGS</c:v>
                </c:pt>
                <c:pt idx="74">
                  <c:v>20-USGS</c:v>
                </c:pt>
                <c:pt idx="75">
                  <c:v>20-USGS</c:v>
                </c:pt>
                <c:pt idx="76">
                  <c:v>20-USGS</c:v>
                </c:pt>
                <c:pt idx="77">
                  <c:v>20-USGS</c:v>
                </c:pt>
                <c:pt idx="78">
                  <c:v>20-USGS</c:v>
                </c:pt>
                <c:pt idx="79">
                  <c:v>20-USGS</c:v>
                </c:pt>
                <c:pt idx="80">
                  <c:v>20-USGS</c:v>
                </c:pt>
                <c:pt idx="81">
                  <c:v>21-Other</c:v>
                </c:pt>
                <c:pt idx="82">
                  <c:v>21-Other</c:v>
                </c:pt>
                <c:pt idx="83">
                  <c:v>21-Other</c:v>
                </c:pt>
                <c:pt idx="84">
                  <c:v>21-Other</c:v>
                </c:pt>
                <c:pt idx="85">
                  <c:v>21-Other</c:v>
                </c:pt>
                <c:pt idx="86">
                  <c:v>21-Other</c:v>
                </c:pt>
                <c:pt idx="87">
                  <c:v>21-Other</c:v>
                </c:pt>
                <c:pt idx="88">
                  <c:v>21-Other</c:v>
                </c:pt>
                <c:pt idx="89">
                  <c:v>21-Other</c:v>
                </c:pt>
                <c:pt idx="90">
                  <c:v>23-Other</c:v>
                </c:pt>
                <c:pt idx="91">
                  <c:v>23-Other</c:v>
                </c:pt>
                <c:pt idx="92">
                  <c:v>23-Other</c:v>
                </c:pt>
                <c:pt idx="93">
                  <c:v>23-Other</c:v>
                </c:pt>
                <c:pt idx="94">
                  <c:v>23-Other</c:v>
                </c:pt>
                <c:pt idx="95">
                  <c:v>23-Other</c:v>
                </c:pt>
                <c:pt idx="96">
                  <c:v>23-Other</c:v>
                </c:pt>
                <c:pt idx="97">
                  <c:v>23-Other</c:v>
                </c:pt>
                <c:pt idx="98">
                  <c:v>23-Other</c:v>
                </c:pt>
                <c:pt idx="99">
                  <c:v>25-USGS</c:v>
                </c:pt>
                <c:pt idx="100">
                  <c:v>25-USGS</c:v>
                </c:pt>
                <c:pt idx="101">
                  <c:v>25-USGS</c:v>
                </c:pt>
                <c:pt idx="102">
                  <c:v>25-USGS</c:v>
                </c:pt>
                <c:pt idx="103">
                  <c:v>25-USGS</c:v>
                </c:pt>
                <c:pt idx="104">
                  <c:v>25-USGS</c:v>
                </c:pt>
                <c:pt idx="105">
                  <c:v>25-USGS</c:v>
                </c:pt>
                <c:pt idx="106">
                  <c:v>25-USGS</c:v>
                </c:pt>
                <c:pt idx="107">
                  <c:v>25-USGS</c:v>
                </c:pt>
                <c:pt idx="108">
                  <c:v>28-Other</c:v>
                </c:pt>
                <c:pt idx="109">
                  <c:v>28-Other</c:v>
                </c:pt>
                <c:pt idx="110">
                  <c:v>28-Other</c:v>
                </c:pt>
                <c:pt idx="111">
                  <c:v>28-Other</c:v>
                </c:pt>
                <c:pt idx="112">
                  <c:v>28-Other</c:v>
                </c:pt>
                <c:pt idx="113">
                  <c:v>28-Other</c:v>
                </c:pt>
                <c:pt idx="114">
                  <c:v>28-Other</c:v>
                </c:pt>
                <c:pt idx="115">
                  <c:v>28-Other</c:v>
                </c:pt>
                <c:pt idx="116">
                  <c:v>28-Other</c:v>
                </c:pt>
                <c:pt idx="117">
                  <c:v>29-Other</c:v>
                </c:pt>
                <c:pt idx="118">
                  <c:v>29-Other</c:v>
                </c:pt>
                <c:pt idx="119">
                  <c:v>29-Other</c:v>
                </c:pt>
                <c:pt idx="120">
                  <c:v>29-Other</c:v>
                </c:pt>
                <c:pt idx="121">
                  <c:v>29-Other</c:v>
                </c:pt>
                <c:pt idx="122">
                  <c:v>29-Other</c:v>
                </c:pt>
                <c:pt idx="123">
                  <c:v>29-Other</c:v>
                </c:pt>
                <c:pt idx="124">
                  <c:v>29-Other</c:v>
                </c:pt>
                <c:pt idx="125">
                  <c:v>29-Other</c:v>
                </c:pt>
                <c:pt idx="126">
                  <c:v>30-Other</c:v>
                </c:pt>
                <c:pt idx="127">
                  <c:v>30-Other</c:v>
                </c:pt>
                <c:pt idx="128">
                  <c:v>30-Other</c:v>
                </c:pt>
                <c:pt idx="129">
                  <c:v>30-Other</c:v>
                </c:pt>
                <c:pt idx="130">
                  <c:v>30-Other</c:v>
                </c:pt>
                <c:pt idx="131">
                  <c:v>30-Other</c:v>
                </c:pt>
                <c:pt idx="132">
                  <c:v>30-Other</c:v>
                </c:pt>
                <c:pt idx="133">
                  <c:v>30-Other</c:v>
                </c:pt>
                <c:pt idx="134">
                  <c:v>30-Other</c:v>
                </c:pt>
                <c:pt idx="135">
                  <c:v>31-Other</c:v>
                </c:pt>
                <c:pt idx="136">
                  <c:v>31-Other</c:v>
                </c:pt>
                <c:pt idx="137">
                  <c:v>31-Other</c:v>
                </c:pt>
                <c:pt idx="138">
                  <c:v>31-Other</c:v>
                </c:pt>
                <c:pt idx="139">
                  <c:v>31-Other</c:v>
                </c:pt>
                <c:pt idx="140">
                  <c:v>31-Other</c:v>
                </c:pt>
                <c:pt idx="141">
                  <c:v>31-Other</c:v>
                </c:pt>
                <c:pt idx="142">
                  <c:v>31-Other</c:v>
                </c:pt>
                <c:pt idx="143">
                  <c:v>31-Other</c:v>
                </c:pt>
                <c:pt idx="144">
                  <c:v>34-Other</c:v>
                </c:pt>
                <c:pt idx="145">
                  <c:v>34-Other</c:v>
                </c:pt>
                <c:pt idx="146">
                  <c:v>34-Other</c:v>
                </c:pt>
                <c:pt idx="147">
                  <c:v>34-Other</c:v>
                </c:pt>
                <c:pt idx="148">
                  <c:v>34-Other</c:v>
                </c:pt>
                <c:pt idx="149">
                  <c:v>34-Other</c:v>
                </c:pt>
                <c:pt idx="150">
                  <c:v>34-Other</c:v>
                </c:pt>
                <c:pt idx="151">
                  <c:v>34-Other</c:v>
                </c:pt>
                <c:pt idx="152">
                  <c:v>34-Other</c:v>
                </c:pt>
                <c:pt idx="153">
                  <c:v>36-Other</c:v>
                </c:pt>
                <c:pt idx="154">
                  <c:v>36-Other</c:v>
                </c:pt>
                <c:pt idx="155">
                  <c:v>36-Other</c:v>
                </c:pt>
                <c:pt idx="156">
                  <c:v>36-Other</c:v>
                </c:pt>
                <c:pt idx="157">
                  <c:v>36-Other</c:v>
                </c:pt>
                <c:pt idx="158">
                  <c:v>36-Other</c:v>
                </c:pt>
                <c:pt idx="159">
                  <c:v>36-Other</c:v>
                </c:pt>
                <c:pt idx="160">
                  <c:v>36-Other</c:v>
                </c:pt>
                <c:pt idx="161">
                  <c:v>36-Other</c:v>
                </c:pt>
              </c:strCache>
            </c:strRef>
          </c:cat>
          <c:val>
            <c:numRef>
              <c:f>Results!$Z$4:$Z$165</c:f>
              <c:numCache>
                <c:formatCode>0.00</c:formatCode>
                <c:ptCount val="162"/>
                <c:pt idx="0">
                  <c:v>4.0853889104905985</c:v>
                </c:pt>
                <c:pt idx="1">
                  <c:v>4.0853889104905985</c:v>
                </c:pt>
                <c:pt idx="2">
                  <c:v>4.0853889104905985</c:v>
                </c:pt>
                <c:pt idx="3">
                  <c:v>4.0853889104905985</c:v>
                </c:pt>
                <c:pt idx="4">
                  <c:v>4.0853889104905985</c:v>
                </c:pt>
                <c:pt idx="5">
                  <c:v>4.0853889104905985</c:v>
                </c:pt>
                <c:pt idx="6">
                  <c:v>4.0853889104905985</c:v>
                </c:pt>
                <c:pt idx="7">
                  <c:v>4.0853889104905985</c:v>
                </c:pt>
                <c:pt idx="8">
                  <c:v>4.0853889104905985</c:v>
                </c:pt>
                <c:pt idx="9">
                  <c:v>4.0853889104905985</c:v>
                </c:pt>
                <c:pt idx="10">
                  <c:v>4.0853889104905985</c:v>
                </c:pt>
                <c:pt idx="11">
                  <c:v>4.0853889104905985</c:v>
                </c:pt>
                <c:pt idx="12">
                  <c:v>4.0853889104905985</c:v>
                </c:pt>
                <c:pt idx="13">
                  <c:v>4.0853889104905985</c:v>
                </c:pt>
                <c:pt idx="14">
                  <c:v>4.0853889104905985</c:v>
                </c:pt>
                <c:pt idx="15">
                  <c:v>4.0853889104905985</c:v>
                </c:pt>
                <c:pt idx="16">
                  <c:v>4.0853889104905985</c:v>
                </c:pt>
                <c:pt idx="17">
                  <c:v>4.0853889104905985</c:v>
                </c:pt>
                <c:pt idx="18">
                  <c:v>4.0853889104905985</c:v>
                </c:pt>
                <c:pt idx="19">
                  <c:v>4.0853889104905985</c:v>
                </c:pt>
                <c:pt idx="20">
                  <c:v>4.0853889104905985</c:v>
                </c:pt>
                <c:pt idx="21">
                  <c:v>4.0853889104905985</c:v>
                </c:pt>
                <c:pt idx="22">
                  <c:v>4.0853889104905985</c:v>
                </c:pt>
                <c:pt idx="23">
                  <c:v>4.0853889104905985</c:v>
                </c:pt>
                <c:pt idx="24">
                  <c:v>4.0853889104905985</c:v>
                </c:pt>
                <c:pt idx="25">
                  <c:v>4.0853889104905985</c:v>
                </c:pt>
                <c:pt idx="26">
                  <c:v>4.0853889104905985</c:v>
                </c:pt>
                <c:pt idx="27">
                  <c:v>4.0853889104905985</c:v>
                </c:pt>
                <c:pt idx="28">
                  <c:v>4.0853889104905985</c:v>
                </c:pt>
                <c:pt idx="29">
                  <c:v>4.0853889104905985</c:v>
                </c:pt>
                <c:pt idx="30">
                  <c:v>4.0853889104905985</c:v>
                </c:pt>
                <c:pt idx="31">
                  <c:v>4.0853889104905985</c:v>
                </c:pt>
                <c:pt idx="32">
                  <c:v>4.0853889104905985</c:v>
                </c:pt>
                <c:pt idx="33">
                  <c:v>4.0853889104905985</c:v>
                </c:pt>
                <c:pt idx="34">
                  <c:v>4.0853889104905985</c:v>
                </c:pt>
                <c:pt idx="35">
                  <c:v>4.0853889104905985</c:v>
                </c:pt>
                <c:pt idx="36">
                  <c:v>4.0853889104905985</c:v>
                </c:pt>
                <c:pt idx="37">
                  <c:v>4.0853889104905985</c:v>
                </c:pt>
                <c:pt idx="38">
                  <c:v>4.0853889104905985</c:v>
                </c:pt>
                <c:pt idx="39">
                  <c:v>4.0853889104905985</c:v>
                </c:pt>
                <c:pt idx="40">
                  <c:v>4.0853889104905985</c:v>
                </c:pt>
                <c:pt idx="41">
                  <c:v>4.0853889104905985</c:v>
                </c:pt>
                <c:pt idx="42">
                  <c:v>4.0853889104905985</c:v>
                </c:pt>
                <c:pt idx="43">
                  <c:v>4.0853889104905985</c:v>
                </c:pt>
                <c:pt idx="44">
                  <c:v>4.0853889104905985</c:v>
                </c:pt>
                <c:pt idx="45">
                  <c:v>4.0853889104905985</c:v>
                </c:pt>
                <c:pt idx="46">
                  <c:v>4.0853889104905985</c:v>
                </c:pt>
                <c:pt idx="47">
                  <c:v>4.0853889104905985</c:v>
                </c:pt>
                <c:pt idx="48">
                  <c:v>4.0853889104905985</c:v>
                </c:pt>
                <c:pt idx="49">
                  <c:v>4.0853889104905985</c:v>
                </c:pt>
                <c:pt idx="50">
                  <c:v>4.0853889104905985</c:v>
                </c:pt>
                <c:pt idx="51">
                  <c:v>4.0853889104905985</c:v>
                </c:pt>
                <c:pt idx="52">
                  <c:v>4.0853889104905985</c:v>
                </c:pt>
                <c:pt idx="53">
                  <c:v>4.0853889104905985</c:v>
                </c:pt>
                <c:pt idx="54">
                  <c:v>4.0853889104905985</c:v>
                </c:pt>
                <c:pt idx="55">
                  <c:v>4.0853889104905985</c:v>
                </c:pt>
                <c:pt idx="56">
                  <c:v>4.0853889104905985</c:v>
                </c:pt>
                <c:pt idx="57">
                  <c:v>4.0853889104905985</c:v>
                </c:pt>
                <c:pt idx="58">
                  <c:v>4.0853889104905985</c:v>
                </c:pt>
                <c:pt idx="59">
                  <c:v>4.0853889104905985</c:v>
                </c:pt>
                <c:pt idx="60">
                  <c:v>4.0853889104905985</c:v>
                </c:pt>
                <c:pt idx="61">
                  <c:v>4.0853889104905985</c:v>
                </c:pt>
                <c:pt idx="62">
                  <c:v>4.0853889104905985</c:v>
                </c:pt>
                <c:pt idx="63">
                  <c:v>4.0853889104905985</c:v>
                </c:pt>
                <c:pt idx="64">
                  <c:v>4.0853889104905985</c:v>
                </c:pt>
                <c:pt idx="65">
                  <c:v>4.0853889104905985</c:v>
                </c:pt>
                <c:pt idx="66">
                  <c:v>4.0853889104905985</c:v>
                </c:pt>
                <c:pt idx="67">
                  <c:v>4.0853889104905985</c:v>
                </c:pt>
                <c:pt idx="68">
                  <c:v>4.0853889104905985</c:v>
                </c:pt>
                <c:pt idx="69">
                  <c:v>4.0853889104905985</c:v>
                </c:pt>
                <c:pt idx="70">
                  <c:v>4.0853889104905985</c:v>
                </c:pt>
                <c:pt idx="71">
                  <c:v>4.0853889104905985</c:v>
                </c:pt>
                <c:pt idx="72">
                  <c:v>4.0853889104905985</c:v>
                </c:pt>
                <c:pt idx="73">
                  <c:v>4.0853889104905985</c:v>
                </c:pt>
                <c:pt idx="74">
                  <c:v>4.0853889104905985</c:v>
                </c:pt>
                <c:pt idx="75">
                  <c:v>4.0853889104905985</c:v>
                </c:pt>
                <c:pt idx="76">
                  <c:v>4.0853889104905985</c:v>
                </c:pt>
                <c:pt idx="77">
                  <c:v>4.0853889104905985</c:v>
                </c:pt>
                <c:pt idx="78">
                  <c:v>4.0853889104905985</c:v>
                </c:pt>
                <c:pt idx="79">
                  <c:v>4.0853889104905985</c:v>
                </c:pt>
                <c:pt idx="80">
                  <c:v>4.0853889104905985</c:v>
                </c:pt>
                <c:pt idx="81">
                  <c:v>4.0853889104905985</c:v>
                </c:pt>
                <c:pt idx="82">
                  <c:v>4.0853889104905985</c:v>
                </c:pt>
                <c:pt idx="83">
                  <c:v>4.0853889104905985</c:v>
                </c:pt>
                <c:pt idx="84">
                  <c:v>4.0853889104905985</c:v>
                </c:pt>
                <c:pt idx="85">
                  <c:v>4.0853889104905985</c:v>
                </c:pt>
                <c:pt idx="86">
                  <c:v>4.0853889104905985</c:v>
                </c:pt>
                <c:pt idx="87">
                  <c:v>4.0853889104905985</c:v>
                </c:pt>
                <c:pt idx="88">
                  <c:v>4.0853889104905985</c:v>
                </c:pt>
                <c:pt idx="89">
                  <c:v>4.0853889104905985</c:v>
                </c:pt>
                <c:pt idx="90">
                  <c:v>4.0853889104905985</c:v>
                </c:pt>
                <c:pt idx="91">
                  <c:v>4.0853889104905985</c:v>
                </c:pt>
                <c:pt idx="92">
                  <c:v>4.0853889104905985</c:v>
                </c:pt>
                <c:pt idx="93">
                  <c:v>4.0853889104905985</c:v>
                </c:pt>
                <c:pt idx="94">
                  <c:v>4.0853889104905985</c:v>
                </c:pt>
                <c:pt idx="95">
                  <c:v>4.0853889104905985</c:v>
                </c:pt>
                <c:pt idx="96">
                  <c:v>4.0853889104905985</c:v>
                </c:pt>
                <c:pt idx="97">
                  <c:v>4.0853889104905985</c:v>
                </c:pt>
                <c:pt idx="98">
                  <c:v>4.0853889104905985</c:v>
                </c:pt>
                <c:pt idx="99">
                  <c:v>4.0853889104905985</c:v>
                </c:pt>
                <c:pt idx="100">
                  <c:v>4.0853889104905985</c:v>
                </c:pt>
                <c:pt idx="101">
                  <c:v>4.0853889104905985</c:v>
                </c:pt>
                <c:pt idx="102">
                  <c:v>4.0853889104905985</c:v>
                </c:pt>
                <c:pt idx="103">
                  <c:v>4.0853889104905985</c:v>
                </c:pt>
                <c:pt idx="104">
                  <c:v>4.0853889104905985</c:v>
                </c:pt>
                <c:pt idx="105">
                  <c:v>4.0853889104905985</c:v>
                </c:pt>
                <c:pt idx="106">
                  <c:v>4.0853889104905985</c:v>
                </c:pt>
                <c:pt idx="107">
                  <c:v>4.0853889104905985</c:v>
                </c:pt>
                <c:pt idx="108">
                  <c:v>4.0853889104905985</c:v>
                </c:pt>
                <c:pt idx="109">
                  <c:v>4.0853889104905985</c:v>
                </c:pt>
                <c:pt idx="110">
                  <c:v>4.0853889104905985</c:v>
                </c:pt>
                <c:pt idx="111">
                  <c:v>4.0853889104905985</c:v>
                </c:pt>
                <c:pt idx="112">
                  <c:v>4.0853889104905985</c:v>
                </c:pt>
                <c:pt idx="113">
                  <c:v>4.0853889104905985</c:v>
                </c:pt>
                <c:pt idx="114">
                  <c:v>4.0853889104905985</c:v>
                </c:pt>
                <c:pt idx="115">
                  <c:v>4.0853889104905985</c:v>
                </c:pt>
                <c:pt idx="116">
                  <c:v>4.0853889104905985</c:v>
                </c:pt>
                <c:pt idx="117">
                  <c:v>4.0853889104905985</c:v>
                </c:pt>
                <c:pt idx="118">
                  <c:v>4.0853889104905985</c:v>
                </c:pt>
                <c:pt idx="119">
                  <c:v>4.0853889104905985</c:v>
                </c:pt>
                <c:pt idx="120">
                  <c:v>4.0853889104905985</c:v>
                </c:pt>
                <c:pt idx="121">
                  <c:v>4.0853889104905985</c:v>
                </c:pt>
                <c:pt idx="122">
                  <c:v>4.0853889104905985</c:v>
                </c:pt>
                <c:pt idx="123">
                  <c:v>4.0853889104905985</c:v>
                </c:pt>
                <c:pt idx="124">
                  <c:v>4.0853889104905985</c:v>
                </c:pt>
                <c:pt idx="125">
                  <c:v>4.0853889104905985</c:v>
                </c:pt>
                <c:pt idx="126">
                  <c:v>4.0853889104905985</c:v>
                </c:pt>
                <c:pt idx="127">
                  <c:v>4.0853889104905985</c:v>
                </c:pt>
                <c:pt idx="128">
                  <c:v>4.0853889104905985</c:v>
                </c:pt>
                <c:pt idx="129">
                  <c:v>4.0853889104905985</c:v>
                </c:pt>
                <c:pt idx="130">
                  <c:v>4.0853889104905985</c:v>
                </c:pt>
                <c:pt idx="131">
                  <c:v>4.0853889104905985</c:v>
                </c:pt>
                <c:pt idx="132">
                  <c:v>4.0853889104905985</c:v>
                </c:pt>
                <c:pt idx="133">
                  <c:v>4.0853889104905985</c:v>
                </c:pt>
                <c:pt idx="134">
                  <c:v>4.0853889104905985</c:v>
                </c:pt>
                <c:pt idx="135">
                  <c:v>4.0853889104905985</c:v>
                </c:pt>
                <c:pt idx="136">
                  <c:v>4.0853889104905985</c:v>
                </c:pt>
                <c:pt idx="137">
                  <c:v>4.0853889104905985</c:v>
                </c:pt>
                <c:pt idx="138">
                  <c:v>4.0853889104905985</c:v>
                </c:pt>
                <c:pt idx="139">
                  <c:v>4.0853889104905985</c:v>
                </c:pt>
                <c:pt idx="140">
                  <c:v>4.0853889104905985</c:v>
                </c:pt>
                <c:pt idx="141">
                  <c:v>4.0853889104905985</c:v>
                </c:pt>
                <c:pt idx="142">
                  <c:v>4.0853889104905985</c:v>
                </c:pt>
                <c:pt idx="143">
                  <c:v>4.0853889104905985</c:v>
                </c:pt>
                <c:pt idx="144">
                  <c:v>4.0853889104905985</c:v>
                </c:pt>
                <c:pt idx="145">
                  <c:v>4.0853889104905985</c:v>
                </c:pt>
                <c:pt idx="146">
                  <c:v>4.0853889104905985</c:v>
                </c:pt>
                <c:pt idx="147">
                  <c:v>4.0853889104905985</c:v>
                </c:pt>
                <c:pt idx="148">
                  <c:v>4.0853889104905985</c:v>
                </c:pt>
                <c:pt idx="149">
                  <c:v>4.0853889104905985</c:v>
                </c:pt>
                <c:pt idx="150">
                  <c:v>4.0853889104905985</c:v>
                </c:pt>
                <c:pt idx="151">
                  <c:v>4.0853889104905985</c:v>
                </c:pt>
                <c:pt idx="152">
                  <c:v>4.0853889104905985</c:v>
                </c:pt>
                <c:pt idx="153">
                  <c:v>4.0853889104905985</c:v>
                </c:pt>
                <c:pt idx="154">
                  <c:v>4.0853889104905985</c:v>
                </c:pt>
                <c:pt idx="155">
                  <c:v>4.0853889104905985</c:v>
                </c:pt>
                <c:pt idx="156">
                  <c:v>4.0853889104905985</c:v>
                </c:pt>
                <c:pt idx="157">
                  <c:v>4.0853889104905985</c:v>
                </c:pt>
                <c:pt idx="158">
                  <c:v>4.0853889104905985</c:v>
                </c:pt>
                <c:pt idx="159">
                  <c:v>4.0853889104905985</c:v>
                </c:pt>
                <c:pt idx="160">
                  <c:v>4.0853889104905985</c:v>
                </c:pt>
                <c:pt idx="161">
                  <c:v>4.0853889104905985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9-4735-4190-9E57-919C1BF79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544080"/>
        <c:axId val="231544472"/>
      </c:lineChart>
      <c:catAx>
        <c:axId val="231544080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Lab ID</a:t>
                </a:r>
              </a:p>
            </c:rich>
          </c:tx>
          <c:layout>
            <c:manualLayout>
              <c:xMode val="edge"/>
              <c:yMode val="edge"/>
              <c:x val="0.4783574317445195"/>
              <c:y val="0.890701481359332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544472"/>
        <c:crossesAt val="-20"/>
        <c:auto val="1"/>
        <c:lblAlgn val="ctr"/>
        <c:lblOffset val="100"/>
        <c:tickLblSkip val="9"/>
        <c:tickMarkSkip val="9"/>
        <c:noMultiLvlLbl val="0"/>
      </c:catAx>
      <c:valAx>
        <c:axId val="231544472"/>
        <c:scaling>
          <c:orientation val="minMax"/>
          <c:max val="15"/>
          <c:min val="-2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Fine Material Mass Percent Difference</a:t>
                </a:r>
              </a:p>
            </c:rich>
          </c:tx>
          <c:layout>
            <c:manualLayout>
              <c:xMode val="edge"/>
              <c:yMode val="edge"/>
              <c:x val="1.4428456674232447E-2"/>
              <c:y val="0.3066884473210482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544080"/>
        <c:crosses val="autoZero"/>
        <c:crossBetween val="between"/>
        <c:majorUnit val="5"/>
        <c:minorUnit val="5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0676156583629894"/>
          <c:y val="0.95418848167539272"/>
          <c:w val="0.80249110320284711"/>
          <c:h val="3.79581151832460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USGS Sediment Laboratory Quality Assurance Project - Study 1, 2022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Sand Material Mass Percent Difference Results</a:t>
            </a:r>
          </a:p>
        </c:rich>
      </c:tx>
      <c:layout>
        <c:manualLayout>
          <c:xMode val="edge"/>
          <c:yMode val="edge"/>
          <c:x val="0.1964484032467472"/>
          <c:y val="1.631316046227205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773645492467687E-2"/>
          <c:y val="0.17835244793882044"/>
          <c:w val="0.86718203417934825"/>
          <c:h val="0.5807504078303426"/>
        </c:manualLayout>
      </c:layout>
      <c:lineChart>
        <c:grouping val="standard"/>
        <c:varyColors val="0"/>
        <c:ser>
          <c:idx val="0"/>
          <c:order val="0"/>
          <c:tx>
            <c:v>Results</c:v>
          </c:tx>
          <c:spPr>
            <a:ln w="28575">
              <a:noFill/>
            </a:ln>
          </c:spPr>
          <c:marker>
            <c:symbol val="diamond"/>
            <c:size val="4"/>
            <c:spPr>
              <a:noFill/>
              <a:ln w="12700">
                <a:solidFill>
                  <a:srgbClr val="0070C0"/>
                </a:solidFill>
                <a:prstDash val="solid"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403-4A01-B224-AFA20763FD5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403-4A01-B224-AFA20763FD5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403-4A01-B224-AFA20763FD5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403-4A01-B224-AFA20763FD5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403-4A01-B224-AFA20763FD5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6403-4A01-B224-AFA20763FD5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6403-4A01-B224-AFA20763FD5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6403-4A01-B224-AFA20763FD5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6403-4A01-B224-AFA20763FD5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6403-4A01-B224-AFA20763FD5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6403-4A01-B224-AFA20763FD5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6403-4A01-B224-AFA20763FD5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6403-4A01-B224-AFA20763FD5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6403-4A01-B224-AFA20763FD5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6403-4A01-B224-AFA20763FD5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6403-4A01-B224-AFA20763FD5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6403-4A01-B224-AFA20763FD53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6403-4A01-B224-AFA20763FD53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6403-4A01-B224-AFA20763FD53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6403-4A01-B224-AFA20763FD53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6403-4A01-B224-AFA20763FD53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6403-4A01-B224-AFA20763FD53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6403-4A01-B224-AFA20763FD53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6403-4A01-B224-AFA20763FD53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6403-4A01-B224-AFA20763FD53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6403-4A01-B224-AFA20763FD53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6403-4A01-B224-AFA20763FD53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6403-4A01-B224-AFA20763FD53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6403-4A01-B224-AFA20763FD53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6403-4A01-B224-AFA20763FD53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6403-4A01-B224-AFA20763FD53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6403-4A01-B224-AFA20763FD53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6403-4A01-B224-AFA20763FD53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6403-4A01-B224-AFA20763FD53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6403-4A01-B224-AFA20763FD53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6403-4A01-B224-AFA20763FD53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24-6403-4A01-B224-AFA20763FD53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25-6403-4A01-B224-AFA20763FD53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26-6403-4A01-B224-AFA20763FD53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27-6403-4A01-B224-AFA20763FD53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28-6403-4A01-B224-AFA20763FD53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9-6403-4A01-B224-AFA20763FD53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2A-6403-4A01-B224-AFA20763FD53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2B-6403-4A01-B224-AFA20763FD53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2C-6403-4A01-B224-AFA20763FD53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2D-6403-4A01-B224-AFA20763FD53}"/>
              </c:ext>
            </c:extLst>
          </c:dPt>
          <c:dPt>
            <c:idx val="46"/>
            <c:bubble3D val="0"/>
            <c:extLst>
              <c:ext xmlns:c16="http://schemas.microsoft.com/office/drawing/2014/chart" uri="{C3380CC4-5D6E-409C-BE32-E72D297353CC}">
                <c16:uniqueId val="{0000002E-6403-4A01-B224-AFA20763FD53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2F-6403-4A01-B224-AFA20763FD53}"/>
              </c:ext>
            </c:extLst>
          </c:dPt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30-6403-4A01-B224-AFA20763FD53}"/>
              </c:ext>
            </c:extLst>
          </c:dPt>
          <c:dPt>
            <c:idx val="49"/>
            <c:bubble3D val="0"/>
            <c:extLst>
              <c:ext xmlns:c16="http://schemas.microsoft.com/office/drawing/2014/chart" uri="{C3380CC4-5D6E-409C-BE32-E72D297353CC}">
                <c16:uniqueId val="{00000031-6403-4A01-B224-AFA20763FD53}"/>
              </c:ext>
            </c:extLst>
          </c:dPt>
          <c:dPt>
            <c:idx val="50"/>
            <c:bubble3D val="0"/>
            <c:extLst>
              <c:ext xmlns:c16="http://schemas.microsoft.com/office/drawing/2014/chart" uri="{C3380CC4-5D6E-409C-BE32-E72D297353CC}">
                <c16:uniqueId val="{00000032-6403-4A01-B224-AFA20763FD53}"/>
              </c:ext>
            </c:extLst>
          </c:dPt>
          <c:dPt>
            <c:idx val="51"/>
            <c:bubble3D val="0"/>
            <c:extLst>
              <c:ext xmlns:c16="http://schemas.microsoft.com/office/drawing/2014/chart" uri="{C3380CC4-5D6E-409C-BE32-E72D297353CC}">
                <c16:uniqueId val="{00000033-6403-4A01-B224-AFA20763FD53}"/>
              </c:ext>
            </c:extLst>
          </c:dPt>
          <c:dPt>
            <c:idx val="52"/>
            <c:bubble3D val="0"/>
            <c:extLst>
              <c:ext xmlns:c16="http://schemas.microsoft.com/office/drawing/2014/chart" uri="{C3380CC4-5D6E-409C-BE32-E72D297353CC}">
                <c16:uniqueId val="{00000034-6403-4A01-B224-AFA20763FD53}"/>
              </c:ext>
            </c:extLst>
          </c:dPt>
          <c:dPt>
            <c:idx val="53"/>
            <c:bubble3D val="0"/>
            <c:extLst>
              <c:ext xmlns:c16="http://schemas.microsoft.com/office/drawing/2014/chart" uri="{C3380CC4-5D6E-409C-BE32-E72D297353CC}">
                <c16:uniqueId val="{00000035-6403-4A01-B224-AFA20763FD53}"/>
              </c:ext>
            </c:extLst>
          </c:dPt>
          <c:dPt>
            <c:idx val="54"/>
            <c:bubble3D val="0"/>
            <c:extLst>
              <c:ext xmlns:c16="http://schemas.microsoft.com/office/drawing/2014/chart" uri="{C3380CC4-5D6E-409C-BE32-E72D297353CC}">
                <c16:uniqueId val="{00000036-6403-4A01-B224-AFA20763FD53}"/>
              </c:ext>
            </c:extLst>
          </c:dPt>
          <c:dPt>
            <c:idx val="55"/>
            <c:bubble3D val="0"/>
            <c:extLst>
              <c:ext xmlns:c16="http://schemas.microsoft.com/office/drawing/2014/chart" uri="{C3380CC4-5D6E-409C-BE32-E72D297353CC}">
                <c16:uniqueId val="{00000037-6403-4A01-B224-AFA20763FD53}"/>
              </c:ext>
            </c:extLst>
          </c:dPt>
          <c:dPt>
            <c:idx val="56"/>
            <c:bubble3D val="0"/>
            <c:extLst>
              <c:ext xmlns:c16="http://schemas.microsoft.com/office/drawing/2014/chart" uri="{C3380CC4-5D6E-409C-BE32-E72D297353CC}">
                <c16:uniqueId val="{00000038-6403-4A01-B224-AFA20763FD53}"/>
              </c:ext>
            </c:extLst>
          </c:dPt>
          <c:dPt>
            <c:idx val="57"/>
            <c:bubble3D val="0"/>
            <c:extLst>
              <c:ext xmlns:c16="http://schemas.microsoft.com/office/drawing/2014/chart" uri="{C3380CC4-5D6E-409C-BE32-E72D297353CC}">
                <c16:uniqueId val="{00000039-6403-4A01-B224-AFA20763FD53}"/>
              </c:ext>
            </c:extLst>
          </c:dPt>
          <c:dPt>
            <c:idx val="58"/>
            <c:bubble3D val="0"/>
            <c:extLst>
              <c:ext xmlns:c16="http://schemas.microsoft.com/office/drawing/2014/chart" uri="{C3380CC4-5D6E-409C-BE32-E72D297353CC}">
                <c16:uniqueId val="{0000003A-6403-4A01-B224-AFA20763FD53}"/>
              </c:ext>
            </c:extLst>
          </c:dPt>
          <c:dPt>
            <c:idx val="59"/>
            <c:bubble3D val="0"/>
            <c:extLst>
              <c:ext xmlns:c16="http://schemas.microsoft.com/office/drawing/2014/chart" uri="{C3380CC4-5D6E-409C-BE32-E72D297353CC}">
                <c16:uniqueId val="{0000003B-6403-4A01-B224-AFA20763FD53}"/>
              </c:ext>
            </c:extLst>
          </c:dPt>
          <c:dPt>
            <c:idx val="60"/>
            <c:bubble3D val="0"/>
            <c:extLst>
              <c:ext xmlns:c16="http://schemas.microsoft.com/office/drawing/2014/chart" uri="{C3380CC4-5D6E-409C-BE32-E72D297353CC}">
                <c16:uniqueId val="{0000003C-6403-4A01-B224-AFA20763FD53}"/>
              </c:ext>
            </c:extLst>
          </c:dPt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3D-6403-4A01-B224-AFA20763FD53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3E-6403-4A01-B224-AFA20763FD53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3F-6403-4A01-B224-AFA20763FD53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40-6403-4A01-B224-AFA20763FD53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41-6403-4A01-B224-AFA20763FD53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42-6403-4A01-B224-AFA20763FD53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43-6403-4A01-B224-AFA20763FD53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44-6403-4A01-B224-AFA20763FD53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45-6403-4A01-B224-AFA20763FD53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46-6403-4A01-B224-AFA20763FD53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47-6403-4A01-B224-AFA20763FD53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48-6403-4A01-B224-AFA20763FD53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49-6403-4A01-B224-AFA20763FD53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4A-6403-4A01-B224-AFA20763FD53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4B-6403-4A01-B224-AFA20763FD53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4C-6403-4A01-B224-AFA20763FD53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4D-6403-4A01-B224-AFA20763FD53}"/>
              </c:ext>
            </c:extLst>
          </c:dPt>
          <c:cat>
            <c:strRef>
              <c:f>Results!$B$4:$B$165</c:f>
              <c:strCache>
                <c:ptCount val="162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19-USGS</c:v>
                </c:pt>
                <c:pt idx="64">
                  <c:v>19-USGS</c:v>
                </c:pt>
                <c:pt idx="65">
                  <c:v>19-USGS</c:v>
                </c:pt>
                <c:pt idx="66">
                  <c:v>19-USGS</c:v>
                </c:pt>
                <c:pt idx="67">
                  <c:v>19-USGS</c:v>
                </c:pt>
                <c:pt idx="68">
                  <c:v>19-USGS</c:v>
                </c:pt>
                <c:pt idx="69">
                  <c:v>19-USGS</c:v>
                </c:pt>
                <c:pt idx="70">
                  <c:v>19-USGS</c:v>
                </c:pt>
                <c:pt idx="71">
                  <c:v>19-USGS</c:v>
                </c:pt>
                <c:pt idx="72">
                  <c:v>20-USGS</c:v>
                </c:pt>
                <c:pt idx="73">
                  <c:v>20-USGS</c:v>
                </c:pt>
                <c:pt idx="74">
                  <c:v>20-USGS</c:v>
                </c:pt>
                <c:pt idx="75">
                  <c:v>20-USGS</c:v>
                </c:pt>
                <c:pt idx="76">
                  <c:v>20-USGS</c:v>
                </c:pt>
                <c:pt idx="77">
                  <c:v>20-USGS</c:v>
                </c:pt>
                <c:pt idx="78">
                  <c:v>20-USGS</c:v>
                </c:pt>
                <c:pt idx="79">
                  <c:v>20-USGS</c:v>
                </c:pt>
                <c:pt idx="80">
                  <c:v>20-USGS</c:v>
                </c:pt>
                <c:pt idx="81">
                  <c:v>21-Other</c:v>
                </c:pt>
                <c:pt idx="82">
                  <c:v>21-Other</c:v>
                </c:pt>
                <c:pt idx="83">
                  <c:v>21-Other</c:v>
                </c:pt>
                <c:pt idx="84">
                  <c:v>21-Other</c:v>
                </c:pt>
                <c:pt idx="85">
                  <c:v>21-Other</c:v>
                </c:pt>
                <c:pt idx="86">
                  <c:v>21-Other</c:v>
                </c:pt>
                <c:pt idx="87">
                  <c:v>21-Other</c:v>
                </c:pt>
                <c:pt idx="88">
                  <c:v>21-Other</c:v>
                </c:pt>
                <c:pt idx="89">
                  <c:v>21-Other</c:v>
                </c:pt>
                <c:pt idx="90">
                  <c:v>23-Other</c:v>
                </c:pt>
                <c:pt idx="91">
                  <c:v>23-Other</c:v>
                </c:pt>
                <c:pt idx="92">
                  <c:v>23-Other</c:v>
                </c:pt>
                <c:pt idx="93">
                  <c:v>23-Other</c:v>
                </c:pt>
                <c:pt idx="94">
                  <c:v>23-Other</c:v>
                </c:pt>
                <c:pt idx="95">
                  <c:v>23-Other</c:v>
                </c:pt>
                <c:pt idx="96">
                  <c:v>23-Other</c:v>
                </c:pt>
                <c:pt idx="97">
                  <c:v>23-Other</c:v>
                </c:pt>
                <c:pt idx="98">
                  <c:v>23-Other</c:v>
                </c:pt>
                <c:pt idx="99">
                  <c:v>25-USGS</c:v>
                </c:pt>
                <c:pt idx="100">
                  <c:v>25-USGS</c:v>
                </c:pt>
                <c:pt idx="101">
                  <c:v>25-USGS</c:v>
                </c:pt>
                <c:pt idx="102">
                  <c:v>25-USGS</c:v>
                </c:pt>
                <c:pt idx="103">
                  <c:v>25-USGS</c:v>
                </c:pt>
                <c:pt idx="104">
                  <c:v>25-USGS</c:v>
                </c:pt>
                <c:pt idx="105">
                  <c:v>25-USGS</c:v>
                </c:pt>
                <c:pt idx="106">
                  <c:v>25-USGS</c:v>
                </c:pt>
                <c:pt idx="107">
                  <c:v>25-USGS</c:v>
                </c:pt>
                <c:pt idx="108">
                  <c:v>28-Other</c:v>
                </c:pt>
                <c:pt idx="109">
                  <c:v>28-Other</c:v>
                </c:pt>
                <c:pt idx="110">
                  <c:v>28-Other</c:v>
                </c:pt>
                <c:pt idx="111">
                  <c:v>28-Other</c:v>
                </c:pt>
                <c:pt idx="112">
                  <c:v>28-Other</c:v>
                </c:pt>
                <c:pt idx="113">
                  <c:v>28-Other</c:v>
                </c:pt>
                <c:pt idx="114">
                  <c:v>28-Other</c:v>
                </c:pt>
                <c:pt idx="115">
                  <c:v>28-Other</c:v>
                </c:pt>
                <c:pt idx="116">
                  <c:v>28-Other</c:v>
                </c:pt>
                <c:pt idx="117">
                  <c:v>29-Other</c:v>
                </c:pt>
                <c:pt idx="118">
                  <c:v>29-Other</c:v>
                </c:pt>
                <c:pt idx="119">
                  <c:v>29-Other</c:v>
                </c:pt>
                <c:pt idx="120">
                  <c:v>29-Other</c:v>
                </c:pt>
                <c:pt idx="121">
                  <c:v>29-Other</c:v>
                </c:pt>
                <c:pt idx="122">
                  <c:v>29-Other</c:v>
                </c:pt>
                <c:pt idx="123">
                  <c:v>29-Other</c:v>
                </c:pt>
                <c:pt idx="124">
                  <c:v>29-Other</c:v>
                </c:pt>
                <c:pt idx="125">
                  <c:v>29-Other</c:v>
                </c:pt>
                <c:pt idx="126">
                  <c:v>30-Other</c:v>
                </c:pt>
                <c:pt idx="127">
                  <c:v>30-Other</c:v>
                </c:pt>
                <c:pt idx="128">
                  <c:v>30-Other</c:v>
                </c:pt>
                <c:pt idx="129">
                  <c:v>30-Other</c:v>
                </c:pt>
                <c:pt idx="130">
                  <c:v>30-Other</c:v>
                </c:pt>
                <c:pt idx="131">
                  <c:v>30-Other</c:v>
                </c:pt>
                <c:pt idx="132">
                  <c:v>30-Other</c:v>
                </c:pt>
                <c:pt idx="133">
                  <c:v>30-Other</c:v>
                </c:pt>
                <c:pt idx="134">
                  <c:v>30-Other</c:v>
                </c:pt>
                <c:pt idx="135">
                  <c:v>31-Other</c:v>
                </c:pt>
                <c:pt idx="136">
                  <c:v>31-Other</c:v>
                </c:pt>
                <c:pt idx="137">
                  <c:v>31-Other</c:v>
                </c:pt>
                <c:pt idx="138">
                  <c:v>31-Other</c:v>
                </c:pt>
                <c:pt idx="139">
                  <c:v>31-Other</c:v>
                </c:pt>
                <c:pt idx="140">
                  <c:v>31-Other</c:v>
                </c:pt>
                <c:pt idx="141">
                  <c:v>31-Other</c:v>
                </c:pt>
                <c:pt idx="142">
                  <c:v>31-Other</c:v>
                </c:pt>
                <c:pt idx="143">
                  <c:v>31-Other</c:v>
                </c:pt>
                <c:pt idx="144">
                  <c:v>34-Other</c:v>
                </c:pt>
                <c:pt idx="145">
                  <c:v>34-Other</c:v>
                </c:pt>
                <c:pt idx="146">
                  <c:v>34-Other</c:v>
                </c:pt>
                <c:pt idx="147">
                  <c:v>34-Other</c:v>
                </c:pt>
                <c:pt idx="148">
                  <c:v>34-Other</c:v>
                </c:pt>
                <c:pt idx="149">
                  <c:v>34-Other</c:v>
                </c:pt>
                <c:pt idx="150">
                  <c:v>34-Other</c:v>
                </c:pt>
                <c:pt idx="151">
                  <c:v>34-Other</c:v>
                </c:pt>
                <c:pt idx="152">
                  <c:v>34-Other</c:v>
                </c:pt>
                <c:pt idx="153">
                  <c:v>36-Other</c:v>
                </c:pt>
                <c:pt idx="154">
                  <c:v>36-Other</c:v>
                </c:pt>
                <c:pt idx="155">
                  <c:v>36-Other</c:v>
                </c:pt>
                <c:pt idx="156">
                  <c:v>36-Other</c:v>
                </c:pt>
                <c:pt idx="157">
                  <c:v>36-Other</c:v>
                </c:pt>
                <c:pt idx="158">
                  <c:v>36-Other</c:v>
                </c:pt>
                <c:pt idx="159">
                  <c:v>36-Other</c:v>
                </c:pt>
                <c:pt idx="160">
                  <c:v>36-Other</c:v>
                </c:pt>
                <c:pt idx="161">
                  <c:v>36-Other</c:v>
                </c:pt>
              </c:strCache>
            </c:strRef>
          </c:cat>
          <c:val>
            <c:numRef>
              <c:f>Results!$R$4:$R$165</c:f>
              <c:numCache>
                <c:formatCode>0.00</c:formatCode>
                <c:ptCount val="162"/>
                <c:pt idx="0">
                  <c:v>21.359223300970879</c:v>
                </c:pt>
                <c:pt idx="1">
                  <c:v>25.465838509316768</c:v>
                </c:pt>
                <c:pt idx="2">
                  <c:v>8.0710250201772332E-2</c:v>
                </c:pt>
                <c:pt idx="3">
                  <c:v>3.2128514056224988</c:v>
                </c:pt>
                <c:pt idx="4">
                  <c:v>15.899999999999997</c:v>
                </c:pt>
                <c:pt idx="5">
                  <c:v>0.60000000000000797</c:v>
                </c:pt>
                <c:pt idx="6">
                  <c:v>0.299475917144991</c:v>
                </c:pt>
                <c:pt idx="7">
                  <c:v>-2.555400279496912</c:v>
                </c:pt>
                <c:pt idx="8">
                  <c:v>0.1197923599094918</c:v>
                </c:pt>
                <c:pt idx="12">
                  <c:v>4.1666666666666625</c:v>
                </c:pt>
                <c:pt idx="13">
                  <c:v>-21.457085828343306</c:v>
                </c:pt>
                <c:pt idx="14">
                  <c:v>-15.210140093395609</c:v>
                </c:pt>
                <c:pt idx="15">
                  <c:v>-3.0484757621189376</c:v>
                </c:pt>
                <c:pt idx="16">
                  <c:v>-1.6390165900459694</c:v>
                </c:pt>
                <c:pt idx="17">
                  <c:v>-6.658676255161218E-2</c:v>
                </c:pt>
                <c:pt idx="18">
                  <c:v>36.633663366336641</c:v>
                </c:pt>
                <c:pt idx="19">
                  <c:v>-3.0674846625766685</c:v>
                </c:pt>
                <c:pt idx="20">
                  <c:v>-3.4220532319391692</c:v>
                </c:pt>
                <c:pt idx="21">
                  <c:v>-5.2000000000000099</c:v>
                </c:pt>
                <c:pt idx="22">
                  <c:v>1.0617760617760654</c:v>
                </c:pt>
                <c:pt idx="23">
                  <c:v>0.99667774086378835</c:v>
                </c:pt>
                <c:pt idx="24">
                  <c:v>-0.97329673072124134</c:v>
                </c:pt>
                <c:pt idx="25">
                  <c:v>-1.3997200559888034</c:v>
                </c:pt>
                <c:pt idx="26">
                  <c:v>-0.14623770273863199</c:v>
                </c:pt>
                <c:pt idx="27">
                  <c:v>110.8910891089109</c:v>
                </c:pt>
                <c:pt idx="28">
                  <c:v>6.4516129032258114</c:v>
                </c:pt>
                <c:pt idx="29">
                  <c:v>1.5999999999999903</c:v>
                </c:pt>
                <c:pt idx="30">
                  <c:v>-3.7848605577689223</c:v>
                </c:pt>
                <c:pt idx="31">
                  <c:v>-3.1809145129224601</c:v>
                </c:pt>
                <c:pt idx="32">
                  <c:v>2.0652898067954641</c:v>
                </c:pt>
                <c:pt idx="33">
                  <c:v>7.4719800747189771E-2</c:v>
                </c:pt>
                <c:pt idx="34">
                  <c:v>0.75787794176306855</c:v>
                </c:pt>
                <c:pt idx="35">
                  <c:v>-2.6652452025583421E-2</c:v>
                </c:pt>
                <c:pt idx="36">
                  <c:v>2.9411764705882342</c:v>
                </c:pt>
                <c:pt idx="37">
                  <c:v>3.8216560509554132</c:v>
                </c:pt>
                <c:pt idx="38">
                  <c:v>0</c:v>
                </c:pt>
                <c:pt idx="39">
                  <c:v>3.7623762376237604</c:v>
                </c:pt>
                <c:pt idx="40">
                  <c:v>-0.39564787339267815</c:v>
                </c:pt>
                <c:pt idx="41">
                  <c:v>2.1897810218978084</c:v>
                </c:pt>
                <c:pt idx="42">
                  <c:v>-9.9750623441399358E-2</c:v>
                </c:pt>
                <c:pt idx="43">
                  <c:v>0.53817022124774261</c:v>
                </c:pt>
                <c:pt idx="44">
                  <c:v>-1.3315579227694937E-2</c:v>
                </c:pt>
                <c:pt idx="48">
                  <c:v>-5.9171597633136148</c:v>
                </c:pt>
                <c:pt idx="49">
                  <c:v>-19.004975124378117</c:v>
                </c:pt>
                <c:pt idx="50">
                  <c:v>-14.015645371577587</c:v>
                </c:pt>
                <c:pt idx="51">
                  <c:v>-9.9007444168734597</c:v>
                </c:pt>
                <c:pt idx="52">
                  <c:v>-1.2567324955116641</c:v>
                </c:pt>
                <c:pt idx="53">
                  <c:v>-5.4550292708887751</c:v>
                </c:pt>
                <c:pt idx="54">
                  <c:v>5.8823529411764683</c:v>
                </c:pt>
                <c:pt idx="55">
                  <c:v>13.461538461538469</c:v>
                </c:pt>
                <c:pt idx="56">
                  <c:v>11.904761904761902</c:v>
                </c:pt>
                <c:pt idx="57">
                  <c:v>8.5148514851485118</c:v>
                </c:pt>
                <c:pt idx="58">
                  <c:v>1.6999999999999931</c:v>
                </c:pt>
                <c:pt idx="59">
                  <c:v>1.3315579227696417</c:v>
                </c:pt>
                <c:pt idx="60">
                  <c:v>0.7488766849725419</c:v>
                </c:pt>
                <c:pt idx="61">
                  <c:v>1.6583416583416757</c:v>
                </c:pt>
                <c:pt idx="62">
                  <c:v>0.7064782724606733</c:v>
                </c:pt>
                <c:pt idx="63">
                  <c:v>17.431192660550465</c:v>
                </c:pt>
                <c:pt idx="64">
                  <c:v>1.1695906432748466</c:v>
                </c:pt>
                <c:pt idx="65">
                  <c:v>8.7649402390438258</c:v>
                </c:pt>
                <c:pt idx="66">
                  <c:v>0</c:v>
                </c:pt>
                <c:pt idx="67">
                  <c:v>1.2633624878522793</c:v>
                </c:pt>
                <c:pt idx="68">
                  <c:v>4.3853820598006612</c:v>
                </c:pt>
                <c:pt idx="69">
                  <c:v>-7.4719800747203607E-2</c:v>
                </c:pt>
                <c:pt idx="70">
                  <c:v>5.9916117435583574E-2</c:v>
                </c:pt>
                <c:pt idx="71">
                  <c:v>0.15993602558976128</c:v>
                </c:pt>
                <c:pt idx="72">
                  <c:v>7.6923076923076952</c:v>
                </c:pt>
                <c:pt idx="73">
                  <c:v>-14.970059880239514</c:v>
                </c:pt>
                <c:pt idx="74">
                  <c:v>1.9685039370078756</c:v>
                </c:pt>
                <c:pt idx="75">
                  <c:v>-1.5936254980079723</c:v>
                </c:pt>
                <c:pt idx="76">
                  <c:v>-2.8741328047571848</c:v>
                </c:pt>
                <c:pt idx="77">
                  <c:v>-0.66401062416998724</c:v>
                </c:pt>
                <c:pt idx="78">
                  <c:v>-4.9962528103916555E-2</c:v>
                </c:pt>
                <c:pt idx="79">
                  <c:v>0.39912193175015004</c:v>
                </c:pt>
                <c:pt idx="80">
                  <c:v>-0.43970686209193466</c:v>
                </c:pt>
                <c:pt idx="90">
                  <c:v>29.166666666665392</c:v>
                </c:pt>
                <c:pt idx="91">
                  <c:v>36.912751677852171</c:v>
                </c:pt>
                <c:pt idx="92">
                  <c:v>19.379844961240934</c:v>
                </c:pt>
                <c:pt idx="93">
                  <c:v>5.5343511450379825</c:v>
                </c:pt>
                <c:pt idx="94">
                  <c:v>3.4687809712582762</c:v>
                </c:pt>
                <c:pt idx="95">
                  <c:v>-0.99933377748164276</c:v>
                </c:pt>
                <c:pt idx="96">
                  <c:v>-7.4925074925038956E-2</c:v>
                </c:pt>
                <c:pt idx="97">
                  <c:v>-0.25958466453669049</c:v>
                </c:pt>
                <c:pt idx="98">
                  <c:v>-0.91963214714116059</c:v>
                </c:pt>
                <c:pt idx="100">
                  <c:v>3.9999999999999996</c:v>
                </c:pt>
                <c:pt idx="101">
                  <c:v>5.2631578947368496</c:v>
                </c:pt>
                <c:pt idx="102">
                  <c:v>-1.3752455795677785</c:v>
                </c:pt>
                <c:pt idx="103">
                  <c:v>0.29910269192422206</c:v>
                </c:pt>
                <c:pt idx="104">
                  <c:v>2.5844930417494938</c:v>
                </c:pt>
                <c:pt idx="105">
                  <c:v>0.10002500625156577</c:v>
                </c:pt>
                <c:pt idx="106">
                  <c:v>0.35971223021583215</c:v>
                </c:pt>
                <c:pt idx="107">
                  <c:v>0.14654942712496533</c:v>
                </c:pt>
                <c:pt idx="135">
                  <c:v>2.9411764705882342</c:v>
                </c:pt>
                <c:pt idx="136">
                  <c:v>2.684563758389257</c:v>
                </c:pt>
                <c:pt idx="137">
                  <c:v>5.6224899598393652</c:v>
                </c:pt>
                <c:pt idx="138">
                  <c:v>2.5590551181102414</c:v>
                </c:pt>
                <c:pt idx="139">
                  <c:v>0.79051383399209008</c:v>
                </c:pt>
                <c:pt idx="140">
                  <c:v>-5.3262316910785668</c:v>
                </c:pt>
                <c:pt idx="141">
                  <c:v>272.53679221751065</c:v>
                </c:pt>
                <c:pt idx="142">
                  <c:v>346.28263902730708</c:v>
                </c:pt>
                <c:pt idx="143">
                  <c:v>252.61755694684956</c:v>
                </c:pt>
                <c:pt idx="153">
                  <c:v>3.3898305084745708</c:v>
                </c:pt>
                <c:pt idx="154">
                  <c:v>3.3333333333333366</c:v>
                </c:pt>
                <c:pt idx="155">
                  <c:v>0.81300813008129591</c:v>
                </c:pt>
                <c:pt idx="156">
                  <c:v>-0.58593750000000322</c:v>
                </c:pt>
                <c:pt idx="157">
                  <c:v>1.280788177339897</c:v>
                </c:pt>
                <c:pt idx="158">
                  <c:v>-2.6017344896597829</c:v>
                </c:pt>
                <c:pt idx="159">
                  <c:v>-0.14996250937265418</c:v>
                </c:pt>
                <c:pt idx="160">
                  <c:v>0.29904306220094612</c:v>
                </c:pt>
                <c:pt idx="161">
                  <c:v>-0.27962716378162328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E-6403-4A01-B224-AFA20763FD53}"/>
            </c:ext>
          </c:extLst>
        </c:ser>
        <c:ser>
          <c:idx val="1"/>
          <c:order val="1"/>
          <c:tx>
            <c:v>Median (0.47%)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Results!$B$4:$B$165</c:f>
              <c:strCache>
                <c:ptCount val="162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19-USGS</c:v>
                </c:pt>
                <c:pt idx="64">
                  <c:v>19-USGS</c:v>
                </c:pt>
                <c:pt idx="65">
                  <c:v>19-USGS</c:v>
                </c:pt>
                <c:pt idx="66">
                  <c:v>19-USGS</c:v>
                </c:pt>
                <c:pt idx="67">
                  <c:v>19-USGS</c:v>
                </c:pt>
                <c:pt idx="68">
                  <c:v>19-USGS</c:v>
                </c:pt>
                <c:pt idx="69">
                  <c:v>19-USGS</c:v>
                </c:pt>
                <c:pt idx="70">
                  <c:v>19-USGS</c:v>
                </c:pt>
                <c:pt idx="71">
                  <c:v>19-USGS</c:v>
                </c:pt>
                <c:pt idx="72">
                  <c:v>20-USGS</c:v>
                </c:pt>
                <c:pt idx="73">
                  <c:v>20-USGS</c:v>
                </c:pt>
                <c:pt idx="74">
                  <c:v>20-USGS</c:v>
                </c:pt>
                <c:pt idx="75">
                  <c:v>20-USGS</c:v>
                </c:pt>
                <c:pt idx="76">
                  <c:v>20-USGS</c:v>
                </c:pt>
                <c:pt idx="77">
                  <c:v>20-USGS</c:v>
                </c:pt>
                <c:pt idx="78">
                  <c:v>20-USGS</c:v>
                </c:pt>
                <c:pt idx="79">
                  <c:v>20-USGS</c:v>
                </c:pt>
                <c:pt idx="80">
                  <c:v>20-USGS</c:v>
                </c:pt>
                <c:pt idx="81">
                  <c:v>21-Other</c:v>
                </c:pt>
                <c:pt idx="82">
                  <c:v>21-Other</c:v>
                </c:pt>
                <c:pt idx="83">
                  <c:v>21-Other</c:v>
                </c:pt>
                <c:pt idx="84">
                  <c:v>21-Other</c:v>
                </c:pt>
                <c:pt idx="85">
                  <c:v>21-Other</c:v>
                </c:pt>
                <c:pt idx="86">
                  <c:v>21-Other</c:v>
                </c:pt>
                <c:pt idx="87">
                  <c:v>21-Other</c:v>
                </c:pt>
                <c:pt idx="88">
                  <c:v>21-Other</c:v>
                </c:pt>
                <c:pt idx="89">
                  <c:v>21-Other</c:v>
                </c:pt>
                <c:pt idx="90">
                  <c:v>23-Other</c:v>
                </c:pt>
                <c:pt idx="91">
                  <c:v>23-Other</c:v>
                </c:pt>
                <c:pt idx="92">
                  <c:v>23-Other</c:v>
                </c:pt>
                <c:pt idx="93">
                  <c:v>23-Other</c:v>
                </c:pt>
                <c:pt idx="94">
                  <c:v>23-Other</c:v>
                </c:pt>
                <c:pt idx="95">
                  <c:v>23-Other</c:v>
                </c:pt>
                <c:pt idx="96">
                  <c:v>23-Other</c:v>
                </c:pt>
                <c:pt idx="97">
                  <c:v>23-Other</c:v>
                </c:pt>
                <c:pt idx="98">
                  <c:v>23-Other</c:v>
                </c:pt>
                <c:pt idx="99">
                  <c:v>25-USGS</c:v>
                </c:pt>
                <c:pt idx="100">
                  <c:v>25-USGS</c:v>
                </c:pt>
                <c:pt idx="101">
                  <c:v>25-USGS</c:v>
                </c:pt>
                <c:pt idx="102">
                  <c:v>25-USGS</c:v>
                </c:pt>
                <c:pt idx="103">
                  <c:v>25-USGS</c:v>
                </c:pt>
                <c:pt idx="104">
                  <c:v>25-USGS</c:v>
                </c:pt>
                <c:pt idx="105">
                  <c:v>25-USGS</c:v>
                </c:pt>
                <c:pt idx="106">
                  <c:v>25-USGS</c:v>
                </c:pt>
                <c:pt idx="107">
                  <c:v>25-USGS</c:v>
                </c:pt>
                <c:pt idx="108">
                  <c:v>28-Other</c:v>
                </c:pt>
                <c:pt idx="109">
                  <c:v>28-Other</c:v>
                </c:pt>
                <c:pt idx="110">
                  <c:v>28-Other</c:v>
                </c:pt>
                <c:pt idx="111">
                  <c:v>28-Other</c:v>
                </c:pt>
                <c:pt idx="112">
                  <c:v>28-Other</c:v>
                </c:pt>
                <c:pt idx="113">
                  <c:v>28-Other</c:v>
                </c:pt>
                <c:pt idx="114">
                  <c:v>28-Other</c:v>
                </c:pt>
                <c:pt idx="115">
                  <c:v>28-Other</c:v>
                </c:pt>
                <c:pt idx="116">
                  <c:v>28-Other</c:v>
                </c:pt>
                <c:pt idx="117">
                  <c:v>29-Other</c:v>
                </c:pt>
                <c:pt idx="118">
                  <c:v>29-Other</c:v>
                </c:pt>
                <c:pt idx="119">
                  <c:v>29-Other</c:v>
                </c:pt>
                <c:pt idx="120">
                  <c:v>29-Other</c:v>
                </c:pt>
                <c:pt idx="121">
                  <c:v>29-Other</c:v>
                </c:pt>
                <c:pt idx="122">
                  <c:v>29-Other</c:v>
                </c:pt>
                <c:pt idx="123">
                  <c:v>29-Other</c:v>
                </c:pt>
                <c:pt idx="124">
                  <c:v>29-Other</c:v>
                </c:pt>
                <c:pt idx="125">
                  <c:v>29-Other</c:v>
                </c:pt>
                <c:pt idx="126">
                  <c:v>30-Other</c:v>
                </c:pt>
                <c:pt idx="127">
                  <c:v>30-Other</c:v>
                </c:pt>
                <c:pt idx="128">
                  <c:v>30-Other</c:v>
                </c:pt>
                <c:pt idx="129">
                  <c:v>30-Other</c:v>
                </c:pt>
                <c:pt idx="130">
                  <c:v>30-Other</c:v>
                </c:pt>
                <c:pt idx="131">
                  <c:v>30-Other</c:v>
                </c:pt>
                <c:pt idx="132">
                  <c:v>30-Other</c:v>
                </c:pt>
                <c:pt idx="133">
                  <c:v>30-Other</c:v>
                </c:pt>
                <c:pt idx="134">
                  <c:v>30-Other</c:v>
                </c:pt>
                <c:pt idx="135">
                  <c:v>31-Other</c:v>
                </c:pt>
                <c:pt idx="136">
                  <c:v>31-Other</c:v>
                </c:pt>
                <c:pt idx="137">
                  <c:v>31-Other</c:v>
                </c:pt>
                <c:pt idx="138">
                  <c:v>31-Other</c:v>
                </c:pt>
                <c:pt idx="139">
                  <c:v>31-Other</c:v>
                </c:pt>
                <c:pt idx="140">
                  <c:v>31-Other</c:v>
                </c:pt>
                <c:pt idx="141">
                  <c:v>31-Other</c:v>
                </c:pt>
                <c:pt idx="142">
                  <c:v>31-Other</c:v>
                </c:pt>
                <c:pt idx="143">
                  <c:v>31-Other</c:v>
                </c:pt>
                <c:pt idx="144">
                  <c:v>34-Other</c:v>
                </c:pt>
                <c:pt idx="145">
                  <c:v>34-Other</c:v>
                </c:pt>
                <c:pt idx="146">
                  <c:v>34-Other</c:v>
                </c:pt>
                <c:pt idx="147">
                  <c:v>34-Other</c:v>
                </c:pt>
                <c:pt idx="148">
                  <c:v>34-Other</c:v>
                </c:pt>
                <c:pt idx="149">
                  <c:v>34-Other</c:v>
                </c:pt>
                <c:pt idx="150">
                  <c:v>34-Other</c:v>
                </c:pt>
                <c:pt idx="151">
                  <c:v>34-Other</c:v>
                </c:pt>
                <c:pt idx="152">
                  <c:v>34-Other</c:v>
                </c:pt>
                <c:pt idx="153">
                  <c:v>36-Other</c:v>
                </c:pt>
                <c:pt idx="154">
                  <c:v>36-Other</c:v>
                </c:pt>
                <c:pt idx="155">
                  <c:v>36-Other</c:v>
                </c:pt>
                <c:pt idx="156">
                  <c:v>36-Other</c:v>
                </c:pt>
                <c:pt idx="157">
                  <c:v>36-Other</c:v>
                </c:pt>
                <c:pt idx="158">
                  <c:v>36-Other</c:v>
                </c:pt>
                <c:pt idx="159">
                  <c:v>36-Other</c:v>
                </c:pt>
                <c:pt idx="160">
                  <c:v>36-Other</c:v>
                </c:pt>
                <c:pt idx="161">
                  <c:v>36-Other</c:v>
                </c:pt>
              </c:strCache>
            </c:strRef>
          </c:cat>
          <c:val>
            <c:numRef>
              <c:f>Results!$AA$4:$AA$165</c:f>
              <c:numCache>
                <c:formatCode>0.00</c:formatCode>
                <c:ptCount val="162"/>
                <c:pt idx="0">
                  <c:v>0.4686460764989463</c:v>
                </c:pt>
                <c:pt idx="1">
                  <c:v>0.4686460764989463</c:v>
                </c:pt>
                <c:pt idx="2">
                  <c:v>0.4686460764989463</c:v>
                </c:pt>
                <c:pt idx="3">
                  <c:v>0.4686460764989463</c:v>
                </c:pt>
                <c:pt idx="4">
                  <c:v>0.4686460764989463</c:v>
                </c:pt>
                <c:pt idx="5">
                  <c:v>0.4686460764989463</c:v>
                </c:pt>
                <c:pt idx="6">
                  <c:v>0.4686460764989463</c:v>
                </c:pt>
                <c:pt idx="7">
                  <c:v>0.4686460764989463</c:v>
                </c:pt>
                <c:pt idx="8">
                  <c:v>0.4686460764989463</c:v>
                </c:pt>
                <c:pt idx="9">
                  <c:v>0.4686460764989463</c:v>
                </c:pt>
                <c:pt idx="10">
                  <c:v>0.4686460764989463</c:v>
                </c:pt>
                <c:pt idx="11">
                  <c:v>0.4686460764989463</c:v>
                </c:pt>
                <c:pt idx="12">
                  <c:v>0.4686460764989463</c:v>
                </c:pt>
                <c:pt idx="13">
                  <c:v>0.4686460764989463</c:v>
                </c:pt>
                <c:pt idx="14">
                  <c:v>0.4686460764989463</c:v>
                </c:pt>
                <c:pt idx="15">
                  <c:v>0.4686460764989463</c:v>
                </c:pt>
                <c:pt idx="16">
                  <c:v>0.4686460764989463</c:v>
                </c:pt>
                <c:pt idx="17">
                  <c:v>0.4686460764989463</c:v>
                </c:pt>
                <c:pt idx="18">
                  <c:v>0.4686460764989463</c:v>
                </c:pt>
                <c:pt idx="19">
                  <c:v>0.4686460764989463</c:v>
                </c:pt>
                <c:pt idx="20">
                  <c:v>0.4686460764989463</c:v>
                </c:pt>
                <c:pt idx="21">
                  <c:v>0.4686460764989463</c:v>
                </c:pt>
                <c:pt idx="22">
                  <c:v>0.4686460764989463</c:v>
                </c:pt>
                <c:pt idx="23">
                  <c:v>0.4686460764989463</c:v>
                </c:pt>
                <c:pt idx="24">
                  <c:v>0.4686460764989463</c:v>
                </c:pt>
                <c:pt idx="25">
                  <c:v>0.4686460764989463</c:v>
                </c:pt>
                <c:pt idx="26">
                  <c:v>0.4686460764989463</c:v>
                </c:pt>
                <c:pt idx="27">
                  <c:v>0.4686460764989463</c:v>
                </c:pt>
                <c:pt idx="28">
                  <c:v>0.4686460764989463</c:v>
                </c:pt>
                <c:pt idx="29">
                  <c:v>0.4686460764989463</c:v>
                </c:pt>
                <c:pt idx="30">
                  <c:v>0.4686460764989463</c:v>
                </c:pt>
                <c:pt idx="31">
                  <c:v>0.4686460764989463</c:v>
                </c:pt>
                <c:pt idx="32">
                  <c:v>0.4686460764989463</c:v>
                </c:pt>
                <c:pt idx="33">
                  <c:v>0.4686460764989463</c:v>
                </c:pt>
                <c:pt idx="34">
                  <c:v>0.4686460764989463</c:v>
                </c:pt>
                <c:pt idx="35">
                  <c:v>0.4686460764989463</c:v>
                </c:pt>
                <c:pt idx="36">
                  <c:v>0.4686460764989463</c:v>
                </c:pt>
                <c:pt idx="37">
                  <c:v>0.4686460764989463</c:v>
                </c:pt>
                <c:pt idx="38">
                  <c:v>0.4686460764989463</c:v>
                </c:pt>
                <c:pt idx="39">
                  <c:v>0.4686460764989463</c:v>
                </c:pt>
                <c:pt idx="40">
                  <c:v>0.4686460764989463</c:v>
                </c:pt>
                <c:pt idx="41">
                  <c:v>0.4686460764989463</c:v>
                </c:pt>
                <c:pt idx="42">
                  <c:v>0.4686460764989463</c:v>
                </c:pt>
                <c:pt idx="43">
                  <c:v>0.4686460764989463</c:v>
                </c:pt>
                <c:pt idx="44">
                  <c:v>0.4686460764989463</c:v>
                </c:pt>
                <c:pt idx="45">
                  <c:v>0.4686460764989463</c:v>
                </c:pt>
                <c:pt idx="46">
                  <c:v>0.4686460764989463</c:v>
                </c:pt>
                <c:pt idx="47">
                  <c:v>0.4686460764989463</c:v>
                </c:pt>
                <c:pt idx="48">
                  <c:v>0.4686460764989463</c:v>
                </c:pt>
                <c:pt idx="49">
                  <c:v>0.4686460764989463</c:v>
                </c:pt>
                <c:pt idx="50">
                  <c:v>0.4686460764989463</c:v>
                </c:pt>
                <c:pt idx="51">
                  <c:v>0.4686460764989463</c:v>
                </c:pt>
                <c:pt idx="52">
                  <c:v>0.4686460764989463</c:v>
                </c:pt>
                <c:pt idx="53">
                  <c:v>0.4686460764989463</c:v>
                </c:pt>
                <c:pt idx="54">
                  <c:v>0.4686460764989463</c:v>
                </c:pt>
                <c:pt idx="55">
                  <c:v>0.4686460764989463</c:v>
                </c:pt>
                <c:pt idx="56">
                  <c:v>0.4686460764989463</c:v>
                </c:pt>
                <c:pt idx="57">
                  <c:v>0.4686460764989463</c:v>
                </c:pt>
                <c:pt idx="58">
                  <c:v>0.4686460764989463</c:v>
                </c:pt>
                <c:pt idx="59">
                  <c:v>0.4686460764989463</c:v>
                </c:pt>
                <c:pt idx="60">
                  <c:v>0.4686460764989463</c:v>
                </c:pt>
                <c:pt idx="61">
                  <c:v>0.4686460764989463</c:v>
                </c:pt>
                <c:pt idx="62">
                  <c:v>0.4686460764989463</c:v>
                </c:pt>
                <c:pt idx="63">
                  <c:v>0.4686460764989463</c:v>
                </c:pt>
                <c:pt idx="64">
                  <c:v>0.4686460764989463</c:v>
                </c:pt>
                <c:pt idx="65">
                  <c:v>0.4686460764989463</c:v>
                </c:pt>
                <c:pt idx="66">
                  <c:v>0.4686460764989463</c:v>
                </c:pt>
                <c:pt idx="67">
                  <c:v>0.4686460764989463</c:v>
                </c:pt>
                <c:pt idx="68">
                  <c:v>0.4686460764989463</c:v>
                </c:pt>
                <c:pt idx="69">
                  <c:v>0.4686460764989463</c:v>
                </c:pt>
                <c:pt idx="70">
                  <c:v>0.4686460764989463</c:v>
                </c:pt>
                <c:pt idx="71">
                  <c:v>0.4686460764989463</c:v>
                </c:pt>
                <c:pt idx="72">
                  <c:v>0.4686460764989463</c:v>
                </c:pt>
                <c:pt idx="73">
                  <c:v>0.4686460764989463</c:v>
                </c:pt>
                <c:pt idx="74">
                  <c:v>0.4686460764989463</c:v>
                </c:pt>
                <c:pt idx="75">
                  <c:v>0.4686460764989463</c:v>
                </c:pt>
                <c:pt idx="76">
                  <c:v>0.4686460764989463</c:v>
                </c:pt>
                <c:pt idx="77">
                  <c:v>0.4686460764989463</c:v>
                </c:pt>
                <c:pt idx="78">
                  <c:v>0.4686460764989463</c:v>
                </c:pt>
                <c:pt idx="79">
                  <c:v>0.4686460764989463</c:v>
                </c:pt>
                <c:pt idx="80">
                  <c:v>0.4686460764989463</c:v>
                </c:pt>
                <c:pt idx="81">
                  <c:v>0.4686460764989463</c:v>
                </c:pt>
                <c:pt idx="82">
                  <c:v>0.4686460764989463</c:v>
                </c:pt>
                <c:pt idx="83">
                  <c:v>0.4686460764989463</c:v>
                </c:pt>
                <c:pt idx="84">
                  <c:v>0.4686460764989463</c:v>
                </c:pt>
                <c:pt idx="85">
                  <c:v>0.4686460764989463</c:v>
                </c:pt>
                <c:pt idx="86">
                  <c:v>0.4686460764989463</c:v>
                </c:pt>
                <c:pt idx="87">
                  <c:v>0.4686460764989463</c:v>
                </c:pt>
                <c:pt idx="88">
                  <c:v>0.4686460764989463</c:v>
                </c:pt>
                <c:pt idx="89">
                  <c:v>0.4686460764989463</c:v>
                </c:pt>
                <c:pt idx="90">
                  <c:v>0.4686460764989463</c:v>
                </c:pt>
                <c:pt idx="91">
                  <c:v>0.4686460764989463</c:v>
                </c:pt>
                <c:pt idx="92">
                  <c:v>0.4686460764989463</c:v>
                </c:pt>
                <c:pt idx="93">
                  <c:v>0.4686460764989463</c:v>
                </c:pt>
                <c:pt idx="94">
                  <c:v>0.4686460764989463</c:v>
                </c:pt>
                <c:pt idx="95">
                  <c:v>0.4686460764989463</c:v>
                </c:pt>
                <c:pt idx="96">
                  <c:v>0.4686460764989463</c:v>
                </c:pt>
                <c:pt idx="97">
                  <c:v>0.4686460764989463</c:v>
                </c:pt>
                <c:pt idx="98">
                  <c:v>0.4686460764989463</c:v>
                </c:pt>
                <c:pt idx="99">
                  <c:v>0.4686460764989463</c:v>
                </c:pt>
                <c:pt idx="100">
                  <c:v>0.4686460764989463</c:v>
                </c:pt>
                <c:pt idx="101">
                  <c:v>0.4686460764989463</c:v>
                </c:pt>
                <c:pt idx="102">
                  <c:v>0.4686460764989463</c:v>
                </c:pt>
                <c:pt idx="103">
                  <c:v>0.4686460764989463</c:v>
                </c:pt>
                <c:pt idx="104">
                  <c:v>0.4686460764989463</c:v>
                </c:pt>
                <c:pt idx="105">
                  <c:v>0.4686460764989463</c:v>
                </c:pt>
                <c:pt idx="106">
                  <c:v>0.4686460764989463</c:v>
                </c:pt>
                <c:pt idx="107">
                  <c:v>0.4686460764989463</c:v>
                </c:pt>
                <c:pt idx="108">
                  <c:v>0.4686460764989463</c:v>
                </c:pt>
                <c:pt idx="109">
                  <c:v>0.4686460764989463</c:v>
                </c:pt>
                <c:pt idx="110">
                  <c:v>0.4686460764989463</c:v>
                </c:pt>
                <c:pt idx="111">
                  <c:v>0.4686460764989463</c:v>
                </c:pt>
                <c:pt idx="112">
                  <c:v>0.4686460764989463</c:v>
                </c:pt>
                <c:pt idx="113">
                  <c:v>0.4686460764989463</c:v>
                </c:pt>
                <c:pt idx="114">
                  <c:v>0.4686460764989463</c:v>
                </c:pt>
                <c:pt idx="115">
                  <c:v>0.4686460764989463</c:v>
                </c:pt>
                <c:pt idx="116">
                  <c:v>0.4686460764989463</c:v>
                </c:pt>
                <c:pt idx="117">
                  <c:v>0.4686460764989463</c:v>
                </c:pt>
                <c:pt idx="118">
                  <c:v>0.4686460764989463</c:v>
                </c:pt>
                <c:pt idx="119">
                  <c:v>0.4686460764989463</c:v>
                </c:pt>
                <c:pt idx="120">
                  <c:v>0.4686460764989463</c:v>
                </c:pt>
                <c:pt idx="121">
                  <c:v>0.4686460764989463</c:v>
                </c:pt>
                <c:pt idx="122">
                  <c:v>0.4686460764989463</c:v>
                </c:pt>
                <c:pt idx="123">
                  <c:v>0.4686460764989463</c:v>
                </c:pt>
                <c:pt idx="124">
                  <c:v>0.4686460764989463</c:v>
                </c:pt>
                <c:pt idx="125">
                  <c:v>0.4686460764989463</c:v>
                </c:pt>
                <c:pt idx="126">
                  <c:v>0.4686460764989463</c:v>
                </c:pt>
                <c:pt idx="127">
                  <c:v>0.4686460764989463</c:v>
                </c:pt>
                <c:pt idx="128">
                  <c:v>0.4686460764989463</c:v>
                </c:pt>
                <c:pt idx="129">
                  <c:v>0.4686460764989463</c:v>
                </c:pt>
                <c:pt idx="130">
                  <c:v>0.4686460764989463</c:v>
                </c:pt>
                <c:pt idx="131">
                  <c:v>0.4686460764989463</c:v>
                </c:pt>
                <c:pt idx="132">
                  <c:v>0.4686460764989463</c:v>
                </c:pt>
                <c:pt idx="133">
                  <c:v>0.4686460764989463</c:v>
                </c:pt>
                <c:pt idx="134">
                  <c:v>0.4686460764989463</c:v>
                </c:pt>
                <c:pt idx="135">
                  <c:v>0.4686460764989463</c:v>
                </c:pt>
                <c:pt idx="136">
                  <c:v>0.4686460764989463</c:v>
                </c:pt>
                <c:pt idx="137">
                  <c:v>0.4686460764989463</c:v>
                </c:pt>
                <c:pt idx="138">
                  <c:v>0.4686460764989463</c:v>
                </c:pt>
                <c:pt idx="139">
                  <c:v>0.4686460764989463</c:v>
                </c:pt>
                <c:pt idx="140">
                  <c:v>0.4686460764989463</c:v>
                </c:pt>
                <c:pt idx="141">
                  <c:v>0.4686460764989463</c:v>
                </c:pt>
                <c:pt idx="142">
                  <c:v>0.4686460764989463</c:v>
                </c:pt>
                <c:pt idx="143">
                  <c:v>0.4686460764989463</c:v>
                </c:pt>
                <c:pt idx="144">
                  <c:v>0.4686460764989463</c:v>
                </c:pt>
                <c:pt idx="145">
                  <c:v>0.4686460764989463</c:v>
                </c:pt>
                <c:pt idx="146">
                  <c:v>0.4686460764989463</c:v>
                </c:pt>
                <c:pt idx="147">
                  <c:v>0.4686460764989463</c:v>
                </c:pt>
                <c:pt idx="148">
                  <c:v>0.4686460764989463</c:v>
                </c:pt>
                <c:pt idx="149">
                  <c:v>0.4686460764989463</c:v>
                </c:pt>
                <c:pt idx="150">
                  <c:v>0.4686460764989463</c:v>
                </c:pt>
                <c:pt idx="151">
                  <c:v>0.4686460764989463</c:v>
                </c:pt>
                <c:pt idx="152">
                  <c:v>0.4686460764989463</c:v>
                </c:pt>
                <c:pt idx="153">
                  <c:v>0.4686460764989463</c:v>
                </c:pt>
                <c:pt idx="154">
                  <c:v>0.4686460764989463</c:v>
                </c:pt>
                <c:pt idx="155">
                  <c:v>0.4686460764989463</c:v>
                </c:pt>
                <c:pt idx="156">
                  <c:v>0.4686460764989463</c:v>
                </c:pt>
                <c:pt idx="157">
                  <c:v>0.4686460764989463</c:v>
                </c:pt>
                <c:pt idx="158">
                  <c:v>0.4686460764989463</c:v>
                </c:pt>
                <c:pt idx="159">
                  <c:v>0.4686460764989463</c:v>
                </c:pt>
                <c:pt idx="160">
                  <c:v>0.4686460764989463</c:v>
                </c:pt>
                <c:pt idx="161">
                  <c:v>0.4686460764989463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F-6403-4A01-B224-AFA20763FD53}"/>
            </c:ext>
          </c:extLst>
        </c:ser>
        <c:ser>
          <c:idx val="2"/>
          <c:order val="2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Results!$B$4:$B$165</c:f>
              <c:strCache>
                <c:ptCount val="162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19-USGS</c:v>
                </c:pt>
                <c:pt idx="64">
                  <c:v>19-USGS</c:v>
                </c:pt>
                <c:pt idx="65">
                  <c:v>19-USGS</c:v>
                </c:pt>
                <c:pt idx="66">
                  <c:v>19-USGS</c:v>
                </c:pt>
                <c:pt idx="67">
                  <c:v>19-USGS</c:v>
                </c:pt>
                <c:pt idx="68">
                  <c:v>19-USGS</c:v>
                </c:pt>
                <c:pt idx="69">
                  <c:v>19-USGS</c:v>
                </c:pt>
                <c:pt idx="70">
                  <c:v>19-USGS</c:v>
                </c:pt>
                <c:pt idx="71">
                  <c:v>19-USGS</c:v>
                </c:pt>
                <c:pt idx="72">
                  <c:v>20-USGS</c:v>
                </c:pt>
                <c:pt idx="73">
                  <c:v>20-USGS</c:v>
                </c:pt>
                <c:pt idx="74">
                  <c:v>20-USGS</c:v>
                </c:pt>
                <c:pt idx="75">
                  <c:v>20-USGS</c:v>
                </c:pt>
                <c:pt idx="76">
                  <c:v>20-USGS</c:v>
                </c:pt>
                <c:pt idx="77">
                  <c:v>20-USGS</c:v>
                </c:pt>
                <c:pt idx="78">
                  <c:v>20-USGS</c:v>
                </c:pt>
                <c:pt idx="79">
                  <c:v>20-USGS</c:v>
                </c:pt>
                <c:pt idx="80">
                  <c:v>20-USGS</c:v>
                </c:pt>
                <c:pt idx="81">
                  <c:v>21-Other</c:v>
                </c:pt>
                <c:pt idx="82">
                  <c:v>21-Other</c:v>
                </c:pt>
                <c:pt idx="83">
                  <c:v>21-Other</c:v>
                </c:pt>
                <c:pt idx="84">
                  <c:v>21-Other</c:v>
                </c:pt>
                <c:pt idx="85">
                  <c:v>21-Other</c:v>
                </c:pt>
                <c:pt idx="86">
                  <c:v>21-Other</c:v>
                </c:pt>
                <c:pt idx="87">
                  <c:v>21-Other</c:v>
                </c:pt>
                <c:pt idx="88">
                  <c:v>21-Other</c:v>
                </c:pt>
                <c:pt idx="89">
                  <c:v>21-Other</c:v>
                </c:pt>
                <c:pt idx="90">
                  <c:v>23-Other</c:v>
                </c:pt>
                <c:pt idx="91">
                  <c:v>23-Other</c:v>
                </c:pt>
                <c:pt idx="92">
                  <c:v>23-Other</c:v>
                </c:pt>
                <c:pt idx="93">
                  <c:v>23-Other</c:v>
                </c:pt>
                <c:pt idx="94">
                  <c:v>23-Other</c:v>
                </c:pt>
                <c:pt idx="95">
                  <c:v>23-Other</c:v>
                </c:pt>
                <c:pt idx="96">
                  <c:v>23-Other</c:v>
                </c:pt>
                <c:pt idx="97">
                  <c:v>23-Other</c:v>
                </c:pt>
                <c:pt idx="98">
                  <c:v>23-Other</c:v>
                </c:pt>
                <c:pt idx="99">
                  <c:v>25-USGS</c:v>
                </c:pt>
                <c:pt idx="100">
                  <c:v>25-USGS</c:v>
                </c:pt>
                <c:pt idx="101">
                  <c:v>25-USGS</c:v>
                </c:pt>
                <c:pt idx="102">
                  <c:v>25-USGS</c:v>
                </c:pt>
                <c:pt idx="103">
                  <c:v>25-USGS</c:v>
                </c:pt>
                <c:pt idx="104">
                  <c:v>25-USGS</c:v>
                </c:pt>
                <c:pt idx="105">
                  <c:v>25-USGS</c:v>
                </c:pt>
                <c:pt idx="106">
                  <c:v>25-USGS</c:v>
                </c:pt>
                <c:pt idx="107">
                  <c:v>25-USGS</c:v>
                </c:pt>
                <c:pt idx="108">
                  <c:v>28-Other</c:v>
                </c:pt>
                <c:pt idx="109">
                  <c:v>28-Other</c:v>
                </c:pt>
                <c:pt idx="110">
                  <c:v>28-Other</c:v>
                </c:pt>
                <c:pt idx="111">
                  <c:v>28-Other</c:v>
                </c:pt>
                <c:pt idx="112">
                  <c:v>28-Other</c:v>
                </c:pt>
                <c:pt idx="113">
                  <c:v>28-Other</c:v>
                </c:pt>
                <c:pt idx="114">
                  <c:v>28-Other</c:v>
                </c:pt>
                <c:pt idx="115">
                  <c:v>28-Other</c:v>
                </c:pt>
                <c:pt idx="116">
                  <c:v>28-Other</c:v>
                </c:pt>
                <c:pt idx="117">
                  <c:v>29-Other</c:v>
                </c:pt>
                <c:pt idx="118">
                  <c:v>29-Other</c:v>
                </c:pt>
                <c:pt idx="119">
                  <c:v>29-Other</c:v>
                </c:pt>
                <c:pt idx="120">
                  <c:v>29-Other</c:v>
                </c:pt>
                <c:pt idx="121">
                  <c:v>29-Other</c:v>
                </c:pt>
                <c:pt idx="122">
                  <c:v>29-Other</c:v>
                </c:pt>
                <c:pt idx="123">
                  <c:v>29-Other</c:v>
                </c:pt>
                <c:pt idx="124">
                  <c:v>29-Other</c:v>
                </c:pt>
                <c:pt idx="125">
                  <c:v>29-Other</c:v>
                </c:pt>
                <c:pt idx="126">
                  <c:v>30-Other</c:v>
                </c:pt>
                <c:pt idx="127">
                  <c:v>30-Other</c:v>
                </c:pt>
                <c:pt idx="128">
                  <c:v>30-Other</c:v>
                </c:pt>
                <c:pt idx="129">
                  <c:v>30-Other</c:v>
                </c:pt>
                <c:pt idx="130">
                  <c:v>30-Other</c:v>
                </c:pt>
                <c:pt idx="131">
                  <c:v>30-Other</c:v>
                </c:pt>
                <c:pt idx="132">
                  <c:v>30-Other</c:v>
                </c:pt>
                <c:pt idx="133">
                  <c:v>30-Other</c:v>
                </c:pt>
                <c:pt idx="134">
                  <c:v>30-Other</c:v>
                </c:pt>
                <c:pt idx="135">
                  <c:v>31-Other</c:v>
                </c:pt>
                <c:pt idx="136">
                  <c:v>31-Other</c:v>
                </c:pt>
                <c:pt idx="137">
                  <c:v>31-Other</c:v>
                </c:pt>
                <c:pt idx="138">
                  <c:v>31-Other</c:v>
                </c:pt>
                <c:pt idx="139">
                  <c:v>31-Other</c:v>
                </c:pt>
                <c:pt idx="140">
                  <c:v>31-Other</c:v>
                </c:pt>
                <c:pt idx="141">
                  <c:v>31-Other</c:v>
                </c:pt>
                <c:pt idx="142">
                  <c:v>31-Other</c:v>
                </c:pt>
                <c:pt idx="143">
                  <c:v>31-Other</c:v>
                </c:pt>
                <c:pt idx="144">
                  <c:v>34-Other</c:v>
                </c:pt>
                <c:pt idx="145">
                  <c:v>34-Other</c:v>
                </c:pt>
                <c:pt idx="146">
                  <c:v>34-Other</c:v>
                </c:pt>
                <c:pt idx="147">
                  <c:v>34-Other</c:v>
                </c:pt>
                <c:pt idx="148">
                  <c:v>34-Other</c:v>
                </c:pt>
                <c:pt idx="149">
                  <c:v>34-Other</c:v>
                </c:pt>
                <c:pt idx="150">
                  <c:v>34-Other</c:v>
                </c:pt>
                <c:pt idx="151">
                  <c:v>34-Other</c:v>
                </c:pt>
                <c:pt idx="152">
                  <c:v>34-Other</c:v>
                </c:pt>
                <c:pt idx="153">
                  <c:v>36-Other</c:v>
                </c:pt>
                <c:pt idx="154">
                  <c:v>36-Other</c:v>
                </c:pt>
                <c:pt idx="155">
                  <c:v>36-Other</c:v>
                </c:pt>
                <c:pt idx="156">
                  <c:v>36-Other</c:v>
                </c:pt>
                <c:pt idx="157">
                  <c:v>36-Other</c:v>
                </c:pt>
                <c:pt idx="158">
                  <c:v>36-Other</c:v>
                </c:pt>
                <c:pt idx="159">
                  <c:v>36-Other</c:v>
                </c:pt>
                <c:pt idx="160">
                  <c:v>36-Other</c:v>
                </c:pt>
                <c:pt idx="161">
                  <c:v>36-Other</c:v>
                </c:pt>
              </c:strCache>
            </c:strRef>
          </c:cat>
          <c:val>
            <c:numRef>
              <c:f>Results!$AB$4:$AB$165</c:f>
              <c:numCache>
                <c:formatCode>0.00</c:formatCode>
                <c:ptCount val="162"/>
                <c:pt idx="0">
                  <c:v>-4.5313539235010536</c:v>
                </c:pt>
                <c:pt idx="1">
                  <c:v>-4.5313539235010536</c:v>
                </c:pt>
                <c:pt idx="2">
                  <c:v>-4.5313539235010536</c:v>
                </c:pt>
                <c:pt idx="3">
                  <c:v>-4.5313539235010536</c:v>
                </c:pt>
                <c:pt idx="4">
                  <c:v>-4.5313539235010536</c:v>
                </c:pt>
                <c:pt idx="5">
                  <c:v>-4.5313539235010536</c:v>
                </c:pt>
                <c:pt idx="6">
                  <c:v>-4.5313539235010536</c:v>
                </c:pt>
                <c:pt idx="7">
                  <c:v>-4.5313539235010536</c:v>
                </c:pt>
                <c:pt idx="8">
                  <c:v>-4.5313539235010536</c:v>
                </c:pt>
                <c:pt idx="9">
                  <c:v>-4.5313539235010536</c:v>
                </c:pt>
                <c:pt idx="10">
                  <c:v>-4.5313539235010536</c:v>
                </c:pt>
                <c:pt idx="11">
                  <c:v>-4.5313539235010536</c:v>
                </c:pt>
                <c:pt idx="12">
                  <c:v>-4.5313539235010536</c:v>
                </c:pt>
                <c:pt idx="13">
                  <c:v>-4.5313539235010536</c:v>
                </c:pt>
                <c:pt idx="14">
                  <c:v>-4.5313539235010536</c:v>
                </c:pt>
                <c:pt idx="15">
                  <c:v>-4.5313539235010536</c:v>
                </c:pt>
                <c:pt idx="16">
                  <c:v>-4.5313539235010536</c:v>
                </c:pt>
                <c:pt idx="17">
                  <c:v>-4.5313539235010536</c:v>
                </c:pt>
                <c:pt idx="18">
                  <c:v>-4.5313539235010536</c:v>
                </c:pt>
                <c:pt idx="19">
                  <c:v>-4.5313539235010536</c:v>
                </c:pt>
                <c:pt idx="20">
                  <c:v>-4.5313539235010536</c:v>
                </c:pt>
                <c:pt idx="21">
                  <c:v>-4.5313539235010536</c:v>
                </c:pt>
                <c:pt idx="22">
                  <c:v>-4.5313539235010536</c:v>
                </c:pt>
                <c:pt idx="23">
                  <c:v>-4.5313539235010536</c:v>
                </c:pt>
                <c:pt idx="24">
                  <c:v>-4.5313539235010536</c:v>
                </c:pt>
                <c:pt idx="25">
                  <c:v>-4.5313539235010536</c:v>
                </c:pt>
                <c:pt idx="26">
                  <c:v>-4.5313539235010536</c:v>
                </c:pt>
                <c:pt idx="27">
                  <c:v>-4.5313539235010536</c:v>
                </c:pt>
                <c:pt idx="28">
                  <c:v>-4.5313539235010536</c:v>
                </c:pt>
                <c:pt idx="29">
                  <c:v>-4.5313539235010536</c:v>
                </c:pt>
                <c:pt idx="30">
                  <c:v>-4.5313539235010536</c:v>
                </c:pt>
                <c:pt idx="31">
                  <c:v>-4.5313539235010536</c:v>
                </c:pt>
                <c:pt idx="32">
                  <c:v>-4.5313539235010536</c:v>
                </c:pt>
                <c:pt idx="33">
                  <c:v>-4.5313539235010536</c:v>
                </c:pt>
                <c:pt idx="34">
                  <c:v>-4.5313539235010536</c:v>
                </c:pt>
                <c:pt idx="35">
                  <c:v>-4.5313539235010536</c:v>
                </c:pt>
                <c:pt idx="36">
                  <c:v>-4.5313539235010536</c:v>
                </c:pt>
                <c:pt idx="37">
                  <c:v>-4.5313539235010536</c:v>
                </c:pt>
                <c:pt idx="38">
                  <c:v>-4.5313539235010536</c:v>
                </c:pt>
                <c:pt idx="39">
                  <c:v>-4.5313539235010536</c:v>
                </c:pt>
                <c:pt idx="40">
                  <c:v>-4.5313539235010536</c:v>
                </c:pt>
                <c:pt idx="41">
                  <c:v>-4.5313539235010536</c:v>
                </c:pt>
                <c:pt idx="42">
                  <c:v>-4.5313539235010536</c:v>
                </c:pt>
                <c:pt idx="43">
                  <c:v>-4.5313539235010536</c:v>
                </c:pt>
                <c:pt idx="44">
                  <c:v>-4.5313539235010536</c:v>
                </c:pt>
                <c:pt idx="45">
                  <c:v>-4.5313539235010536</c:v>
                </c:pt>
                <c:pt idx="46">
                  <c:v>-4.5313539235010536</c:v>
                </c:pt>
                <c:pt idx="47">
                  <c:v>-4.5313539235010536</c:v>
                </c:pt>
                <c:pt idx="48">
                  <c:v>-4.5313539235010536</c:v>
                </c:pt>
                <c:pt idx="49">
                  <c:v>-4.5313539235010536</c:v>
                </c:pt>
                <c:pt idx="50">
                  <c:v>-4.5313539235010536</c:v>
                </c:pt>
                <c:pt idx="51">
                  <c:v>-4.5313539235010536</c:v>
                </c:pt>
                <c:pt idx="52">
                  <c:v>-4.5313539235010536</c:v>
                </c:pt>
                <c:pt idx="53">
                  <c:v>-4.5313539235010536</c:v>
                </c:pt>
                <c:pt idx="54">
                  <c:v>-4.5313539235010536</c:v>
                </c:pt>
                <c:pt idx="55">
                  <c:v>-4.5313539235010536</c:v>
                </c:pt>
                <c:pt idx="56">
                  <c:v>-4.5313539235010536</c:v>
                </c:pt>
                <c:pt idx="57">
                  <c:v>-4.5313539235010536</c:v>
                </c:pt>
                <c:pt idx="58">
                  <c:v>-4.5313539235010536</c:v>
                </c:pt>
                <c:pt idx="59">
                  <c:v>-4.5313539235010536</c:v>
                </c:pt>
                <c:pt idx="60">
                  <c:v>-4.5313539235010536</c:v>
                </c:pt>
                <c:pt idx="61">
                  <c:v>-4.5313539235010536</c:v>
                </c:pt>
                <c:pt idx="62">
                  <c:v>-4.5313539235010536</c:v>
                </c:pt>
                <c:pt idx="63">
                  <c:v>-4.5313539235010536</c:v>
                </c:pt>
                <c:pt idx="64">
                  <c:v>-4.5313539235010536</c:v>
                </c:pt>
                <c:pt idx="65">
                  <c:v>-4.5313539235010536</c:v>
                </c:pt>
                <c:pt idx="66">
                  <c:v>-4.5313539235010536</c:v>
                </c:pt>
                <c:pt idx="67">
                  <c:v>-4.5313539235010536</c:v>
                </c:pt>
                <c:pt idx="68">
                  <c:v>-4.5313539235010536</c:v>
                </c:pt>
                <c:pt idx="69">
                  <c:v>-4.5313539235010536</c:v>
                </c:pt>
                <c:pt idx="70">
                  <c:v>-4.5313539235010536</c:v>
                </c:pt>
                <c:pt idx="71">
                  <c:v>-4.5313539235010536</c:v>
                </c:pt>
                <c:pt idx="72">
                  <c:v>-4.5313539235010536</c:v>
                </c:pt>
                <c:pt idx="73">
                  <c:v>-4.5313539235010536</c:v>
                </c:pt>
                <c:pt idx="74">
                  <c:v>-4.5313539235010536</c:v>
                </c:pt>
                <c:pt idx="75">
                  <c:v>-4.5313539235010536</c:v>
                </c:pt>
                <c:pt idx="76">
                  <c:v>-4.5313539235010536</c:v>
                </c:pt>
                <c:pt idx="77">
                  <c:v>-4.5313539235010536</c:v>
                </c:pt>
                <c:pt idx="78">
                  <c:v>-4.5313539235010536</c:v>
                </c:pt>
                <c:pt idx="79">
                  <c:v>-4.5313539235010536</c:v>
                </c:pt>
                <c:pt idx="80">
                  <c:v>-4.5313539235010536</c:v>
                </c:pt>
                <c:pt idx="81">
                  <c:v>-4.5313539235010536</c:v>
                </c:pt>
                <c:pt idx="82">
                  <c:v>-4.5313539235010536</c:v>
                </c:pt>
                <c:pt idx="83">
                  <c:v>-4.5313539235010536</c:v>
                </c:pt>
                <c:pt idx="84">
                  <c:v>-4.5313539235010536</c:v>
                </c:pt>
                <c:pt idx="85">
                  <c:v>-4.5313539235010536</c:v>
                </c:pt>
                <c:pt idx="86">
                  <c:v>-4.5313539235010536</c:v>
                </c:pt>
                <c:pt idx="87">
                  <c:v>-4.5313539235010536</c:v>
                </c:pt>
                <c:pt idx="88">
                  <c:v>-4.5313539235010536</c:v>
                </c:pt>
                <c:pt idx="89">
                  <c:v>-4.5313539235010536</c:v>
                </c:pt>
                <c:pt idx="90">
                  <c:v>-4.5313539235010536</c:v>
                </c:pt>
                <c:pt idx="91">
                  <c:v>-4.5313539235010536</c:v>
                </c:pt>
                <c:pt idx="92">
                  <c:v>-4.5313539235010536</c:v>
                </c:pt>
                <c:pt idx="93">
                  <c:v>-4.5313539235010536</c:v>
                </c:pt>
                <c:pt idx="94">
                  <c:v>-4.5313539235010536</c:v>
                </c:pt>
                <c:pt idx="95">
                  <c:v>-4.5313539235010536</c:v>
                </c:pt>
                <c:pt idx="96">
                  <c:v>-4.5313539235010536</c:v>
                </c:pt>
                <c:pt idx="97">
                  <c:v>-4.5313539235010536</c:v>
                </c:pt>
                <c:pt idx="98">
                  <c:v>-4.5313539235010536</c:v>
                </c:pt>
                <c:pt idx="99">
                  <c:v>-4.5313539235010536</c:v>
                </c:pt>
                <c:pt idx="100">
                  <c:v>-4.5313539235010536</c:v>
                </c:pt>
                <c:pt idx="101">
                  <c:v>-4.5313539235010536</c:v>
                </c:pt>
                <c:pt idx="102">
                  <c:v>-4.5313539235010536</c:v>
                </c:pt>
                <c:pt idx="103">
                  <c:v>-4.5313539235010536</c:v>
                </c:pt>
                <c:pt idx="104">
                  <c:v>-4.5313539235010536</c:v>
                </c:pt>
                <c:pt idx="105">
                  <c:v>-4.5313539235010536</c:v>
                </c:pt>
                <c:pt idx="106">
                  <c:v>-4.5313539235010536</c:v>
                </c:pt>
                <c:pt idx="107">
                  <c:v>-4.5313539235010536</c:v>
                </c:pt>
                <c:pt idx="108">
                  <c:v>-4.5313539235010536</c:v>
                </c:pt>
                <c:pt idx="109">
                  <c:v>-4.5313539235010536</c:v>
                </c:pt>
                <c:pt idx="110">
                  <c:v>-4.5313539235010536</c:v>
                </c:pt>
                <c:pt idx="111">
                  <c:v>-4.5313539235010536</c:v>
                </c:pt>
                <c:pt idx="112">
                  <c:v>-4.5313539235010536</c:v>
                </c:pt>
                <c:pt idx="113">
                  <c:v>-4.5313539235010536</c:v>
                </c:pt>
                <c:pt idx="114">
                  <c:v>-4.5313539235010536</c:v>
                </c:pt>
                <c:pt idx="115">
                  <c:v>-4.5313539235010536</c:v>
                </c:pt>
                <c:pt idx="116">
                  <c:v>-4.5313539235010536</c:v>
                </c:pt>
                <c:pt idx="117">
                  <c:v>-4.5313539235010536</c:v>
                </c:pt>
                <c:pt idx="118">
                  <c:v>-4.5313539235010536</c:v>
                </c:pt>
                <c:pt idx="119">
                  <c:v>-4.5313539235010536</c:v>
                </c:pt>
                <c:pt idx="120">
                  <c:v>-4.5313539235010536</c:v>
                </c:pt>
                <c:pt idx="121">
                  <c:v>-4.5313539235010536</c:v>
                </c:pt>
                <c:pt idx="122">
                  <c:v>-4.5313539235010536</c:v>
                </c:pt>
                <c:pt idx="123">
                  <c:v>-4.5313539235010536</c:v>
                </c:pt>
                <c:pt idx="124">
                  <c:v>-4.5313539235010536</c:v>
                </c:pt>
                <c:pt idx="125">
                  <c:v>-4.5313539235010536</c:v>
                </c:pt>
                <c:pt idx="126">
                  <c:v>-4.5313539235010536</c:v>
                </c:pt>
                <c:pt idx="127">
                  <c:v>-4.5313539235010536</c:v>
                </c:pt>
                <c:pt idx="128">
                  <c:v>-4.5313539235010536</c:v>
                </c:pt>
                <c:pt idx="129">
                  <c:v>-4.5313539235010536</c:v>
                </c:pt>
                <c:pt idx="130">
                  <c:v>-4.5313539235010536</c:v>
                </c:pt>
                <c:pt idx="131">
                  <c:v>-4.5313539235010536</c:v>
                </c:pt>
                <c:pt idx="132">
                  <c:v>-4.5313539235010536</c:v>
                </c:pt>
                <c:pt idx="133">
                  <c:v>-4.5313539235010536</c:v>
                </c:pt>
                <c:pt idx="134">
                  <c:v>-4.5313539235010536</c:v>
                </c:pt>
                <c:pt idx="135">
                  <c:v>-4.5313539235010536</c:v>
                </c:pt>
                <c:pt idx="136">
                  <c:v>-4.5313539235010536</c:v>
                </c:pt>
                <c:pt idx="137">
                  <c:v>-4.5313539235010536</c:v>
                </c:pt>
                <c:pt idx="138">
                  <c:v>-4.5313539235010536</c:v>
                </c:pt>
                <c:pt idx="139">
                  <c:v>-4.5313539235010536</c:v>
                </c:pt>
                <c:pt idx="140">
                  <c:v>-4.5313539235010536</c:v>
                </c:pt>
                <c:pt idx="141">
                  <c:v>-4.5313539235010536</c:v>
                </c:pt>
                <c:pt idx="142">
                  <c:v>-4.5313539235010536</c:v>
                </c:pt>
                <c:pt idx="143">
                  <c:v>-4.5313539235010536</c:v>
                </c:pt>
                <c:pt idx="144">
                  <c:v>-4.5313539235010536</c:v>
                </c:pt>
                <c:pt idx="145">
                  <c:v>-4.5313539235010536</c:v>
                </c:pt>
                <c:pt idx="146">
                  <c:v>-4.5313539235010536</c:v>
                </c:pt>
                <c:pt idx="147">
                  <c:v>-4.5313539235010536</c:v>
                </c:pt>
                <c:pt idx="148">
                  <c:v>-4.5313539235010536</c:v>
                </c:pt>
                <c:pt idx="149">
                  <c:v>-4.5313539235010536</c:v>
                </c:pt>
                <c:pt idx="150">
                  <c:v>-4.5313539235010536</c:v>
                </c:pt>
                <c:pt idx="151">
                  <c:v>-4.5313539235010536</c:v>
                </c:pt>
                <c:pt idx="152">
                  <c:v>-4.5313539235010536</c:v>
                </c:pt>
                <c:pt idx="153">
                  <c:v>-4.5313539235010536</c:v>
                </c:pt>
                <c:pt idx="154">
                  <c:v>-4.5313539235010536</c:v>
                </c:pt>
                <c:pt idx="155">
                  <c:v>-4.5313539235010536</c:v>
                </c:pt>
                <c:pt idx="156">
                  <c:v>-4.5313539235010536</c:v>
                </c:pt>
                <c:pt idx="157">
                  <c:v>-4.5313539235010536</c:v>
                </c:pt>
                <c:pt idx="158">
                  <c:v>-4.5313539235010536</c:v>
                </c:pt>
                <c:pt idx="159">
                  <c:v>-4.5313539235010536</c:v>
                </c:pt>
                <c:pt idx="160">
                  <c:v>-4.5313539235010536</c:v>
                </c:pt>
                <c:pt idx="161">
                  <c:v>-4.5313539235010536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0-6403-4A01-B224-AFA20763FD53}"/>
            </c:ext>
          </c:extLst>
        </c:ser>
        <c:ser>
          <c:idx val="3"/>
          <c:order val="3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Results!$B$4:$B$165</c:f>
              <c:strCache>
                <c:ptCount val="162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19-USGS</c:v>
                </c:pt>
                <c:pt idx="64">
                  <c:v>19-USGS</c:v>
                </c:pt>
                <c:pt idx="65">
                  <c:v>19-USGS</c:v>
                </c:pt>
                <c:pt idx="66">
                  <c:v>19-USGS</c:v>
                </c:pt>
                <c:pt idx="67">
                  <c:v>19-USGS</c:v>
                </c:pt>
                <c:pt idx="68">
                  <c:v>19-USGS</c:v>
                </c:pt>
                <c:pt idx="69">
                  <c:v>19-USGS</c:v>
                </c:pt>
                <c:pt idx="70">
                  <c:v>19-USGS</c:v>
                </c:pt>
                <c:pt idx="71">
                  <c:v>19-USGS</c:v>
                </c:pt>
                <c:pt idx="72">
                  <c:v>20-USGS</c:v>
                </c:pt>
                <c:pt idx="73">
                  <c:v>20-USGS</c:v>
                </c:pt>
                <c:pt idx="74">
                  <c:v>20-USGS</c:v>
                </c:pt>
                <c:pt idx="75">
                  <c:v>20-USGS</c:v>
                </c:pt>
                <c:pt idx="76">
                  <c:v>20-USGS</c:v>
                </c:pt>
                <c:pt idx="77">
                  <c:v>20-USGS</c:v>
                </c:pt>
                <c:pt idx="78">
                  <c:v>20-USGS</c:v>
                </c:pt>
                <c:pt idx="79">
                  <c:v>20-USGS</c:v>
                </c:pt>
                <c:pt idx="80">
                  <c:v>20-USGS</c:v>
                </c:pt>
                <c:pt idx="81">
                  <c:v>21-Other</c:v>
                </c:pt>
                <c:pt idx="82">
                  <c:v>21-Other</c:v>
                </c:pt>
                <c:pt idx="83">
                  <c:v>21-Other</c:v>
                </c:pt>
                <c:pt idx="84">
                  <c:v>21-Other</c:v>
                </c:pt>
                <c:pt idx="85">
                  <c:v>21-Other</c:v>
                </c:pt>
                <c:pt idx="86">
                  <c:v>21-Other</c:v>
                </c:pt>
                <c:pt idx="87">
                  <c:v>21-Other</c:v>
                </c:pt>
                <c:pt idx="88">
                  <c:v>21-Other</c:v>
                </c:pt>
                <c:pt idx="89">
                  <c:v>21-Other</c:v>
                </c:pt>
                <c:pt idx="90">
                  <c:v>23-Other</c:v>
                </c:pt>
                <c:pt idx="91">
                  <c:v>23-Other</c:v>
                </c:pt>
                <c:pt idx="92">
                  <c:v>23-Other</c:v>
                </c:pt>
                <c:pt idx="93">
                  <c:v>23-Other</c:v>
                </c:pt>
                <c:pt idx="94">
                  <c:v>23-Other</c:v>
                </c:pt>
                <c:pt idx="95">
                  <c:v>23-Other</c:v>
                </c:pt>
                <c:pt idx="96">
                  <c:v>23-Other</c:v>
                </c:pt>
                <c:pt idx="97">
                  <c:v>23-Other</c:v>
                </c:pt>
                <c:pt idx="98">
                  <c:v>23-Other</c:v>
                </c:pt>
                <c:pt idx="99">
                  <c:v>25-USGS</c:v>
                </c:pt>
                <c:pt idx="100">
                  <c:v>25-USGS</c:v>
                </c:pt>
                <c:pt idx="101">
                  <c:v>25-USGS</c:v>
                </c:pt>
                <c:pt idx="102">
                  <c:v>25-USGS</c:v>
                </c:pt>
                <c:pt idx="103">
                  <c:v>25-USGS</c:v>
                </c:pt>
                <c:pt idx="104">
                  <c:v>25-USGS</c:v>
                </c:pt>
                <c:pt idx="105">
                  <c:v>25-USGS</c:v>
                </c:pt>
                <c:pt idx="106">
                  <c:v>25-USGS</c:v>
                </c:pt>
                <c:pt idx="107">
                  <c:v>25-USGS</c:v>
                </c:pt>
                <c:pt idx="108">
                  <c:v>28-Other</c:v>
                </c:pt>
                <c:pt idx="109">
                  <c:v>28-Other</c:v>
                </c:pt>
                <c:pt idx="110">
                  <c:v>28-Other</c:v>
                </c:pt>
                <c:pt idx="111">
                  <c:v>28-Other</c:v>
                </c:pt>
                <c:pt idx="112">
                  <c:v>28-Other</c:v>
                </c:pt>
                <c:pt idx="113">
                  <c:v>28-Other</c:v>
                </c:pt>
                <c:pt idx="114">
                  <c:v>28-Other</c:v>
                </c:pt>
                <c:pt idx="115">
                  <c:v>28-Other</c:v>
                </c:pt>
                <c:pt idx="116">
                  <c:v>28-Other</c:v>
                </c:pt>
                <c:pt idx="117">
                  <c:v>29-Other</c:v>
                </c:pt>
                <c:pt idx="118">
                  <c:v>29-Other</c:v>
                </c:pt>
                <c:pt idx="119">
                  <c:v>29-Other</c:v>
                </c:pt>
                <c:pt idx="120">
                  <c:v>29-Other</c:v>
                </c:pt>
                <c:pt idx="121">
                  <c:v>29-Other</c:v>
                </c:pt>
                <c:pt idx="122">
                  <c:v>29-Other</c:v>
                </c:pt>
                <c:pt idx="123">
                  <c:v>29-Other</c:v>
                </c:pt>
                <c:pt idx="124">
                  <c:v>29-Other</c:v>
                </c:pt>
                <c:pt idx="125">
                  <c:v>29-Other</c:v>
                </c:pt>
                <c:pt idx="126">
                  <c:v>30-Other</c:v>
                </c:pt>
                <c:pt idx="127">
                  <c:v>30-Other</c:v>
                </c:pt>
                <c:pt idx="128">
                  <c:v>30-Other</c:v>
                </c:pt>
                <c:pt idx="129">
                  <c:v>30-Other</c:v>
                </c:pt>
                <c:pt idx="130">
                  <c:v>30-Other</c:v>
                </c:pt>
                <c:pt idx="131">
                  <c:v>30-Other</c:v>
                </c:pt>
                <c:pt idx="132">
                  <c:v>30-Other</c:v>
                </c:pt>
                <c:pt idx="133">
                  <c:v>30-Other</c:v>
                </c:pt>
                <c:pt idx="134">
                  <c:v>30-Other</c:v>
                </c:pt>
                <c:pt idx="135">
                  <c:v>31-Other</c:v>
                </c:pt>
                <c:pt idx="136">
                  <c:v>31-Other</c:v>
                </c:pt>
                <c:pt idx="137">
                  <c:v>31-Other</c:v>
                </c:pt>
                <c:pt idx="138">
                  <c:v>31-Other</c:v>
                </c:pt>
                <c:pt idx="139">
                  <c:v>31-Other</c:v>
                </c:pt>
                <c:pt idx="140">
                  <c:v>31-Other</c:v>
                </c:pt>
                <c:pt idx="141">
                  <c:v>31-Other</c:v>
                </c:pt>
                <c:pt idx="142">
                  <c:v>31-Other</c:v>
                </c:pt>
                <c:pt idx="143">
                  <c:v>31-Other</c:v>
                </c:pt>
                <c:pt idx="144">
                  <c:v>34-Other</c:v>
                </c:pt>
                <c:pt idx="145">
                  <c:v>34-Other</c:v>
                </c:pt>
                <c:pt idx="146">
                  <c:v>34-Other</c:v>
                </c:pt>
                <c:pt idx="147">
                  <c:v>34-Other</c:v>
                </c:pt>
                <c:pt idx="148">
                  <c:v>34-Other</c:v>
                </c:pt>
                <c:pt idx="149">
                  <c:v>34-Other</c:v>
                </c:pt>
                <c:pt idx="150">
                  <c:v>34-Other</c:v>
                </c:pt>
                <c:pt idx="151">
                  <c:v>34-Other</c:v>
                </c:pt>
                <c:pt idx="152">
                  <c:v>34-Other</c:v>
                </c:pt>
                <c:pt idx="153">
                  <c:v>36-Other</c:v>
                </c:pt>
                <c:pt idx="154">
                  <c:v>36-Other</c:v>
                </c:pt>
                <c:pt idx="155">
                  <c:v>36-Other</c:v>
                </c:pt>
                <c:pt idx="156">
                  <c:v>36-Other</c:v>
                </c:pt>
                <c:pt idx="157">
                  <c:v>36-Other</c:v>
                </c:pt>
                <c:pt idx="158">
                  <c:v>36-Other</c:v>
                </c:pt>
                <c:pt idx="159">
                  <c:v>36-Other</c:v>
                </c:pt>
                <c:pt idx="160">
                  <c:v>36-Other</c:v>
                </c:pt>
                <c:pt idx="161">
                  <c:v>36-Other</c:v>
                </c:pt>
              </c:strCache>
            </c:strRef>
          </c:cat>
          <c:val>
            <c:numRef>
              <c:f>Results!$AC$4:$AC$165</c:f>
              <c:numCache>
                <c:formatCode>0.00</c:formatCode>
                <c:ptCount val="162"/>
                <c:pt idx="0">
                  <c:v>5.4686460764989464</c:v>
                </c:pt>
                <c:pt idx="1">
                  <c:v>5.4686460764989464</c:v>
                </c:pt>
                <c:pt idx="2">
                  <c:v>5.4686460764989464</c:v>
                </c:pt>
                <c:pt idx="3">
                  <c:v>5.4686460764989464</c:v>
                </c:pt>
                <c:pt idx="4">
                  <c:v>5.4686460764989464</c:v>
                </c:pt>
                <c:pt idx="5">
                  <c:v>5.4686460764989464</c:v>
                </c:pt>
                <c:pt idx="6">
                  <c:v>5.4686460764989464</c:v>
                </c:pt>
                <c:pt idx="7">
                  <c:v>5.4686460764989464</c:v>
                </c:pt>
                <c:pt idx="8">
                  <c:v>5.4686460764989464</c:v>
                </c:pt>
                <c:pt idx="9">
                  <c:v>5.4686460764989464</c:v>
                </c:pt>
                <c:pt idx="10">
                  <c:v>5.4686460764989464</c:v>
                </c:pt>
                <c:pt idx="11">
                  <c:v>5.4686460764989464</c:v>
                </c:pt>
                <c:pt idx="12">
                  <c:v>5.4686460764989464</c:v>
                </c:pt>
                <c:pt idx="13">
                  <c:v>5.4686460764989464</c:v>
                </c:pt>
                <c:pt idx="14">
                  <c:v>5.4686460764989464</c:v>
                </c:pt>
                <c:pt idx="15">
                  <c:v>5.4686460764989464</c:v>
                </c:pt>
                <c:pt idx="16">
                  <c:v>5.4686460764989464</c:v>
                </c:pt>
                <c:pt idx="17">
                  <c:v>5.4686460764989464</c:v>
                </c:pt>
                <c:pt idx="18">
                  <c:v>5.4686460764989464</c:v>
                </c:pt>
                <c:pt idx="19">
                  <c:v>5.4686460764989464</c:v>
                </c:pt>
                <c:pt idx="20">
                  <c:v>5.4686460764989464</c:v>
                </c:pt>
                <c:pt idx="21">
                  <c:v>5.4686460764989464</c:v>
                </c:pt>
                <c:pt idx="22">
                  <c:v>5.4686460764989464</c:v>
                </c:pt>
                <c:pt idx="23">
                  <c:v>5.4686460764989464</c:v>
                </c:pt>
                <c:pt idx="24">
                  <c:v>5.4686460764989464</c:v>
                </c:pt>
                <c:pt idx="25">
                  <c:v>5.4686460764989464</c:v>
                </c:pt>
                <c:pt idx="26">
                  <c:v>5.4686460764989464</c:v>
                </c:pt>
                <c:pt idx="27">
                  <c:v>5.4686460764989464</c:v>
                </c:pt>
                <c:pt idx="28">
                  <c:v>5.4686460764989464</c:v>
                </c:pt>
                <c:pt idx="29">
                  <c:v>5.4686460764989464</c:v>
                </c:pt>
                <c:pt idx="30">
                  <c:v>5.4686460764989464</c:v>
                </c:pt>
                <c:pt idx="31">
                  <c:v>5.4686460764989464</c:v>
                </c:pt>
                <c:pt idx="32">
                  <c:v>5.4686460764989464</c:v>
                </c:pt>
                <c:pt idx="33">
                  <c:v>5.4686460764989464</c:v>
                </c:pt>
                <c:pt idx="34">
                  <c:v>5.4686460764989464</c:v>
                </c:pt>
                <c:pt idx="35">
                  <c:v>5.4686460764989464</c:v>
                </c:pt>
                <c:pt idx="36">
                  <c:v>5.4686460764989464</c:v>
                </c:pt>
                <c:pt idx="37">
                  <c:v>5.4686460764989464</c:v>
                </c:pt>
                <c:pt idx="38">
                  <c:v>5.4686460764989464</c:v>
                </c:pt>
                <c:pt idx="39">
                  <c:v>5.4686460764989464</c:v>
                </c:pt>
                <c:pt idx="40">
                  <c:v>5.4686460764989464</c:v>
                </c:pt>
                <c:pt idx="41">
                  <c:v>5.4686460764989464</c:v>
                </c:pt>
                <c:pt idx="42">
                  <c:v>5.4686460764989464</c:v>
                </c:pt>
                <c:pt idx="43">
                  <c:v>5.4686460764989464</c:v>
                </c:pt>
                <c:pt idx="44">
                  <c:v>5.4686460764989464</c:v>
                </c:pt>
                <c:pt idx="45">
                  <c:v>5.4686460764989464</c:v>
                </c:pt>
                <c:pt idx="46">
                  <c:v>5.4686460764989464</c:v>
                </c:pt>
                <c:pt idx="47">
                  <c:v>5.4686460764989464</c:v>
                </c:pt>
                <c:pt idx="48">
                  <c:v>5.4686460764989464</c:v>
                </c:pt>
                <c:pt idx="49">
                  <c:v>5.4686460764989464</c:v>
                </c:pt>
                <c:pt idx="50">
                  <c:v>5.4686460764989464</c:v>
                </c:pt>
                <c:pt idx="51">
                  <c:v>5.4686460764989464</c:v>
                </c:pt>
                <c:pt idx="52">
                  <c:v>5.4686460764989464</c:v>
                </c:pt>
                <c:pt idx="53">
                  <c:v>5.4686460764989464</c:v>
                </c:pt>
                <c:pt idx="54">
                  <c:v>5.4686460764989464</c:v>
                </c:pt>
                <c:pt idx="55">
                  <c:v>5.4686460764989464</c:v>
                </c:pt>
                <c:pt idx="56">
                  <c:v>5.4686460764989464</c:v>
                </c:pt>
                <c:pt idx="57">
                  <c:v>5.4686460764989464</c:v>
                </c:pt>
                <c:pt idx="58">
                  <c:v>5.4686460764989464</c:v>
                </c:pt>
                <c:pt idx="59">
                  <c:v>5.4686460764989464</c:v>
                </c:pt>
                <c:pt idx="60">
                  <c:v>5.4686460764989464</c:v>
                </c:pt>
                <c:pt idx="61">
                  <c:v>5.4686460764989464</c:v>
                </c:pt>
                <c:pt idx="62">
                  <c:v>5.4686460764989464</c:v>
                </c:pt>
                <c:pt idx="63">
                  <c:v>5.4686460764989464</c:v>
                </c:pt>
                <c:pt idx="64">
                  <c:v>5.4686460764989464</c:v>
                </c:pt>
                <c:pt idx="65">
                  <c:v>5.4686460764989464</c:v>
                </c:pt>
                <c:pt idx="66">
                  <c:v>5.4686460764989464</c:v>
                </c:pt>
                <c:pt idx="67">
                  <c:v>5.4686460764989464</c:v>
                </c:pt>
                <c:pt idx="68">
                  <c:v>5.4686460764989464</c:v>
                </c:pt>
                <c:pt idx="69">
                  <c:v>5.4686460764989464</c:v>
                </c:pt>
                <c:pt idx="70">
                  <c:v>5.4686460764989464</c:v>
                </c:pt>
                <c:pt idx="71">
                  <c:v>5.4686460764989464</c:v>
                </c:pt>
                <c:pt idx="72">
                  <c:v>5.4686460764989464</c:v>
                </c:pt>
                <c:pt idx="73">
                  <c:v>5.4686460764989464</c:v>
                </c:pt>
                <c:pt idx="74">
                  <c:v>5.4686460764989464</c:v>
                </c:pt>
                <c:pt idx="75">
                  <c:v>5.4686460764989464</c:v>
                </c:pt>
                <c:pt idx="76">
                  <c:v>5.4686460764989464</c:v>
                </c:pt>
                <c:pt idx="77">
                  <c:v>5.4686460764989464</c:v>
                </c:pt>
                <c:pt idx="78">
                  <c:v>5.4686460764989464</c:v>
                </c:pt>
                <c:pt idx="79">
                  <c:v>5.4686460764989464</c:v>
                </c:pt>
                <c:pt idx="80">
                  <c:v>5.4686460764989464</c:v>
                </c:pt>
                <c:pt idx="81">
                  <c:v>5.4686460764989464</c:v>
                </c:pt>
                <c:pt idx="82">
                  <c:v>5.4686460764989464</c:v>
                </c:pt>
                <c:pt idx="83">
                  <c:v>5.4686460764989464</c:v>
                </c:pt>
                <c:pt idx="84">
                  <c:v>5.4686460764989464</c:v>
                </c:pt>
                <c:pt idx="85">
                  <c:v>5.4686460764989464</c:v>
                </c:pt>
                <c:pt idx="86">
                  <c:v>5.4686460764989464</c:v>
                </c:pt>
                <c:pt idx="87">
                  <c:v>5.4686460764989464</c:v>
                </c:pt>
                <c:pt idx="88">
                  <c:v>5.4686460764989464</c:v>
                </c:pt>
                <c:pt idx="89">
                  <c:v>5.4686460764989464</c:v>
                </c:pt>
                <c:pt idx="90">
                  <c:v>5.4686460764989464</c:v>
                </c:pt>
                <c:pt idx="91">
                  <c:v>5.4686460764989464</c:v>
                </c:pt>
                <c:pt idx="92">
                  <c:v>5.4686460764989464</c:v>
                </c:pt>
                <c:pt idx="93">
                  <c:v>5.4686460764989464</c:v>
                </c:pt>
                <c:pt idx="94">
                  <c:v>5.4686460764989464</c:v>
                </c:pt>
                <c:pt idx="95">
                  <c:v>5.4686460764989464</c:v>
                </c:pt>
                <c:pt idx="96">
                  <c:v>5.4686460764989464</c:v>
                </c:pt>
                <c:pt idx="97">
                  <c:v>5.4686460764989464</c:v>
                </c:pt>
                <c:pt idx="98">
                  <c:v>5.4686460764989464</c:v>
                </c:pt>
                <c:pt idx="99">
                  <c:v>5.4686460764989464</c:v>
                </c:pt>
                <c:pt idx="100">
                  <c:v>5.4686460764989464</c:v>
                </c:pt>
                <c:pt idx="101">
                  <c:v>5.4686460764989464</c:v>
                </c:pt>
                <c:pt idx="102">
                  <c:v>5.4686460764989464</c:v>
                </c:pt>
                <c:pt idx="103">
                  <c:v>5.4686460764989464</c:v>
                </c:pt>
                <c:pt idx="104">
                  <c:v>5.4686460764989464</c:v>
                </c:pt>
                <c:pt idx="105">
                  <c:v>5.4686460764989464</c:v>
                </c:pt>
                <c:pt idx="106">
                  <c:v>5.4686460764989464</c:v>
                </c:pt>
                <c:pt idx="107">
                  <c:v>5.4686460764989464</c:v>
                </c:pt>
                <c:pt idx="108">
                  <c:v>5.4686460764989464</c:v>
                </c:pt>
                <c:pt idx="109">
                  <c:v>5.4686460764989464</c:v>
                </c:pt>
                <c:pt idx="110">
                  <c:v>5.4686460764989464</c:v>
                </c:pt>
                <c:pt idx="111">
                  <c:v>5.4686460764989464</c:v>
                </c:pt>
                <c:pt idx="112">
                  <c:v>5.4686460764989464</c:v>
                </c:pt>
                <c:pt idx="113">
                  <c:v>5.4686460764989464</c:v>
                </c:pt>
                <c:pt idx="114">
                  <c:v>5.4686460764989464</c:v>
                </c:pt>
                <c:pt idx="115">
                  <c:v>5.4686460764989464</c:v>
                </c:pt>
                <c:pt idx="116">
                  <c:v>5.4686460764989464</c:v>
                </c:pt>
                <c:pt idx="117">
                  <c:v>5.4686460764989464</c:v>
                </c:pt>
                <c:pt idx="118">
                  <c:v>5.4686460764989464</c:v>
                </c:pt>
                <c:pt idx="119">
                  <c:v>5.4686460764989464</c:v>
                </c:pt>
                <c:pt idx="120">
                  <c:v>5.4686460764989464</c:v>
                </c:pt>
                <c:pt idx="121">
                  <c:v>5.4686460764989464</c:v>
                </c:pt>
                <c:pt idx="122">
                  <c:v>5.4686460764989464</c:v>
                </c:pt>
                <c:pt idx="123">
                  <c:v>5.4686460764989464</c:v>
                </c:pt>
                <c:pt idx="124">
                  <c:v>5.4686460764989464</c:v>
                </c:pt>
                <c:pt idx="125">
                  <c:v>5.4686460764989464</c:v>
                </c:pt>
                <c:pt idx="126">
                  <c:v>5.4686460764989464</c:v>
                </c:pt>
                <c:pt idx="127">
                  <c:v>5.4686460764989464</c:v>
                </c:pt>
                <c:pt idx="128">
                  <c:v>5.4686460764989464</c:v>
                </c:pt>
                <c:pt idx="129">
                  <c:v>5.4686460764989464</c:v>
                </c:pt>
                <c:pt idx="130">
                  <c:v>5.4686460764989464</c:v>
                </c:pt>
                <c:pt idx="131">
                  <c:v>5.4686460764989464</c:v>
                </c:pt>
                <c:pt idx="132">
                  <c:v>5.4686460764989464</c:v>
                </c:pt>
                <c:pt idx="133">
                  <c:v>5.4686460764989464</c:v>
                </c:pt>
                <c:pt idx="134">
                  <c:v>5.4686460764989464</c:v>
                </c:pt>
                <c:pt idx="135">
                  <c:v>5.4686460764989464</c:v>
                </c:pt>
                <c:pt idx="136">
                  <c:v>5.4686460764989464</c:v>
                </c:pt>
                <c:pt idx="137">
                  <c:v>5.4686460764989464</c:v>
                </c:pt>
                <c:pt idx="138">
                  <c:v>5.4686460764989464</c:v>
                </c:pt>
                <c:pt idx="139">
                  <c:v>5.4686460764989464</c:v>
                </c:pt>
                <c:pt idx="140">
                  <c:v>5.4686460764989464</c:v>
                </c:pt>
                <c:pt idx="141">
                  <c:v>5.4686460764989464</c:v>
                </c:pt>
                <c:pt idx="142">
                  <c:v>5.4686460764989464</c:v>
                </c:pt>
                <c:pt idx="143">
                  <c:v>5.4686460764989464</c:v>
                </c:pt>
                <c:pt idx="144">
                  <c:v>5.4686460764989464</c:v>
                </c:pt>
                <c:pt idx="145">
                  <c:v>5.4686460764989464</c:v>
                </c:pt>
                <c:pt idx="146">
                  <c:v>5.4686460764989464</c:v>
                </c:pt>
                <c:pt idx="147">
                  <c:v>5.4686460764989464</c:v>
                </c:pt>
                <c:pt idx="148">
                  <c:v>5.4686460764989464</c:v>
                </c:pt>
                <c:pt idx="149">
                  <c:v>5.4686460764989464</c:v>
                </c:pt>
                <c:pt idx="150">
                  <c:v>5.4686460764989464</c:v>
                </c:pt>
                <c:pt idx="151">
                  <c:v>5.4686460764989464</c:v>
                </c:pt>
                <c:pt idx="152">
                  <c:v>5.4686460764989464</c:v>
                </c:pt>
                <c:pt idx="153">
                  <c:v>5.4686460764989464</c:v>
                </c:pt>
                <c:pt idx="154">
                  <c:v>5.4686460764989464</c:v>
                </c:pt>
                <c:pt idx="155">
                  <c:v>5.4686460764989464</c:v>
                </c:pt>
                <c:pt idx="156">
                  <c:v>5.4686460764989464</c:v>
                </c:pt>
                <c:pt idx="157">
                  <c:v>5.4686460764989464</c:v>
                </c:pt>
                <c:pt idx="158">
                  <c:v>5.4686460764989464</c:v>
                </c:pt>
                <c:pt idx="159">
                  <c:v>5.4686460764989464</c:v>
                </c:pt>
                <c:pt idx="160">
                  <c:v>5.4686460764989464</c:v>
                </c:pt>
                <c:pt idx="161">
                  <c:v>5.4686460764989464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1-6403-4A01-B224-AFA20763FD53}"/>
            </c:ext>
          </c:extLst>
        </c:ser>
        <c:ser>
          <c:idx val="4"/>
          <c:order val="4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Results!$B$4:$B$165</c:f>
              <c:strCache>
                <c:ptCount val="162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19-USGS</c:v>
                </c:pt>
                <c:pt idx="64">
                  <c:v>19-USGS</c:v>
                </c:pt>
                <c:pt idx="65">
                  <c:v>19-USGS</c:v>
                </c:pt>
                <c:pt idx="66">
                  <c:v>19-USGS</c:v>
                </c:pt>
                <c:pt idx="67">
                  <c:v>19-USGS</c:v>
                </c:pt>
                <c:pt idx="68">
                  <c:v>19-USGS</c:v>
                </c:pt>
                <c:pt idx="69">
                  <c:v>19-USGS</c:v>
                </c:pt>
                <c:pt idx="70">
                  <c:v>19-USGS</c:v>
                </c:pt>
                <c:pt idx="71">
                  <c:v>19-USGS</c:v>
                </c:pt>
                <c:pt idx="72">
                  <c:v>20-USGS</c:v>
                </c:pt>
                <c:pt idx="73">
                  <c:v>20-USGS</c:v>
                </c:pt>
                <c:pt idx="74">
                  <c:v>20-USGS</c:v>
                </c:pt>
                <c:pt idx="75">
                  <c:v>20-USGS</c:v>
                </c:pt>
                <c:pt idx="76">
                  <c:v>20-USGS</c:v>
                </c:pt>
                <c:pt idx="77">
                  <c:v>20-USGS</c:v>
                </c:pt>
                <c:pt idx="78">
                  <c:v>20-USGS</c:v>
                </c:pt>
                <c:pt idx="79">
                  <c:v>20-USGS</c:v>
                </c:pt>
                <c:pt idx="80">
                  <c:v>20-USGS</c:v>
                </c:pt>
                <c:pt idx="81">
                  <c:v>21-Other</c:v>
                </c:pt>
                <c:pt idx="82">
                  <c:v>21-Other</c:v>
                </c:pt>
                <c:pt idx="83">
                  <c:v>21-Other</c:v>
                </c:pt>
                <c:pt idx="84">
                  <c:v>21-Other</c:v>
                </c:pt>
                <c:pt idx="85">
                  <c:v>21-Other</c:v>
                </c:pt>
                <c:pt idx="86">
                  <c:v>21-Other</c:v>
                </c:pt>
                <c:pt idx="87">
                  <c:v>21-Other</c:v>
                </c:pt>
                <c:pt idx="88">
                  <c:v>21-Other</c:v>
                </c:pt>
                <c:pt idx="89">
                  <c:v>21-Other</c:v>
                </c:pt>
                <c:pt idx="90">
                  <c:v>23-Other</c:v>
                </c:pt>
                <c:pt idx="91">
                  <c:v>23-Other</c:v>
                </c:pt>
                <c:pt idx="92">
                  <c:v>23-Other</c:v>
                </c:pt>
                <c:pt idx="93">
                  <c:v>23-Other</c:v>
                </c:pt>
                <c:pt idx="94">
                  <c:v>23-Other</c:v>
                </c:pt>
                <c:pt idx="95">
                  <c:v>23-Other</c:v>
                </c:pt>
                <c:pt idx="96">
                  <c:v>23-Other</c:v>
                </c:pt>
                <c:pt idx="97">
                  <c:v>23-Other</c:v>
                </c:pt>
                <c:pt idx="98">
                  <c:v>23-Other</c:v>
                </c:pt>
                <c:pt idx="99">
                  <c:v>25-USGS</c:v>
                </c:pt>
                <c:pt idx="100">
                  <c:v>25-USGS</c:v>
                </c:pt>
                <c:pt idx="101">
                  <c:v>25-USGS</c:v>
                </c:pt>
                <c:pt idx="102">
                  <c:v>25-USGS</c:v>
                </c:pt>
                <c:pt idx="103">
                  <c:v>25-USGS</c:v>
                </c:pt>
                <c:pt idx="104">
                  <c:v>25-USGS</c:v>
                </c:pt>
                <c:pt idx="105">
                  <c:v>25-USGS</c:v>
                </c:pt>
                <c:pt idx="106">
                  <c:v>25-USGS</c:v>
                </c:pt>
                <c:pt idx="107">
                  <c:v>25-USGS</c:v>
                </c:pt>
                <c:pt idx="108">
                  <c:v>28-Other</c:v>
                </c:pt>
                <c:pt idx="109">
                  <c:v>28-Other</c:v>
                </c:pt>
                <c:pt idx="110">
                  <c:v>28-Other</c:v>
                </c:pt>
                <c:pt idx="111">
                  <c:v>28-Other</c:v>
                </c:pt>
                <c:pt idx="112">
                  <c:v>28-Other</c:v>
                </c:pt>
                <c:pt idx="113">
                  <c:v>28-Other</c:v>
                </c:pt>
                <c:pt idx="114">
                  <c:v>28-Other</c:v>
                </c:pt>
                <c:pt idx="115">
                  <c:v>28-Other</c:v>
                </c:pt>
                <c:pt idx="116">
                  <c:v>28-Other</c:v>
                </c:pt>
                <c:pt idx="117">
                  <c:v>29-Other</c:v>
                </c:pt>
                <c:pt idx="118">
                  <c:v>29-Other</c:v>
                </c:pt>
                <c:pt idx="119">
                  <c:v>29-Other</c:v>
                </c:pt>
                <c:pt idx="120">
                  <c:v>29-Other</c:v>
                </c:pt>
                <c:pt idx="121">
                  <c:v>29-Other</c:v>
                </c:pt>
                <c:pt idx="122">
                  <c:v>29-Other</c:v>
                </c:pt>
                <c:pt idx="123">
                  <c:v>29-Other</c:v>
                </c:pt>
                <c:pt idx="124">
                  <c:v>29-Other</c:v>
                </c:pt>
                <c:pt idx="125">
                  <c:v>29-Other</c:v>
                </c:pt>
                <c:pt idx="126">
                  <c:v>30-Other</c:v>
                </c:pt>
                <c:pt idx="127">
                  <c:v>30-Other</c:v>
                </c:pt>
                <c:pt idx="128">
                  <c:v>30-Other</c:v>
                </c:pt>
                <c:pt idx="129">
                  <c:v>30-Other</c:v>
                </c:pt>
                <c:pt idx="130">
                  <c:v>30-Other</c:v>
                </c:pt>
                <c:pt idx="131">
                  <c:v>30-Other</c:v>
                </c:pt>
                <c:pt idx="132">
                  <c:v>30-Other</c:v>
                </c:pt>
                <c:pt idx="133">
                  <c:v>30-Other</c:v>
                </c:pt>
                <c:pt idx="134">
                  <c:v>30-Other</c:v>
                </c:pt>
                <c:pt idx="135">
                  <c:v>31-Other</c:v>
                </c:pt>
                <c:pt idx="136">
                  <c:v>31-Other</c:v>
                </c:pt>
                <c:pt idx="137">
                  <c:v>31-Other</c:v>
                </c:pt>
                <c:pt idx="138">
                  <c:v>31-Other</c:v>
                </c:pt>
                <c:pt idx="139">
                  <c:v>31-Other</c:v>
                </c:pt>
                <c:pt idx="140">
                  <c:v>31-Other</c:v>
                </c:pt>
                <c:pt idx="141">
                  <c:v>31-Other</c:v>
                </c:pt>
                <c:pt idx="142">
                  <c:v>31-Other</c:v>
                </c:pt>
                <c:pt idx="143">
                  <c:v>31-Other</c:v>
                </c:pt>
                <c:pt idx="144">
                  <c:v>34-Other</c:v>
                </c:pt>
                <c:pt idx="145">
                  <c:v>34-Other</c:v>
                </c:pt>
                <c:pt idx="146">
                  <c:v>34-Other</c:v>
                </c:pt>
                <c:pt idx="147">
                  <c:v>34-Other</c:v>
                </c:pt>
                <c:pt idx="148">
                  <c:v>34-Other</c:v>
                </c:pt>
                <c:pt idx="149">
                  <c:v>34-Other</c:v>
                </c:pt>
                <c:pt idx="150">
                  <c:v>34-Other</c:v>
                </c:pt>
                <c:pt idx="151">
                  <c:v>34-Other</c:v>
                </c:pt>
                <c:pt idx="152">
                  <c:v>34-Other</c:v>
                </c:pt>
                <c:pt idx="153">
                  <c:v>36-Other</c:v>
                </c:pt>
                <c:pt idx="154">
                  <c:v>36-Other</c:v>
                </c:pt>
                <c:pt idx="155">
                  <c:v>36-Other</c:v>
                </c:pt>
                <c:pt idx="156">
                  <c:v>36-Other</c:v>
                </c:pt>
                <c:pt idx="157">
                  <c:v>36-Other</c:v>
                </c:pt>
                <c:pt idx="158">
                  <c:v>36-Other</c:v>
                </c:pt>
                <c:pt idx="159">
                  <c:v>36-Other</c:v>
                </c:pt>
                <c:pt idx="160">
                  <c:v>36-Other</c:v>
                </c:pt>
                <c:pt idx="161">
                  <c:v>36-Other</c:v>
                </c:pt>
              </c:strCache>
            </c:strRef>
          </c:cat>
          <c:val>
            <c:numRef>
              <c:f>Results!$AD$4:$AD$165</c:f>
              <c:numCache>
                <c:formatCode>0.00</c:formatCode>
                <c:ptCount val="162"/>
                <c:pt idx="0">
                  <c:v>-8.4233254492653309</c:v>
                </c:pt>
                <c:pt idx="1">
                  <c:v>-8.4233254492653309</c:v>
                </c:pt>
                <c:pt idx="2">
                  <c:v>-8.4233254492653309</c:v>
                </c:pt>
                <c:pt idx="3">
                  <c:v>-8.4233254492653309</c:v>
                </c:pt>
                <c:pt idx="4">
                  <c:v>-8.4233254492653309</c:v>
                </c:pt>
                <c:pt idx="5">
                  <c:v>-8.4233254492653309</c:v>
                </c:pt>
                <c:pt idx="6">
                  <c:v>-8.4233254492653309</c:v>
                </c:pt>
                <c:pt idx="7">
                  <c:v>-8.4233254492653309</c:v>
                </c:pt>
                <c:pt idx="8">
                  <c:v>-8.4233254492653309</c:v>
                </c:pt>
                <c:pt idx="9">
                  <c:v>-8.4233254492653309</c:v>
                </c:pt>
                <c:pt idx="10">
                  <c:v>-8.4233254492653309</c:v>
                </c:pt>
                <c:pt idx="11">
                  <c:v>-8.4233254492653309</c:v>
                </c:pt>
                <c:pt idx="12">
                  <c:v>-8.4233254492653309</c:v>
                </c:pt>
                <c:pt idx="13">
                  <c:v>-8.4233254492653309</c:v>
                </c:pt>
                <c:pt idx="14">
                  <c:v>-8.4233254492653309</c:v>
                </c:pt>
                <c:pt idx="15">
                  <c:v>-8.4233254492653309</c:v>
                </c:pt>
                <c:pt idx="16">
                  <c:v>-8.4233254492653309</c:v>
                </c:pt>
                <c:pt idx="17">
                  <c:v>-8.4233254492653309</c:v>
                </c:pt>
                <c:pt idx="18">
                  <c:v>-8.4233254492653309</c:v>
                </c:pt>
                <c:pt idx="19">
                  <c:v>-8.4233254492653309</c:v>
                </c:pt>
                <c:pt idx="20">
                  <c:v>-8.4233254492653309</c:v>
                </c:pt>
                <c:pt idx="21">
                  <c:v>-8.4233254492653309</c:v>
                </c:pt>
                <c:pt idx="22">
                  <c:v>-8.4233254492653309</c:v>
                </c:pt>
                <c:pt idx="23">
                  <c:v>-8.4233254492653309</c:v>
                </c:pt>
                <c:pt idx="24">
                  <c:v>-8.4233254492653309</c:v>
                </c:pt>
                <c:pt idx="25">
                  <c:v>-8.4233254492653309</c:v>
                </c:pt>
                <c:pt idx="26">
                  <c:v>-8.4233254492653309</c:v>
                </c:pt>
                <c:pt idx="27">
                  <c:v>-8.4233254492653309</c:v>
                </c:pt>
                <c:pt idx="28">
                  <c:v>-8.4233254492653309</c:v>
                </c:pt>
                <c:pt idx="29">
                  <c:v>-8.4233254492653309</c:v>
                </c:pt>
                <c:pt idx="30">
                  <c:v>-8.4233254492653309</c:v>
                </c:pt>
                <c:pt idx="31">
                  <c:v>-8.4233254492653309</c:v>
                </c:pt>
                <c:pt idx="32">
                  <c:v>-8.4233254492653309</c:v>
                </c:pt>
                <c:pt idx="33">
                  <c:v>-8.4233254492653309</c:v>
                </c:pt>
                <c:pt idx="34">
                  <c:v>-8.4233254492653309</c:v>
                </c:pt>
                <c:pt idx="35">
                  <c:v>-8.4233254492653309</c:v>
                </c:pt>
                <c:pt idx="36">
                  <c:v>-8.4233254492653309</c:v>
                </c:pt>
                <c:pt idx="37">
                  <c:v>-8.4233254492653309</c:v>
                </c:pt>
                <c:pt idx="38">
                  <c:v>-8.4233254492653309</c:v>
                </c:pt>
                <c:pt idx="39">
                  <c:v>-8.4233254492653309</c:v>
                </c:pt>
                <c:pt idx="40">
                  <c:v>-8.4233254492653309</c:v>
                </c:pt>
                <c:pt idx="41">
                  <c:v>-8.4233254492653309</c:v>
                </c:pt>
                <c:pt idx="42">
                  <c:v>-8.4233254492653309</c:v>
                </c:pt>
                <c:pt idx="43">
                  <c:v>-8.4233254492653309</c:v>
                </c:pt>
                <c:pt idx="44">
                  <c:v>-8.4233254492653309</c:v>
                </c:pt>
                <c:pt idx="45">
                  <c:v>-8.4233254492653309</c:v>
                </c:pt>
                <c:pt idx="46">
                  <c:v>-8.4233254492653309</c:v>
                </c:pt>
                <c:pt idx="47">
                  <c:v>-8.4233254492653309</c:v>
                </c:pt>
                <c:pt idx="48">
                  <c:v>-8.4233254492653309</c:v>
                </c:pt>
                <c:pt idx="49">
                  <c:v>-8.4233254492653309</c:v>
                </c:pt>
                <c:pt idx="50">
                  <c:v>-8.4233254492653309</c:v>
                </c:pt>
                <c:pt idx="51">
                  <c:v>-8.4233254492653309</c:v>
                </c:pt>
                <c:pt idx="52">
                  <c:v>-8.4233254492653309</c:v>
                </c:pt>
                <c:pt idx="53">
                  <c:v>-8.4233254492653309</c:v>
                </c:pt>
                <c:pt idx="54">
                  <c:v>-8.4233254492653309</c:v>
                </c:pt>
                <c:pt idx="55">
                  <c:v>-8.4233254492653309</c:v>
                </c:pt>
                <c:pt idx="56">
                  <c:v>-8.4233254492653309</c:v>
                </c:pt>
                <c:pt idx="57">
                  <c:v>-8.4233254492653309</c:v>
                </c:pt>
                <c:pt idx="58">
                  <c:v>-8.4233254492653309</c:v>
                </c:pt>
                <c:pt idx="59">
                  <c:v>-8.4233254492653309</c:v>
                </c:pt>
                <c:pt idx="60">
                  <c:v>-8.4233254492653309</c:v>
                </c:pt>
                <c:pt idx="61">
                  <c:v>-8.4233254492653309</c:v>
                </c:pt>
                <c:pt idx="62">
                  <c:v>-8.4233254492653309</c:v>
                </c:pt>
                <c:pt idx="63">
                  <c:v>-8.4233254492653309</c:v>
                </c:pt>
                <c:pt idx="64">
                  <c:v>-8.4233254492653309</c:v>
                </c:pt>
                <c:pt idx="65">
                  <c:v>-8.4233254492653309</c:v>
                </c:pt>
                <c:pt idx="66">
                  <c:v>-8.4233254492653309</c:v>
                </c:pt>
                <c:pt idx="67">
                  <c:v>-8.4233254492653309</c:v>
                </c:pt>
                <c:pt idx="68">
                  <c:v>-8.4233254492653309</c:v>
                </c:pt>
                <c:pt idx="69">
                  <c:v>-8.4233254492653309</c:v>
                </c:pt>
                <c:pt idx="70">
                  <c:v>-8.4233254492653309</c:v>
                </c:pt>
                <c:pt idx="71">
                  <c:v>-8.4233254492653309</c:v>
                </c:pt>
                <c:pt idx="72">
                  <c:v>-8.4233254492653309</c:v>
                </c:pt>
                <c:pt idx="73">
                  <c:v>-8.4233254492653309</c:v>
                </c:pt>
                <c:pt idx="74">
                  <c:v>-8.4233254492653309</c:v>
                </c:pt>
                <c:pt idx="75">
                  <c:v>-8.4233254492653309</c:v>
                </c:pt>
                <c:pt idx="76">
                  <c:v>-8.4233254492653309</c:v>
                </c:pt>
                <c:pt idx="77">
                  <c:v>-8.4233254492653309</c:v>
                </c:pt>
                <c:pt idx="78">
                  <c:v>-8.4233254492653309</c:v>
                </c:pt>
                <c:pt idx="79">
                  <c:v>-8.4233254492653309</c:v>
                </c:pt>
                <c:pt idx="80">
                  <c:v>-8.4233254492653309</c:v>
                </c:pt>
                <c:pt idx="81">
                  <c:v>-8.4233254492653309</c:v>
                </c:pt>
                <c:pt idx="82">
                  <c:v>-8.4233254492653309</c:v>
                </c:pt>
                <c:pt idx="83">
                  <c:v>-8.4233254492653309</c:v>
                </c:pt>
                <c:pt idx="84">
                  <c:v>-8.4233254492653309</c:v>
                </c:pt>
                <c:pt idx="85">
                  <c:v>-8.4233254492653309</c:v>
                </c:pt>
                <c:pt idx="86">
                  <c:v>-8.4233254492653309</c:v>
                </c:pt>
                <c:pt idx="87">
                  <c:v>-8.4233254492653309</c:v>
                </c:pt>
                <c:pt idx="88">
                  <c:v>-8.4233254492653309</c:v>
                </c:pt>
                <c:pt idx="89">
                  <c:v>-8.4233254492653309</c:v>
                </c:pt>
                <c:pt idx="90">
                  <c:v>-8.4233254492653309</c:v>
                </c:pt>
                <c:pt idx="91">
                  <c:v>-8.4233254492653309</c:v>
                </c:pt>
                <c:pt idx="92">
                  <c:v>-8.4233254492653309</c:v>
                </c:pt>
                <c:pt idx="93">
                  <c:v>-8.4233254492653309</c:v>
                </c:pt>
                <c:pt idx="94">
                  <c:v>-8.4233254492653309</c:v>
                </c:pt>
                <c:pt idx="95">
                  <c:v>-8.4233254492653309</c:v>
                </c:pt>
                <c:pt idx="96">
                  <c:v>-8.4233254492653309</c:v>
                </c:pt>
                <c:pt idx="97">
                  <c:v>-8.4233254492653309</c:v>
                </c:pt>
                <c:pt idx="98">
                  <c:v>-8.4233254492653309</c:v>
                </c:pt>
                <c:pt idx="99">
                  <c:v>-8.4233254492653309</c:v>
                </c:pt>
                <c:pt idx="100">
                  <c:v>-8.4233254492653309</c:v>
                </c:pt>
                <c:pt idx="101">
                  <c:v>-8.4233254492653309</c:v>
                </c:pt>
                <c:pt idx="102">
                  <c:v>-8.4233254492653309</c:v>
                </c:pt>
                <c:pt idx="103">
                  <c:v>-8.4233254492653309</c:v>
                </c:pt>
                <c:pt idx="104">
                  <c:v>-8.4233254492653309</c:v>
                </c:pt>
                <c:pt idx="105">
                  <c:v>-8.4233254492653309</c:v>
                </c:pt>
                <c:pt idx="106">
                  <c:v>-8.4233254492653309</c:v>
                </c:pt>
                <c:pt idx="107">
                  <c:v>-8.4233254492653309</c:v>
                </c:pt>
                <c:pt idx="108">
                  <c:v>-8.4233254492653309</c:v>
                </c:pt>
                <c:pt idx="109">
                  <c:v>-8.4233254492653309</c:v>
                </c:pt>
                <c:pt idx="110">
                  <c:v>-8.4233254492653309</c:v>
                </c:pt>
                <c:pt idx="111">
                  <c:v>-8.4233254492653309</c:v>
                </c:pt>
                <c:pt idx="112">
                  <c:v>-8.4233254492653309</c:v>
                </c:pt>
                <c:pt idx="113">
                  <c:v>-8.4233254492653309</c:v>
                </c:pt>
                <c:pt idx="114">
                  <c:v>-8.4233254492653309</c:v>
                </c:pt>
                <c:pt idx="115">
                  <c:v>-8.4233254492653309</c:v>
                </c:pt>
                <c:pt idx="116">
                  <c:v>-8.4233254492653309</c:v>
                </c:pt>
                <c:pt idx="117">
                  <c:v>-8.4233254492653309</c:v>
                </c:pt>
                <c:pt idx="118">
                  <c:v>-8.4233254492653309</c:v>
                </c:pt>
                <c:pt idx="119">
                  <c:v>-8.4233254492653309</c:v>
                </c:pt>
                <c:pt idx="120">
                  <c:v>-8.4233254492653309</c:v>
                </c:pt>
                <c:pt idx="121">
                  <c:v>-8.4233254492653309</c:v>
                </c:pt>
                <c:pt idx="122">
                  <c:v>-8.4233254492653309</c:v>
                </c:pt>
                <c:pt idx="123">
                  <c:v>-8.4233254492653309</c:v>
                </c:pt>
                <c:pt idx="124">
                  <c:v>-8.4233254492653309</c:v>
                </c:pt>
                <c:pt idx="125">
                  <c:v>-8.4233254492653309</c:v>
                </c:pt>
                <c:pt idx="126">
                  <c:v>-8.4233254492653309</c:v>
                </c:pt>
                <c:pt idx="127">
                  <c:v>-8.4233254492653309</c:v>
                </c:pt>
                <c:pt idx="128">
                  <c:v>-8.4233254492653309</c:v>
                </c:pt>
                <c:pt idx="129">
                  <c:v>-8.4233254492653309</c:v>
                </c:pt>
                <c:pt idx="130">
                  <c:v>-8.4233254492653309</c:v>
                </c:pt>
                <c:pt idx="131">
                  <c:v>-8.4233254492653309</c:v>
                </c:pt>
                <c:pt idx="132">
                  <c:v>-8.4233254492653309</c:v>
                </c:pt>
                <c:pt idx="133">
                  <c:v>-8.4233254492653309</c:v>
                </c:pt>
                <c:pt idx="134">
                  <c:v>-8.4233254492653309</c:v>
                </c:pt>
                <c:pt idx="135">
                  <c:v>-8.4233254492653309</c:v>
                </c:pt>
                <c:pt idx="136">
                  <c:v>-8.4233254492653309</c:v>
                </c:pt>
                <c:pt idx="137">
                  <c:v>-8.4233254492653309</c:v>
                </c:pt>
                <c:pt idx="138">
                  <c:v>-8.4233254492653309</c:v>
                </c:pt>
                <c:pt idx="139">
                  <c:v>-8.4233254492653309</c:v>
                </c:pt>
                <c:pt idx="140">
                  <c:v>-8.4233254492653309</c:v>
                </c:pt>
                <c:pt idx="141">
                  <c:v>-8.4233254492653309</c:v>
                </c:pt>
                <c:pt idx="142">
                  <c:v>-8.4233254492653309</c:v>
                </c:pt>
                <c:pt idx="143">
                  <c:v>-8.4233254492653309</c:v>
                </c:pt>
                <c:pt idx="144">
                  <c:v>-8.4233254492653309</c:v>
                </c:pt>
                <c:pt idx="145">
                  <c:v>-8.4233254492653309</c:v>
                </c:pt>
                <c:pt idx="146">
                  <c:v>-8.4233254492653309</c:v>
                </c:pt>
                <c:pt idx="147">
                  <c:v>-8.4233254492653309</c:v>
                </c:pt>
                <c:pt idx="148">
                  <c:v>-8.4233254492653309</c:v>
                </c:pt>
                <c:pt idx="149">
                  <c:v>-8.4233254492653309</c:v>
                </c:pt>
                <c:pt idx="150">
                  <c:v>-8.4233254492653309</c:v>
                </c:pt>
                <c:pt idx="151">
                  <c:v>-8.4233254492653309</c:v>
                </c:pt>
                <c:pt idx="152">
                  <c:v>-8.4233254492653309</c:v>
                </c:pt>
                <c:pt idx="153">
                  <c:v>-8.4233254492653309</c:v>
                </c:pt>
                <c:pt idx="154">
                  <c:v>-8.4233254492653309</c:v>
                </c:pt>
                <c:pt idx="155">
                  <c:v>-8.4233254492653309</c:v>
                </c:pt>
                <c:pt idx="156">
                  <c:v>-8.4233254492653309</c:v>
                </c:pt>
                <c:pt idx="157">
                  <c:v>-8.4233254492653309</c:v>
                </c:pt>
                <c:pt idx="158">
                  <c:v>-8.4233254492653309</c:v>
                </c:pt>
                <c:pt idx="159">
                  <c:v>-8.4233254492653309</c:v>
                </c:pt>
                <c:pt idx="160">
                  <c:v>-8.4233254492653309</c:v>
                </c:pt>
                <c:pt idx="161">
                  <c:v>-8.4233254492653309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2-6403-4A01-B224-AFA20763FD53}"/>
            </c:ext>
          </c:extLst>
        </c:ser>
        <c:ser>
          <c:idx val="5"/>
          <c:order val="5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Results!$B$4:$B$165</c:f>
              <c:strCache>
                <c:ptCount val="162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19-USGS</c:v>
                </c:pt>
                <c:pt idx="64">
                  <c:v>19-USGS</c:v>
                </c:pt>
                <c:pt idx="65">
                  <c:v>19-USGS</c:v>
                </c:pt>
                <c:pt idx="66">
                  <c:v>19-USGS</c:v>
                </c:pt>
                <c:pt idx="67">
                  <c:v>19-USGS</c:v>
                </c:pt>
                <c:pt idx="68">
                  <c:v>19-USGS</c:v>
                </c:pt>
                <c:pt idx="69">
                  <c:v>19-USGS</c:v>
                </c:pt>
                <c:pt idx="70">
                  <c:v>19-USGS</c:v>
                </c:pt>
                <c:pt idx="71">
                  <c:v>19-USGS</c:v>
                </c:pt>
                <c:pt idx="72">
                  <c:v>20-USGS</c:v>
                </c:pt>
                <c:pt idx="73">
                  <c:v>20-USGS</c:v>
                </c:pt>
                <c:pt idx="74">
                  <c:v>20-USGS</c:v>
                </c:pt>
                <c:pt idx="75">
                  <c:v>20-USGS</c:v>
                </c:pt>
                <c:pt idx="76">
                  <c:v>20-USGS</c:v>
                </c:pt>
                <c:pt idx="77">
                  <c:v>20-USGS</c:v>
                </c:pt>
                <c:pt idx="78">
                  <c:v>20-USGS</c:v>
                </c:pt>
                <c:pt idx="79">
                  <c:v>20-USGS</c:v>
                </c:pt>
                <c:pt idx="80">
                  <c:v>20-USGS</c:v>
                </c:pt>
                <c:pt idx="81">
                  <c:v>21-Other</c:v>
                </c:pt>
                <c:pt idx="82">
                  <c:v>21-Other</c:v>
                </c:pt>
                <c:pt idx="83">
                  <c:v>21-Other</c:v>
                </c:pt>
                <c:pt idx="84">
                  <c:v>21-Other</c:v>
                </c:pt>
                <c:pt idx="85">
                  <c:v>21-Other</c:v>
                </c:pt>
                <c:pt idx="86">
                  <c:v>21-Other</c:v>
                </c:pt>
                <c:pt idx="87">
                  <c:v>21-Other</c:v>
                </c:pt>
                <c:pt idx="88">
                  <c:v>21-Other</c:v>
                </c:pt>
                <c:pt idx="89">
                  <c:v>21-Other</c:v>
                </c:pt>
                <c:pt idx="90">
                  <c:v>23-Other</c:v>
                </c:pt>
                <c:pt idx="91">
                  <c:v>23-Other</c:v>
                </c:pt>
                <c:pt idx="92">
                  <c:v>23-Other</c:v>
                </c:pt>
                <c:pt idx="93">
                  <c:v>23-Other</c:v>
                </c:pt>
                <c:pt idx="94">
                  <c:v>23-Other</c:v>
                </c:pt>
                <c:pt idx="95">
                  <c:v>23-Other</c:v>
                </c:pt>
                <c:pt idx="96">
                  <c:v>23-Other</c:v>
                </c:pt>
                <c:pt idx="97">
                  <c:v>23-Other</c:v>
                </c:pt>
                <c:pt idx="98">
                  <c:v>23-Other</c:v>
                </c:pt>
                <c:pt idx="99">
                  <c:v>25-USGS</c:v>
                </c:pt>
                <c:pt idx="100">
                  <c:v>25-USGS</c:v>
                </c:pt>
                <c:pt idx="101">
                  <c:v>25-USGS</c:v>
                </c:pt>
                <c:pt idx="102">
                  <c:v>25-USGS</c:v>
                </c:pt>
                <c:pt idx="103">
                  <c:v>25-USGS</c:v>
                </c:pt>
                <c:pt idx="104">
                  <c:v>25-USGS</c:v>
                </c:pt>
                <c:pt idx="105">
                  <c:v>25-USGS</c:v>
                </c:pt>
                <c:pt idx="106">
                  <c:v>25-USGS</c:v>
                </c:pt>
                <c:pt idx="107">
                  <c:v>25-USGS</c:v>
                </c:pt>
                <c:pt idx="108">
                  <c:v>28-Other</c:v>
                </c:pt>
                <c:pt idx="109">
                  <c:v>28-Other</c:v>
                </c:pt>
                <c:pt idx="110">
                  <c:v>28-Other</c:v>
                </c:pt>
                <c:pt idx="111">
                  <c:v>28-Other</c:v>
                </c:pt>
                <c:pt idx="112">
                  <c:v>28-Other</c:v>
                </c:pt>
                <c:pt idx="113">
                  <c:v>28-Other</c:v>
                </c:pt>
                <c:pt idx="114">
                  <c:v>28-Other</c:v>
                </c:pt>
                <c:pt idx="115">
                  <c:v>28-Other</c:v>
                </c:pt>
                <c:pt idx="116">
                  <c:v>28-Other</c:v>
                </c:pt>
                <c:pt idx="117">
                  <c:v>29-Other</c:v>
                </c:pt>
                <c:pt idx="118">
                  <c:v>29-Other</c:v>
                </c:pt>
                <c:pt idx="119">
                  <c:v>29-Other</c:v>
                </c:pt>
                <c:pt idx="120">
                  <c:v>29-Other</c:v>
                </c:pt>
                <c:pt idx="121">
                  <c:v>29-Other</c:v>
                </c:pt>
                <c:pt idx="122">
                  <c:v>29-Other</c:v>
                </c:pt>
                <c:pt idx="123">
                  <c:v>29-Other</c:v>
                </c:pt>
                <c:pt idx="124">
                  <c:v>29-Other</c:v>
                </c:pt>
                <c:pt idx="125">
                  <c:v>29-Other</c:v>
                </c:pt>
                <c:pt idx="126">
                  <c:v>30-Other</c:v>
                </c:pt>
                <c:pt idx="127">
                  <c:v>30-Other</c:v>
                </c:pt>
                <c:pt idx="128">
                  <c:v>30-Other</c:v>
                </c:pt>
                <c:pt idx="129">
                  <c:v>30-Other</c:v>
                </c:pt>
                <c:pt idx="130">
                  <c:v>30-Other</c:v>
                </c:pt>
                <c:pt idx="131">
                  <c:v>30-Other</c:v>
                </c:pt>
                <c:pt idx="132">
                  <c:v>30-Other</c:v>
                </c:pt>
                <c:pt idx="133">
                  <c:v>30-Other</c:v>
                </c:pt>
                <c:pt idx="134">
                  <c:v>30-Other</c:v>
                </c:pt>
                <c:pt idx="135">
                  <c:v>31-Other</c:v>
                </c:pt>
                <c:pt idx="136">
                  <c:v>31-Other</c:v>
                </c:pt>
                <c:pt idx="137">
                  <c:v>31-Other</c:v>
                </c:pt>
                <c:pt idx="138">
                  <c:v>31-Other</c:v>
                </c:pt>
                <c:pt idx="139">
                  <c:v>31-Other</c:v>
                </c:pt>
                <c:pt idx="140">
                  <c:v>31-Other</c:v>
                </c:pt>
                <c:pt idx="141">
                  <c:v>31-Other</c:v>
                </c:pt>
                <c:pt idx="142">
                  <c:v>31-Other</c:v>
                </c:pt>
                <c:pt idx="143">
                  <c:v>31-Other</c:v>
                </c:pt>
                <c:pt idx="144">
                  <c:v>34-Other</c:v>
                </c:pt>
                <c:pt idx="145">
                  <c:v>34-Other</c:v>
                </c:pt>
                <c:pt idx="146">
                  <c:v>34-Other</c:v>
                </c:pt>
                <c:pt idx="147">
                  <c:v>34-Other</c:v>
                </c:pt>
                <c:pt idx="148">
                  <c:v>34-Other</c:v>
                </c:pt>
                <c:pt idx="149">
                  <c:v>34-Other</c:v>
                </c:pt>
                <c:pt idx="150">
                  <c:v>34-Other</c:v>
                </c:pt>
                <c:pt idx="151">
                  <c:v>34-Other</c:v>
                </c:pt>
                <c:pt idx="152">
                  <c:v>34-Other</c:v>
                </c:pt>
                <c:pt idx="153">
                  <c:v>36-Other</c:v>
                </c:pt>
                <c:pt idx="154">
                  <c:v>36-Other</c:v>
                </c:pt>
                <c:pt idx="155">
                  <c:v>36-Other</c:v>
                </c:pt>
                <c:pt idx="156">
                  <c:v>36-Other</c:v>
                </c:pt>
                <c:pt idx="157">
                  <c:v>36-Other</c:v>
                </c:pt>
                <c:pt idx="158">
                  <c:v>36-Other</c:v>
                </c:pt>
                <c:pt idx="159">
                  <c:v>36-Other</c:v>
                </c:pt>
                <c:pt idx="160">
                  <c:v>36-Other</c:v>
                </c:pt>
                <c:pt idx="161">
                  <c:v>36-Other</c:v>
                </c:pt>
              </c:strCache>
            </c:strRef>
          </c:cat>
          <c:val>
            <c:numRef>
              <c:f>Results!$AE$4:$AE$165</c:f>
              <c:numCache>
                <c:formatCode>0.00</c:formatCode>
                <c:ptCount val="162"/>
                <c:pt idx="0">
                  <c:v>9.3606176022632219</c:v>
                </c:pt>
                <c:pt idx="1">
                  <c:v>9.3606176022632219</c:v>
                </c:pt>
                <c:pt idx="2">
                  <c:v>9.3606176022632219</c:v>
                </c:pt>
                <c:pt idx="3">
                  <c:v>9.3606176022632219</c:v>
                </c:pt>
                <c:pt idx="4">
                  <c:v>9.3606176022632219</c:v>
                </c:pt>
                <c:pt idx="5">
                  <c:v>9.3606176022632219</c:v>
                </c:pt>
                <c:pt idx="6">
                  <c:v>9.3606176022632219</c:v>
                </c:pt>
                <c:pt idx="7">
                  <c:v>9.3606176022632219</c:v>
                </c:pt>
                <c:pt idx="8">
                  <c:v>9.3606176022632219</c:v>
                </c:pt>
                <c:pt idx="9">
                  <c:v>9.3606176022632219</c:v>
                </c:pt>
                <c:pt idx="10">
                  <c:v>9.3606176022632219</c:v>
                </c:pt>
                <c:pt idx="11">
                  <c:v>9.3606176022632219</c:v>
                </c:pt>
                <c:pt idx="12">
                  <c:v>9.3606176022632219</c:v>
                </c:pt>
                <c:pt idx="13">
                  <c:v>9.3606176022632219</c:v>
                </c:pt>
                <c:pt idx="14">
                  <c:v>9.3606176022632219</c:v>
                </c:pt>
                <c:pt idx="15">
                  <c:v>9.3606176022632219</c:v>
                </c:pt>
                <c:pt idx="16">
                  <c:v>9.3606176022632219</c:v>
                </c:pt>
                <c:pt idx="17">
                  <c:v>9.3606176022632219</c:v>
                </c:pt>
                <c:pt idx="18">
                  <c:v>9.3606176022632219</c:v>
                </c:pt>
                <c:pt idx="19">
                  <c:v>9.3606176022632219</c:v>
                </c:pt>
                <c:pt idx="20">
                  <c:v>9.3606176022632219</c:v>
                </c:pt>
                <c:pt idx="21">
                  <c:v>9.3606176022632219</c:v>
                </c:pt>
                <c:pt idx="22">
                  <c:v>9.3606176022632219</c:v>
                </c:pt>
                <c:pt idx="23">
                  <c:v>9.3606176022632219</c:v>
                </c:pt>
                <c:pt idx="24">
                  <c:v>9.3606176022632219</c:v>
                </c:pt>
                <c:pt idx="25">
                  <c:v>9.3606176022632219</c:v>
                </c:pt>
                <c:pt idx="26">
                  <c:v>9.3606176022632219</c:v>
                </c:pt>
                <c:pt idx="27">
                  <c:v>9.3606176022632219</c:v>
                </c:pt>
                <c:pt idx="28">
                  <c:v>9.3606176022632219</c:v>
                </c:pt>
                <c:pt idx="29">
                  <c:v>9.3606176022632219</c:v>
                </c:pt>
                <c:pt idx="30">
                  <c:v>9.3606176022632219</c:v>
                </c:pt>
                <c:pt idx="31">
                  <c:v>9.3606176022632219</c:v>
                </c:pt>
                <c:pt idx="32">
                  <c:v>9.3606176022632219</c:v>
                </c:pt>
                <c:pt idx="33">
                  <c:v>9.3606176022632219</c:v>
                </c:pt>
                <c:pt idx="34">
                  <c:v>9.3606176022632219</c:v>
                </c:pt>
                <c:pt idx="35">
                  <c:v>9.3606176022632219</c:v>
                </c:pt>
                <c:pt idx="36">
                  <c:v>9.3606176022632219</c:v>
                </c:pt>
                <c:pt idx="37">
                  <c:v>9.3606176022632219</c:v>
                </c:pt>
                <c:pt idx="38">
                  <c:v>9.3606176022632219</c:v>
                </c:pt>
                <c:pt idx="39">
                  <c:v>9.3606176022632219</c:v>
                </c:pt>
                <c:pt idx="40">
                  <c:v>9.3606176022632219</c:v>
                </c:pt>
                <c:pt idx="41">
                  <c:v>9.3606176022632219</c:v>
                </c:pt>
                <c:pt idx="42">
                  <c:v>9.3606176022632219</c:v>
                </c:pt>
                <c:pt idx="43">
                  <c:v>9.3606176022632219</c:v>
                </c:pt>
                <c:pt idx="44">
                  <c:v>9.3606176022632219</c:v>
                </c:pt>
                <c:pt idx="45">
                  <c:v>9.3606176022632219</c:v>
                </c:pt>
                <c:pt idx="46">
                  <c:v>9.3606176022632219</c:v>
                </c:pt>
                <c:pt idx="47">
                  <c:v>9.3606176022632219</c:v>
                </c:pt>
                <c:pt idx="48">
                  <c:v>9.3606176022632219</c:v>
                </c:pt>
                <c:pt idx="49">
                  <c:v>9.3606176022632219</c:v>
                </c:pt>
                <c:pt idx="50">
                  <c:v>9.3606176022632219</c:v>
                </c:pt>
                <c:pt idx="51">
                  <c:v>9.3606176022632219</c:v>
                </c:pt>
                <c:pt idx="52">
                  <c:v>9.3606176022632219</c:v>
                </c:pt>
                <c:pt idx="53">
                  <c:v>9.3606176022632219</c:v>
                </c:pt>
                <c:pt idx="54">
                  <c:v>9.3606176022632219</c:v>
                </c:pt>
                <c:pt idx="55">
                  <c:v>9.3606176022632219</c:v>
                </c:pt>
                <c:pt idx="56">
                  <c:v>9.3606176022632219</c:v>
                </c:pt>
                <c:pt idx="57">
                  <c:v>9.3606176022632219</c:v>
                </c:pt>
                <c:pt idx="58">
                  <c:v>9.3606176022632219</c:v>
                </c:pt>
                <c:pt idx="59">
                  <c:v>9.3606176022632219</c:v>
                </c:pt>
                <c:pt idx="60">
                  <c:v>9.3606176022632219</c:v>
                </c:pt>
                <c:pt idx="61">
                  <c:v>9.3606176022632219</c:v>
                </c:pt>
                <c:pt idx="62">
                  <c:v>9.3606176022632219</c:v>
                </c:pt>
                <c:pt idx="63">
                  <c:v>9.3606176022632219</c:v>
                </c:pt>
                <c:pt idx="64">
                  <c:v>9.3606176022632219</c:v>
                </c:pt>
                <c:pt idx="65">
                  <c:v>9.3606176022632219</c:v>
                </c:pt>
                <c:pt idx="66">
                  <c:v>9.3606176022632219</c:v>
                </c:pt>
                <c:pt idx="67">
                  <c:v>9.3606176022632219</c:v>
                </c:pt>
                <c:pt idx="68">
                  <c:v>9.3606176022632219</c:v>
                </c:pt>
                <c:pt idx="69">
                  <c:v>9.3606176022632219</c:v>
                </c:pt>
                <c:pt idx="70">
                  <c:v>9.3606176022632219</c:v>
                </c:pt>
                <c:pt idx="71">
                  <c:v>9.3606176022632219</c:v>
                </c:pt>
                <c:pt idx="72">
                  <c:v>9.3606176022632219</c:v>
                </c:pt>
                <c:pt idx="73">
                  <c:v>9.3606176022632219</c:v>
                </c:pt>
                <c:pt idx="74">
                  <c:v>9.3606176022632219</c:v>
                </c:pt>
                <c:pt idx="75">
                  <c:v>9.3606176022632219</c:v>
                </c:pt>
                <c:pt idx="76">
                  <c:v>9.3606176022632219</c:v>
                </c:pt>
                <c:pt idx="77">
                  <c:v>9.3606176022632219</c:v>
                </c:pt>
                <c:pt idx="78">
                  <c:v>9.3606176022632219</c:v>
                </c:pt>
                <c:pt idx="79">
                  <c:v>9.3606176022632219</c:v>
                </c:pt>
                <c:pt idx="80">
                  <c:v>9.3606176022632219</c:v>
                </c:pt>
                <c:pt idx="81">
                  <c:v>9.3606176022632219</c:v>
                </c:pt>
                <c:pt idx="82">
                  <c:v>9.3606176022632219</c:v>
                </c:pt>
                <c:pt idx="83">
                  <c:v>9.3606176022632219</c:v>
                </c:pt>
                <c:pt idx="84">
                  <c:v>9.3606176022632219</c:v>
                </c:pt>
                <c:pt idx="85">
                  <c:v>9.3606176022632219</c:v>
                </c:pt>
                <c:pt idx="86">
                  <c:v>9.3606176022632219</c:v>
                </c:pt>
                <c:pt idx="87">
                  <c:v>9.3606176022632219</c:v>
                </c:pt>
                <c:pt idx="88">
                  <c:v>9.3606176022632219</c:v>
                </c:pt>
                <c:pt idx="89">
                  <c:v>9.3606176022632219</c:v>
                </c:pt>
                <c:pt idx="90">
                  <c:v>9.3606176022632219</c:v>
                </c:pt>
                <c:pt idx="91">
                  <c:v>9.3606176022632219</c:v>
                </c:pt>
                <c:pt idx="92">
                  <c:v>9.3606176022632219</c:v>
                </c:pt>
                <c:pt idx="93">
                  <c:v>9.3606176022632219</c:v>
                </c:pt>
                <c:pt idx="94">
                  <c:v>9.3606176022632219</c:v>
                </c:pt>
                <c:pt idx="95">
                  <c:v>9.3606176022632219</c:v>
                </c:pt>
                <c:pt idx="96">
                  <c:v>9.3606176022632219</c:v>
                </c:pt>
                <c:pt idx="97">
                  <c:v>9.3606176022632219</c:v>
                </c:pt>
                <c:pt idx="98">
                  <c:v>9.3606176022632219</c:v>
                </c:pt>
                <c:pt idx="99">
                  <c:v>9.3606176022632219</c:v>
                </c:pt>
                <c:pt idx="100">
                  <c:v>9.3606176022632219</c:v>
                </c:pt>
                <c:pt idx="101">
                  <c:v>9.3606176022632219</c:v>
                </c:pt>
                <c:pt idx="102">
                  <c:v>9.3606176022632219</c:v>
                </c:pt>
                <c:pt idx="103">
                  <c:v>9.3606176022632219</c:v>
                </c:pt>
                <c:pt idx="104">
                  <c:v>9.3606176022632219</c:v>
                </c:pt>
                <c:pt idx="105">
                  <c:v>9.3606176022632219</c:v>
                </c:pt>
                <c:pt idx="106">
                  <c:v>9.3606176022632219</c:v>
                </c:pt>
                <c:pt idx="107">
                  <c:v>9.3606176022632219</c:v>
                </c:pt>
                <c:pt idx="108">
                  <c:v>9.3606176022632219</c:v>
                </c:pt>
                <c:pt idx="109">
                  <c:v>9.3606176022632219</c:v>
                </c:pt>
                <c:pt idx="110">
                  <c:v>9.3606176022632219</c:v>
                </c:pt>
                <c:pt idx="111">
                  <c:v>9.3606176022632219</c:v>
                </c:pt>
                <c:pt idx="112">
                  <c:v>9.3606176022632219</c:v>
                </c:pt>
                <c:pt idx="113">
                  <c:v>9.3606176022632219</c:v>
                </c:pt>
                <c:pt idx="114">
                  <c:v>9.3606176022632219</c:v>
                </c:pt>
                <c:pt idx="115">
                  <c:v>9.3606176022632219</c:v>
                </c:pt>
                <c:pt idx="116">
                  <c:v>9.3606176022632219</c:v>
                </c:pt>
                <c:pt idx="117">
                  <c:v>9.3606176022632219</c:v>
                </c:pt>
                <c:pt idx="118">
                  <c:v>9.3606176022632219</c:v>
                </c:pt>
                <c:pt idx="119">
                  <c:v>9.3606176022632219</c:v>
                </c:pt>
                <c:pt idx="120">
                  <c:v>9.3606176022632219</c:v>
                </c:pt>
                <c:pt idx="121">
                  <c:v>9.3606176022632219</c:v>
                </c:pt>
                <c:pt idx="122">
                  <c:v>9.3606176022632219</c:v>
                </c:pt>
                <c:pt idx="123">
                  <c:v>9.3606176022632219</c:v>
                </c:pt>
                <c:pt idx="124">
                  <c:v>9.3606176022632219</c:v>
                </c:pt>
                <c:pt idx="125">
                  <c:v>9.3606176022632219</c:v>
                </c:pt>
                <c:pt idx="126">
                  <c:v>9.3606176022632219</c:v>
                </c:pt>
                <c:pt idx="127">
                  <c:v>9.3606176022632219</c:v>
                </c:pt>
                <c:pt idx="128">
                  <c:v>9.3606176022632219</c:v>
                </c:pt>
                <c:pt idx="129">
                  <c:v>9.3606176022632219</c:v>
                </c:pt>
                <c:pt idx="130">
                  <c:v>9.3606176022632219</c:v>
                </c:pt>
                <c:pt idx="131">
                  <c:v>9.3606176022632219</c:v>
                </c:pt>
                <c:pt idx="132">
                  <c:v>9.3606176022632219</c:v>
                </c:pt>
                <c:pt idx="133">
                  <c:v>9.3606176022632219</c:v>
                </c:pt>
                <c:pt idx="134">
                  <c:v>9.3606176022632219</c:v>
                </c:pt>
                <c:pt idx="135">
                  <c:v>9.3606176022632219</c:v>
                </c:pt>
                <c:pt idx="136">
                  <c:v>9.3606176022632219</c:v>
                </c:pt>
                <c:pt idx="137">
                  <c:v>9.3606176022632219</c:v>
                </c:pt>
                <c:pt idx="138">
                  <c:v>9.3606176022632219</c:v>
                </c:pt>
                <c:pt idx="139">
                  <c:v>9.3606176022632219</c:v>
                </c:pt>
                <c:pt idx="140">
                  <c:v>9.3606176022632219</c:v>
                </c:pt>
                <c:pt idx="141">
                  <c:v>9.3606176022632219</c:v>
                </c:pt>
                <c:pt idx="142">
                  <c:v>9.3606176022632219</c:v>
                </c:pt>
                <c:pt idx="143">
                  <c:v>9.3606176022632219</c:v>
                </c:pt>
                <c:pt idx="144">
                  <c:v>9.3606176022632219</c:v>
                </c:pt>
                <c:pt idx="145">
                  <c:v>9.3606176022632219</c:v>
                </c:pt>
                <c:pt idx="146">
                  <c:v>9.3606176022632219</c:v>
                </c:pt>
                <c:pt idx="147">
                  <c:v>9.3606176022632219</c:v>
                </c:pt>
                <c:pt idx="148">
                  <c:v>9.3606176022632219</c:v>
                </c:pt>
                <c:pt idx="149">
                  <c:v>9.3606176022632219</c:v>
                </c:pt>
                <c:pt idx="150">
                  <c:v>9.3606176022632219</c:v>
                </c:pt>
                <c:pt idx="151">
                  <c:v>9.3606176022632219</c:v>
                </c:pt>
                <c:pt idx="152">
                  <c:v>9.3606176022632219</c:v>
                </c:pt>
                <c:pt idx="153">
                  <c:v>9.3606176022632219</c:v>
                </c:pt>
                <c:pt idx="154">
                  <c:v>9.3606176022632219</c:v>
                </c:pt>
                <c:pt idx="155">
                  <c:v>9.3606176022632219</c:v>
                </c:pt>
                <c:pt idx="156">
                  <c:v>9.3606176022632219</c:v>
                </c:pt>
                <c:pt idx="157">
                  <c:v>9.3606176022632219</c:v>
                </c:pt>
                <c:pt idx="158">
                  <c:v>9.3606176022632219</c:v>
                </c:pt>
                <c:pt idx="159">
                  <c:v>9.3606176022632219</c:v>
                </c:pt>
                <c:pt idx="160">
                  <c:v>9.3606176022632219</c:v>
                </c:pt>
                <c:pt idx="161">
                  <c:v>9.3606176022632219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3-6403-4A01-B224-AFA20763F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545256"/>
        <c:axId val="231545648"/>
      </c:lineChart>
      <c:catAx>
        <c:axId val="231545256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Lab ID</a:t>
                </a:r>
              </a:p>
            </c:rich>
          </c:tx>
          <c:layout>
            <c:manualLayout>
              <c:xMode val="edge"/>
              <c:yMode val="edge"/>
              <c:x val="0.4783574317445195"/>
              <c:y val="0.890701481359332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545648"/>
        <c:crossesAt val="-35"/>
        <c:auto val="1"/>
        <c:lblAlgn val="ctr"/>
        <c:lblOffset val="100"/>
        <c:tickLblSkip val="9"/>
        <c:tickMarkSkip val="9"/>
        <c:noMultiLvlLbl val="0"/>
      </c:catAx>
      <c:valAx>
        <c:axId val="231545648"/>
        <c:scaling>
          <c:orientation val="minMax"/>
          <c:max val="25"/>
          <c:min val="-35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Sand Material Mass Percent Difference  </a:t>
                </a:r>
              </a:p>
            </c:rich>
          </c:tx>
          <c:layout>
            <c:manualLayout>
              <c:xMode val="edge"/>
              <c:yMode val="edge"/>
              <c:x val="1.3318575391599183E-2"/>
              <c:y val="0.2675366904398730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545256"/>
        <c:crosses val="autoZero"/>
        <c:crossBetween val="between"/>
        <c:majorUnit val="5"/>
        <c:minorUnit val="5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0765124555160142"/>
          <c:y val="0.95418848167539272"/>
          <c:w val="0.80249110320284711"/>
          <c:h val="3.79581151832460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USGS Sediment Laboratory Quality Assurance Project - Study 1, 2022
Sediment Mass Percent Difference Results</a:t>
            </a:r>
          </a:p>
        </c:rich>
      </c:tx>
      <c:layout>
        <c:manualLayout>
          <c:xMode val="edge"/>
          <c:yMode val="edge"/>
          <c:x val="0.20421745546931191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142083011986685E-2"/>
          <c:y val="0.18052883608977557"/>
          <c:w val="0.87014428412874589"/>
          <c:h val="0.5807504078303426"/>
        </c:manualLayout>
      </c:layout>
      <c:lineChart>
        <c:grouping val="standard"/>
        <c:varyColors val="0"/>
        <c:ser>
          <c:idx val="0"/>
          <c:order val="0"/>
          <c:tx>
            <c:v>Results</c:v>
          </c:tx>
          <c:spPr>
            <a:ln w="28575">
              <a:noFill/>
            </a:ln>
          </c:spPr>
          <c:marker>
            <c:symbol val="diamond"/>
            <c:size val="4"/>
            <c:spPr>
              <a:noFill/>
              <a:ln w="12700">
                <a:solidFill>
                  <a:srgbClr val="0070C0"/>
                </a:solidFill>
                <a:prstDash val="solid"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947-42AA-B5F0-0965DE019D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947-42AA-B5F0-0965DE019D0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947-42AA-B5F0-0965DE019D0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947-42AA-B5F0-0965DE019D0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947-42AA-B5F0-0965DE019D0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947-42AA-B5F0-0965DE019D0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1947-42AA-B5F0-0965DE019D0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1947-42AA-B5F0-0965DE019D0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1947-42AA-B5F0-0965DE019D0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1947-42AA-B5F0-0965DE019D0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1947-42AA-B5F0-0965DE019D0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1947-42AA-B5F0-0965DE019D0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1947-42AA-B5F0-0965DE019D0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1947-42AA-B5F0-0965DE019D0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1947-42AA-B5F0-0965DE019D0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1947-42AA-B5F0-0965DE019D0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1947-42AA-B5F0-0965DE019D05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1947-42AA-B5F0-0965DE019D05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1947-42AA-B5F0-0965DE019D05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1947-42AA-B5F0-0965DE019D05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1947-42AA-B5F0-0965DE019D05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1947-42AA-B5F0-0965DE019D05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1947-42AA-B5F0-0965DE019D05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1947-42AA-B5F0-0965DE019D05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1947-42AA-B5F0-0965DE019D05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1947-42AA-B5F0-0965DE019D05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1947-42AA-B5F0-0965DE019D05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1947-42AA-B5F0-0965DE019D05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1947-42AA-B5F0-0965DE019D05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1947-42AA-B5F0-0965DE019D05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1947-42AA-B5F0-0965DE019D05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1947-42AA-B5F0-0965DE019D05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1947-42AA-B5F0-0965DE019D05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1947-42AA-B5F0-0965DE019D05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1947-42AA-B5F0-0965DE019D05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1947-42AA-B5F0-0965DE019D05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24-1947-42AA-B5F0-0965DE019D05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25-1947-42AA-B5F0-0965DE019D05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26-1947-42AA-B5F0-0965DE019D05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27-1947-42AA-B5F0-0965DE019D05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28-1947-42AA-B5F0-0965DE019D05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9-1947-42AA-B5F0-0965DE019D05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2A-1947-42AA-B5F0-0965DE019D05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2B-1947-42AA-B5F0-0965DE019D05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2C-1947-42AA-B5F0-0965DE019D05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2D-1947-42AA-B5F0-0965DE019D05}"/>
              </c:ext>
            </c:extLst>
          </c:dPt>
          <c:dPt>
            <c:idx val="46"/>
            <c:bubble3D val="0"/>
            <c:extLst>
              <c:ext xmlns:c16="http://schemas.microsoft.com/office/drawing/2014/chart" uri="{C3380CC4-5D6E-409C-BE32-E72D297353CC}">
                <c16:uniqueId val="{0000002E-1947-42AA-B5F0-0965DE019D05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2F-1947-42AA-B5F0-0965DE019D05}"/>
              </c:ext>
            </c:extLst>
          </c:dPt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30-1947-42AA-B5F0-0965DE019D05}"/>
              </c:ext>
            </c:extLst>
          </c:dPt>
          <c:dPt>
            <c:idx val="49"/>
            <c:bubble3D val="0"/>
            <c:extLst>
              <c:ext xmlns:c16="http://schemas.microsoft.com/office/drawing/2014/chart" uri="{C3380CC4-5D6E-409C-BE32-E72D297353CC}">
                <c16:uniqueId val="{00000031-1947-42AA-B5F0-0965DE019D05}"/>
              </c:ext>
            </c:extLst>
          </c:dPt>
          <c:dPt>
            <c:idx val="50"/>
            <c:bubble3D val="0"/>
            <c:extLst>
              <c:ext xmlns:c16="http://schemas.microsoft.com/office/drawing/2014/chart" uri="{C3380CC4-5D6E-409C-BE32-E72D297353CC}">
                <c16:uniqueId val="{00000032-1947-42AA-B5F0-0965DE019D05}"/>
              </c:ext>
            </c:extLst>
          </c:dPt>
          <c:dPt>
            <c:idx val="51"/>
            <c:bubble3D val="0"/>
            <c:extLst>
              <c:ext xmlns:c16="http://schemas.microsoft.com/office/drawing/2014/chart" uri="{C3380CC4-5D6E-409C-BE32-E72D297353CC}">
                <c16:uniqueId val="{00000033-1947-42AA-B5F0-0965DE019D05}"/>
              </c:ext>
            </c:extLst>
          </c:dPt>
          <c:dPt>
            <c:idx val="52"/>
            <c:bubble3D val="0"/>
            <c:extLst>
              <c:ext xmlns:c16="http://schemas.microsoft.com/office/drawing/2014/chart" uri="{C3380CC4-5D6E-409C-BE32-E72D297353CC}">
                <c16:uniqueId val="{00000034-1947-42AA-B5F0-0965DE019D05}"/>
              </c:ext>
            </c:extLst>
          </c:dPt>
          <c:dPt>
            <c:idx val="53"/>
            <c:bubble3D val="0"/>
            <c:extLst>
              <c:ext xmlns:c16="http://schemas.microsoft.com/office/drawing/2014/chart" uri="{C3380CC4-5D6E-409C-BE32-E72D297353CC}">
                <c16:uniqueId val="{00000035-1947-42AA-B5F0-0965DE019D05}"/>
              </c:ext>
            </c:extLst>
          </c:dPt>
          <c:dPt>
            <c:idx val="54"/>
            <c:bubble3D val="0"/>
            <c:extLst>
              <c:ext xmlns:c16="http://schemas.microsoft.com/office/drawing/2014/chart" uri="{C3380CC4-5D6E-409C-BE32-E72D297353CC}">
                <c16:uniqueId val="{00000036-1947-42AA-B5F0-0965DE019D05}"/>
              </c:ext>
            </c:extLst>
          </c:dPt>
          <c:dPt>
            <c:idx val="55"/>
            <c:bubble3D val="0"/>
            <c:extLst>
              <c:ext xmlns:c16="http://schemas.microsoft.com/office/drawing/2014/chart" uri="{C3380CC4-5D6E-409C-BE32-E72D297353CC}">
                <c16:uniqueId val="{00000037-1947-42AA-B5F0-0965DE019D05}"/>
              </c:ext>
            </c:extLst>
          </c:dPt>
          <c:dPt>
            <c:idx val="56"/>
            <c:bubble3D val="0"/>
            <c:extLst>
              <c:ext xmlns:c16="http://schemas.microsoft.com/office/drawing/2014/chart" uri="{C3380CC4-5D6E-409C-BE32-E72D297353CC}">
                <c16:uniqueId val="{00000038-1947-42AA-B5F0-0965DE019D05}"/>
              </c:ext>
            </c:extLst>
          </c:dPt>
          <c:dPt>
            <c:idx val="57"/>
            <c:bubble3D val="0"/>
            <c:extLst>
              <c:ext xmlns:c16="http://schemas.microsoft.com/office/drawing/2014/chart" uri="{C3380CC4-5D6E-409C-BE32-E72D297353CC}">
                <c16:uniqueId val="{00000039-1947-42AA-B5F0-0965DE019D05}"/>
              </c:ext>
            </c:extLst>
          </c:dPt>
          <c:dPt>
            <c:idx val="58"/>
            <c:bubble3D val="0"/>
            <c:extLst>
              <c:ext xmlns:c16="http://schemas.microsoft.com/office/drawing/2014/chart" uri="{C3380CC4-5D6E-409C-BE32-E72D297353CC}">
                <c16:uniqueId val="{0000003A-1947-42AA-B5F0-0965DE019D05}"/>
              </c:ext>
            </c:extLst>
          </c:dPt>
          <c:dPt>
            <c:idx val="59"/>
            <c:bubble3D val="0"/>
            <c:extLst>
              <c:ext xmlns:c16="http://schemas.microsoft.com/office/drawing/2014/chart" uri="{C3380CC4-5D6E-409C-BE32-E72D297353CC}">
                <c16:uniqueId val="{0000003B-1947-42AA-B5F0-0965DE019D05}"/>
              </c:ext>
            </c:extLst>
          </c:dPt>
          <c:dPt>
            <c:idx val="60"/>
            <c:bubble3D val="0"/>
            <c:extLst>
              <c:ext xmlns:c16="http://schemas.microsoft.com/office/drawing/2014/chart" uri="{C3380CC4-5D6E-409C-BE32-E72D297353CC}">
                <c16:uniqueId val="{0000003C-1947-42AA-B5F0-0965DE019D05}"/>
              </c:ext>
            </c:extLst>
          </c:dPt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3D-1947-42AA-B5F0-0965DE019D05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3E-1947-42AA-B5F0-0965DE019D05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3F-1947-42AA-B5F0-0965DE019D05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40-1947-42AA-B5F0-0965DE019D05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41-1947-42AA-B5F0-0965DE019D05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42-1947-42AA-B5F0-0965DE019D05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43-1947-42AA-B5F0-0965DE019D05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44-1947-42AA-B5F0-0965DE019D05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45-1947-42AA-B5F0-0965DE019D05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46-1947-42AA-B5F0-0965DE019D05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47-1947-42AA-B5F0-0965DE019D05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48-1947-42AA-B5F0-0965DE019D05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49-1947-42AA-B5F0-0965DE019D05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4A-1947-42AA-B5F0-0965DE019D05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4B-1947-42AA-B5F0-0965DE019D05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4C-1947-42AA-B5F0-0965DE019D05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4D-1947-42AA-B5F0-0965DE019D05}"/>
              </c:ext>
            </c:extLst>
          </c:dPt>
          <c:cat>
            <c:strRef>
              <c:f>Results!$B$4:$B$165</c:f>
              <c:strCache>
                <c:ptCount val="162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19-USGS</c:v>
                </c:pt>
                <c:pt idx="64">
                  <c:v>19-USGS</c:v>
                </c:pt>
                <c:pt idx="65">
                  <c:v>19-USGS</c:v>
                </c:pt>
                <c:pt idx="66">
                  <c:v>19-USGS</c:v>
                </c:pt>
                <c:pt idx="67">
                  <c:v>19-USGS</c:v>
                </c:pt>
                <c:pt idx="68">
                  <c:v>19-USGS</c:v>
                </c:pt>
                <c:pt idx="69">
                  <c:v>19-USGS</c:v>
                </c:pt>
                <c:pt idx="70">
                  <c:v>19-USGS</c:v>
                </c:pt>
                <c:pt idx="71">
                  <c:v>19-USGS</c:v>
                </c:pt>
                <c:pt idx="72">
                  <c:v>20-USGS</c:v>
                </c:pt>
                <c:pt idx="73">
                  <c:v>20-USGS</c:v>
                </c:pt>
                <c:pt idx="74">
                  <c:v>20-USGS</c:v>
                </c:pt>
                <c:pt idx="75">
                  <c:v>20-USGS</c:v>
                </c:pt>
                <c:pt idx="76">
                  <c:v>20-USGS</c:v>
                </c:pt>
                <c:pt idx="77">
                  <c:v>20-USGS</c:v>
                </c:pt>
                <c:pt idx="78">
                  <c:v>20-USGS</c:v>
                </c:pt>
                <c:pt idx="79">
                  <c:v>20-USGS</c:v>
                </c:pt>
                <c:pt idx="80">
                  <c:v>20-USGS</c:v>
                </c:pt>
                <c:pt idx="81">
                  <c:v>21-Other</c:v>
                </c:pt>
                <c:pt idx="82">
                  <c:v>21-Other</c:v>
                </c:pt>
                <c:pt idx="83">
                  <c:v>21-Other</c:v>
                </c:pt>
                <c:pt idx="84">
                  <c:v>21-Other</c:v>
                </c:pt>
                <c:pt idx="85">
                  <c:v>21-Other</c:v>
                </c:pt>
                <c:pt idx="86">
                  <c:v>21-Other</c:v>
                </c:pt>
                <c:pt idx="87">
                  <c:v>21-Other</c:v>
                </c:pt>
                <c:pt idx="88">
                  <c:v>21-Other</c:v>
                </c:pt>
                <c:pt idx="89">
                  <c:v>21-Other</c:v>
                </c:pt>
                <c:pt idx="90">
                  <c:v>23-Other</c:v>
                </c:pt>
                <c:pt idx="91">
                  <c:v>23-Other</c:v>
                </c:pt>
                <c:pt idx="92">
                  <c:v>23-Other</c:v>
                </c:pt>
                <c:pt idx="93">
                  <c:v>23-Other</c:v>
                </c:pt>
                <c:pt idx="94">
                  <c:v>23-Other</c:v>
                </c:pt>
                <c:pt idx="95">
                  <c:v>23-Other</c:v>
                </c:pt>
                <c:pt idx="96">
                  <c:v>23-Other</c:v>
                </c:pt>
                <c:pt idx="97">
                  <c:v>23-Other</c:v>
                </c:pt>
                <c:pt idx="98">
                  <c:v>23-Other</c:v>
                </c:pt>
                <c:pt idx="99">
                  <c:v>25-USGS</c:v>
                </c:pt>
                <c:pt idx="100">
                  <c:v>25-USGS</c:v>
                </c:pt>
                <c:pt idx="101">
                  <c:v>25-USGS</c:v>
                </c:pt>
                <c:pt idx="102">
                  <c:v>25-USGS</c:v>
                </c:pt>
                <c:pt idx="103">
                  <c:v>25-USGS</c:v>
                </c:pt>
                <c:pt idx="104">
                  <c:v>25-USGS</c:v>
                </c:pt>
                <c:pt idx="105">
                  <c:v>25-USGS</c:v>
                </c:pt>
                <c:pt idx="106">
                  <c:v>25-USGS</c:v>
                </c:pt>
                <c:pt idx="107">
                  <c:v>25-USGS</c:v>
                </c:pt>
                <c:pt idx="108">
                  <c:v>28-Other</c:v>
                </c:pt>
                <c:pt idx="109">
                  <c:v>28-Other</c:v>
                </c:pt>
                <c:pt idx="110">
                  <c:v>28-Other</c:v>
                </c:pt>
                <c:pt idx="111">
                  <c:v>28-Other</c:v>
                </c:pt>
                <c:pt idx="112">
                  <c:v>28-Other</c:v>
                </c:pt>
                <c:pt idx="113">
                  <c:v>28-Other</c:v>
                </c:pt>
                <c:pt idx="114">
                  <c:v>28-Other</c:v>
                </c:pt>
                <c:pt idx="115">
                  <c:v>28-Other</c:v>
                </c:pt>
                <c:pt idx="116">
                  <c:v>28-Other</c:v>
                </c:pt>
                <c:pt idx="117">
                  <c:v>29-Other</c:v>
                </c:pt>
                <c:pt idx="118">
                  <c:v>29-Other</c:v>
                </c:pt>
                <c:pt idx="119">
                  <c:v>29-Other</c:v>
                </c:pt>
                <c:pt idx="120">
                  <c:v>29-Other</c:v>
                </c:pt>
                <c:pt idx="121">
                  <c:v>29-Other</c:v>
                </c:pt>
                <c:pt idx="122">
                  <c:v>29-Other</c:v>
                </c:pt>
                <c:pt idx="123">
                  <c:v>29-Other</c:v>
                </c:pt>
                <c:pt idx="124">
                  <c:v>29-Other</c:v>
                </c:pt>
                <c:pt idx="125">
                  <c:v>29-Other</c:v>
                </c:pt>
                <c:pt idx="126">
                  <c:v>30-Other</c:v>
                </c:pt>
                <c:pt idx="127">
                  <c:v>30-Other</c:v>
                </c:pt>
                <c:pt idx="128">
                  <c:v>30-Other</c:v>
                </c:pt>
                <c:pt idx="129">
                  <c:v>30-Other</c:v>
                </c:pt>
                <c:pt idx="130">
                  <c:v>30-Other</c:v>
                </c:pt>
                <c:pt idx="131">
                  <c:v>30-Other</c:v>
                </c:pt>
                <c:pt idx="132">
                  <c:v>30-Other</c:v>
                </c:pt>
                <c:pt idx="133">
                  <c:v>30-Other</c:v>
                </c:pt>
                <c:pt idx="134">
                  <c:v>30-Other</c:v>
                </c:pt>
                <c:pt idx="135">
                  <c:v>31-Other</c:v>
                </c:pt>
                <c:pt idx="136">
                  <c:v>31-Other</c:v>
                </c:pt>
                <c:pt idx="137">
                  <c:v>31-Other</c:v>
                </c:pt>
                <c:pt idx="138">
                  <c:v>31-Other</c:v>
                </c:pt>
                <c:pt idx="139">
                  <c:v>31-Other</c:v>
                </c:pt>
                <c:pt idx="140">
                  <c:v>31-Other</c:v>
                </c:pt>
                <c:pt idx="141">
                  <c:v>31-Other</c:v>
                </c:pt>
                <c:pt idx="142">
                  <c:v>31-Other</c:v>
                </c:pt>
                <c:pt idx="143">
                  <c:v>31-Other</c:v>
                </c:pt>
                <c:pt idx="144">
                  <c:v>34-Other</c:v>
                </c:pt>
                <c:pt idx="145">
                  <c:v>34-Other</c:v>
                </c:pt>
                <c:pt idx="146">
                  <c:v>34-Other</c:v>
                </c:pt>
                <c:pt idx="147">
                  <c:v>34-Other</c:v>
                </c:pt>
                <c:pt idx="148">
                  <c:v>34-Other</c:v>
                </c:pt>
                <c:pt idx="149">
                  <c:v>34-Other</c:v>
                </c:pt>
                <c:pt idx="150">
                  <c:v>34-Other</c:v>
                </c:pt>
                <c:pt idx="151">
                  <c:v>34-Other</c:v>
                </c:pt>
                <c:pt idx="152">
                  <c:v>34-Other</c:v>
                </c:pt>
                <c:pt idx="153">
                  <c:v>36-Other</c:v>
                </c:pt>
                <c:pt idx="154">
                  <c:v>36-Other</c:v>
                </c:pt>
                <c:pt idx="155">
                  <c:v>36-Other</c:v>
                </c:pt>
                <c:pt idx="156">
                  <c:v>36-Other</c:v>
                </c:pt>
                <c:pt idx="157">
                  <c:v>36-Other</c:v>
                </c:pt>
                <c:pt idx="158">
                  <c:v>36-Other</c:v>
                </c:pt>
                <c:pt idx="159">
                  <c:v>36-Other</c:v>
                </c:pt>
                <c:pt idx="160">
                  <c:v>36-Other</c:v>
                </c:pt>
                <c:pt idx="161">
                  <c:v>36-Other</c:v>
                </c:pt>
              </c:strCache>
            </c:strRef>
          </c:cat>
          <c:val>
            <c:numRef>
              <c:f>Results!$S$4:$S$165</c:f>
              <c:numCache>
                <c:formatCode>0.00</c:formatCode>
                <c:ptCount val="162"/>
                <c:pt idx="0">
                  <c:v>2.8213166144200783</c:v>
                </c:pt>
                <c:pt idx="1">
                  <c:v>7.8431372549019533</c:v>
                </c:pt>
                <c:pt idx="2">
                  <c:v>-28.506878200622555</c:v>
                </c:pt>
                <c:pt idx="3">
                  <c:v>-2.3403543965228857</c:v>
                </c:pt>
                <c:pt idx="4">
                  <c:v>1.5984015984015776</c:v>
                </c:pt>
                <c:pt idx="5">
                  <c:v>-1.4424450157097968</c:v>
                </c:pt>
                <c:pt idx="6">
                  <c:v>-2.1083070452155637</c:v>
                </c:pt>
                <c:pt idx="7">
                  <c:v>0.79486062717768535</c:v>
                </c:pt>
                <c:pt idx="8">
                  <c:v>-2.5314649390679018</c:v>
                </c:pt>
                <c:pt idx="9">
                  <c:v>-7.1197411003236164</c:v>
                </c:pt>
                <c:pt idx="10">
                  <c:v>-8.6206896551724093</c:v>
                </c:pt>
                <c:pt idx="11">
                  <c:v>5.4240631163708137</c:v>
                </c:pt>
                <c:pt idx="12">
                  <c:v>-3.2612312811979951</c:v>
                </c:pt>
                <c:pt idx="13">
                  <c:v>-6.6573370651739294</c:v>
                </c:pt>
                <c:pt idx="14">
                  <c:v>-4.7204791785510576</c:v>
                </c:pt>
                <c:pt idx="15">
                  <c:v>2.5090736941770593</c:v>
                </c:pt>
                <c:pt idx="16">
                  <c:v>3.016865367839495</c:v>
                </c:pt>
                <c:pt idx="17">
                  <c:v>1.0904316053893521</c:v>
                </c:pt>
                <c:pt idx="18">
                  <c:v>10.032362459546944</c:v>
                </c:pt>
                <c:pt idx="19">
                  <c:v>-4.5977011494252862</c:v>
                </c:pt>
                <c:pt idx="20">
                  <c:v>-5.1960784313725608</c:v>
                </c:pt>
                <c:pt idx="21">
                  <c:v>-3.455149501661118</c:v>
                </c:pt>
                <c:pt idx="22">
                  <c:v>-1.364715189873432</c:v>
                </c:pt>
                <c:pt idx="23">
                  <c:v>-0.92146299971646606</c:v>
                </c:pt>
                <c:pt idx="24">
                  <c:v>-4.1042243224896868</c:v>
                </c:pt>
                <c:pt idx="25">
                  <c:v>-3.7544522788398775</c:v>
                </c:pt>
                <c:pt idx="26">
                  <c:v>-3.2284768211920465</c:v>
                </c:pt>
                <c:pt idx="27">
                  <c:v>-6.927710843373494</c:v>
                </c:pt>
                <c:pt idx="28">
                  <c:v>0</c:v>
                </c:pt>
                <c:pt idx="29">
                  <c:v>-2.705314009661846</c:v>
                </c:pt>
                <c:pt idx="30">
                  <c:v>-2.6856763925729608</c:v>
                </c:pt>
                <c:pt idx="31">
                  <c:v>-2.6946107784431161</c:v>
                </c:pt>
                <c:pt idx="32">
                  <c:v>-0.94191522762950475</c:v>
                </c:pt>
                <c:pt idx="33">
                  <c:v>-0.31933828918437829</c:v>
                </c:pt>
                <c:pt idx="34">
                  <c:v>-4.7096330109048977E-2</c:v>
                </c:pt>
                <c:pt idx="35">
                  <c:v>1.2318923234857899</c:v>
                </c:pt>
                <c:pt idx="36">
                  <c:v>-1.2539184952977982</c:v>
                </c:pt>
                <c:pt idx="37">
                  <c:v>-2.9069767441860495</c:v>
                </c:pt>
                <c:pt idx="38">
                  <c:v>-2.7916251246261186</c:v>
                </c:pt>
                <c:pt idx="39">
                  <c:v>-0.69697975439760729</c:v>
                </c:pt>
                <c:pt idx="40">
                  <c:v>-1.3150029886431549</c:v>
                </c:pt>
                <c:pt idx="41">
                  <c:v>-0.58123050751346639</c:v>
                </c:pt>
                <c:pt idx="42">
                  <c:v>-0.13671977704159097</c:v>
                </c:pt>
                <c:pt idx="43">
                  <c:v>7.2677059486165188E-3</c:v>
                </c:pt>
                <c:pt idx="44">
                  <c:v>-0.11993831743674629</c:v>
                </c:pt>
                <c:pt idx="45">
                  <c:v>-12.576687116564425</c:v>
                </c:pt>
                <c:pt idx="46">
                  <c:v>-1.7612524461839492</c:v>
                </c:pt>
                <c:pt idx="47">
                  <c:v>-4.8086359175662423</c:v>
                </c:pt>
                <c:pt idx="48">
                  <c:v>-2.9206770660471388</c:v>
                </c:pt>
                <c:pt idx="49">
                  <c:v>-4.8644338118022397</c:v>
                </c:pt>
                <c:pt idx="50">
                  <c:v>-4.3435060326472614</c:v>
                </c:pt>
                <c:pt idx="51">
                  <c:v>-2.3122902684563775</c:v>
                </c:pt>
                <c:pt idx="52">
                  <c:v>-18.55216775084493</c:v>
                </c:pt>
                <c:pt idx="53">
                  <c:v>-1.2505353319057959</c:v>
                </c:pt>
                <c:pt idx="54">
                  <c:v>0</c:v>
                </c:pt>
                <c:pt idx="55">
                  <c:v>1.5655577299413095</c:v>
                </c:pt>
                <c:pt idx="56">
                  <c:v>-0.39603960396040733</c:v>
                </c:pt>
                <c:pt idx="57">
                  <c:v>-1.362578929877033</c:v>
                </c:pt>
                <c:pt idx="58">
                  <c:v>-2.2931206380857558</c:v>
                </c:pt>
                <c:pt idx="59">
                  <c:v>-1.7248752672843906</c:v>
                </c:pt>
                <c:pt idx="60">
                  <c:v>-0.78318002628121608</c:v>
                </c:pt>
                <c:pt idx="61">
                  <c:v>-5.6994442224563278</c:v>
                </c:pt>
                <c:pt idx="62">
                  <c:v>-0.42852245457662341</c:v>
                </c:pt>
                <c:pt idx="63">
                  <c:v>4.9999999999999911</c:v>
                </c:pt>
                <c:pt idx="64">
                  <c:v>-1.9193857965451204</c:v>
                </c:pt>
                <c:pt idx="65">
                  <c:v>9.9502487562191905E-2</c:v>
                </c:pt>
                <c:pt idx="66">
                  <c:v>-2.2802379378717657</c:v>
                </c:pt>
                <c:pt idx="67">
                  <c:v>-1.2728719172633287</c:v>
                </c:pt>
                <c:pt idx="68">
                  <c:v>-0.59905862216516637</c:v>
                </c:pt>
                <c:pt idx="69">
                  <c:v>-1.4080807019387345</c:v>
                </c:pt>
                <c:pt idx="70">
                  <c:v>-1.0613164685784862</c:v>
                </c:pt>
                <c:pt idx="71">
                  <c:v>-0.69089559482684793</c:v>
                </c:pt>
                <c:pt idx="72">
                  <c:v>-1.2861736334405067</c:v>
                </c:pt>
                <c:pt idx="73">
                  <c:v>-11.509433962264154</c:v>
                </c:pt>
                <c:pt idx="74">
                  <c:v>-4.1543026706231414</c:v>
                </c:pt>
                <c:pt idx="75">
                  <c:v>-4.9218490189557809</c:v>
                </c:pt>
                <c:pt idx="76">
                  <c:v>-2.3325358851674727</c:v>
                </c:pt>
                <c:pt idx="77">
                  <c:v>-1.6545428612180935</c:v>
                </c:pt>
                <c:pt idx="78">
                  <c:v>-0.72228619281901152</c:v>
                </c:pt>
                <c:pt idx="79">
                  <c:v>-0.50883186741296194</c:v>
                </c:pt>
                <c:pt idx="80">
                  <c:v>-0.58549681546853294</c:v>
                </c:pt>
                <c:pt idx="81">
                  <c:v>-6.0000000000000133</c:v>
                </c:pt>
                <c:pt idx="82">
                  <c:v>-9.5785440613026775</c:v>
                </c:pt>
                <c:pt idx="83">
                  <c:v>-14.540059347181</c:v>
                </c:pt>
                <c:pt idx="84">
                  <c:v>-22.068054179055164</c:v>
                </c:pt>
                <c:pt idx="85">
                  <c:v>-3.1274900398406356</c:v>
                </c:pt>
                <c:pt idx="86">
                  <c:v>-0.62606715993169604</c:v>
                </c:pt>
                <c:pt idx="87">
                  <c:v>-5.7876460065236189E-2</c:v>
                </c:pt>
                <c:pt idx="88">
                  <c:v>-5.4375407815576766E-2</c:v>
                </c:pt>
                <c:pt idx="89">
                  <c:v>0.11139992573337691</c:v>
                </c:pt>
                <c:pt idx="90">
                  <c:v>1.7094017094012641</c:v>
                </c:pt>
                <c:pt idx="91">
                  <c:v>4.0485829959516453</c:v>
                </c:pt>
                <c:pt idx="92">
                  <c:v>0.49407114624518317</c:v>
                </c:pt>
                <c:pt idx="93">
                  <c:v>-1.9167217448778089</c:v>
                </c:pt>
                <c:pt idx="94">
                  <c:v>-1.5746462029102417</c:v>
                </c:pt>
                <c:pt idx="95">
                  <c:v>-1.4701684270624986</c:v>
                </c:pt>
                <c:pt idx="96">
                  <c:v>-0.13147515119642106</c:v>
                </c:pt>
                <c:pt idx="97">
                  <c:v>-0.25435122270265154</c:v>
                </c:pt>
                <c:pt idx="98">
                  <c:v>-5.4268658421651961E-2</c:v>
                </c:pt>
                <c:pt idx="100">
                  <c:v>2.1568627450980329</c:v>
                </c:pt>
                <c:pt idx="101">
                  <c:v>-1.0773751224289949</c:v>
                </c:pt>
                <c:pt idx="102">
                  <c:v>-2.7179317202519191</c:v>
                </c:pt>
                <c:pt idx="103">
                  <c:v>-1.8788726763941566</c:v>
                </c:pt>
                <c:pt idx="104">
                  <c:v>-0.91233071988595316</c:v>
                </c:pt>
                <c:pt idx="105">
                  <c:v>-1.0730065221965177</c:v>
                </c:pt>
                <c:pt idx="106">
                  <c:v>-0.60687549967293097</c:v>
                </c:pt>
                <c:pt idx="107">
                  <c:v>-0.6368335379958302</c:v>
                </c:pt>
                <c:pt idx="108">
                  <c:v>-20.440251572327035</c:v>
                </c:pt>
                <c:pt idx="109">
                  <c:v>-16.432865731462922</c:v>
                </c:pt>
                <c:pt idx="110">
                  <c:v>-8.7426326129666059</c:v>
                </c:pt>
                <c:pt idx="111">
                  <c:v>-5.4575707154741995</c:v>
                </c:pt>
                <c:pt idx="112">
                  <c:v>-3.8032656312226214</c:v>
                </c:pt>
                <c:pt idx="113">
                  <c:v>-3.2308568175348782</c:v>
                </c:pt>
                <c:pt idx="114">
                  <c:v>-0.67195128353195155</c:v>
                </c:pt>
                <c:pt idx="115">
                  <c:v>-0.32331892323900641</c:v>
                </c:pt>
                <c:pt idx="116">
                  <c:v>-0.41102928583662129</c:v>
                </c:pt>
                <c:pt idx="117">
                  <c:v>-5.1948051948051974</c:v>
                </c:pt>
                <c:pt idx="118">
                  <c:v>-6.9582504970178984</c:v>
                </c:pt>
                <c:pt idx="119">
                  <c:v>-3.182256509161026</c:v>
                </c:pt>
                <c:pt idx="120">
                  <c:v>-1.8830525272547201</c:v>
                </c:pt>
                <c:pt idx="121">
                  <c:v>-0.77766699900298297</c:v>
                </c:pt>
                <c:pt idx="122">
                  <c:v>-0.72784358498644119</c:v>
                </c:pt>
                <c:pt idx="123">
                  <c:v>-0.18415237293485409</c:v>
                </c:pt>
                <c:pt idx="124">
                  <c:v>-3.6347775516053699E-3</c:v>
                </c:pt>
                <c:pt idx="125">
                  <c:v>-7.1381663478284174E-2</c:v>
                </c:pt>
                <c:pt idx="126">
                  <c:v>-23.125</c:v>
                </c:pt>
                <c:pt idx="127">
                  <c:v>-7.7220077220077163</c:v>
                </c:pt>
                <c:pt idx="128">
                  <c:v>-11.011904761904761</c:v>
                </c:pt>
                <c:pt idx="129">
                  <c:v>-6.8977007664111953</c:v>
                </c:pt>
                <c:pt idx="130">
                  <c:v>-2.0762627270912399</c:v>
                </c:pt>
                <c:pt idx="131">
                  <c:v>-3.9668949771689408</c:v>
                </c:pt>
                <c:pt idx="132">
                  <c:v>-1.5647973114891855</c:v>
                </c:pt>
                <c:pt idx="133">
                  <c:v>-2.0931753761174461</c:v>
                </c:pt>
                <c:pt idx="134">
                  <c:v>-1.4141645001857011</c:v>
                </c:pt>
                <c:pt idx="135">
                  <c:v>-4.4910179640718608</c:v>
                </c:pt>
                <c:pt idx="136">
                  <c:v>-1.7647058823529509</c:v>
                </c:pt>
                <c:pt idx="137">
                  <c:v>-1.5732546705997941</c:v>
                </c:pt>
                <c:pt idx="138">
                  <c:v>-2.5538971807628474</c:v>
                </c:pt>
                <c:pt idx="139">
                  <c:v>-2.110712863401035</c:v>
                </c:pt>
                <c:pt idx="140">
                  <c:v>-1.8698258635455327</c:v>
                </c:pt>
                <c:pt idx="141">
                  <c:v>-1.7644278737593906</c:v>
                </c:pt>
                <c:pt idx="142">
                  <c:v>-0.44304027308711874</c:v>
                </c:pt>
                <c:pt idx="143">
                  <c:v>-2.978638336760346</c:v>
                </c:pt>
                <c:pt idx="144">
                  <c:v>3.4810126582278373</c:v>
                </c:pt>
                <c:pt idx="145">
                  <c:v>31.526104417670698</c:v>
                </c:pt>
                <c:pt idx="146">
                  <c:v>16.265060240963862</c:v>
                </c:pt>
                <c:pt idx="147">
                  <c:v>-5.1247920133111382</c:v>
                </c:pt>
                <c:pt idx="148">
                  <c:v>18.225324027916258</c:v>
                </c:pt>
                <c:pt idx="149">
                  <c:v>13.204853675945758</c:v>
                </c:pt>
                <c:pt idx="150">
                  <c:v>-8.1171899611467015</c:v>
                </c:pt>
                <c:pt idx="151">
                  <c:v>-8.7277353689567576</c:v>
                </c:pt>
                <c:pt idx="152">
                  <c:v>-7.1271648263859051</c:v>
                </c:pt>
                <c:pt idx="153">
                  <c:v>-3.1545741324921162</c:v>
                </c:pt>
                <c:pt idx="154">
                  <c:v>-4.3564356435643585</c:v>
                </c:pt>
                <c:pt idx="155">
                  <c:v>-6.0422960725075576</c:v>
                </c:pt>
                <c:pt idx="156">
                  <c:v>-2.2870401060656338</c:v>
                </c:pt>
                <c:pt idx="157">
                  <c:v>-1.1562998405103722</c:v>
                </c:pt>
                <c:pt idx="158">
                  <c:v>-1.6983016983017014</c:v>
                </c:pt>
                <c:pt idx="159">
                  <c:v>-0.58891576401305712</c:v>
                </c:pt>
                <c:pt idx="160">
                  <c:v>-0.30522146724321086</c:v>
                </c:pt>
                <c:pt idx="161">
                  <c:v>-0.24828767123286835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E-1947-42AA-B5F0-0965DE019D05}"/>
            </c:ext>
          </c:extLst>
        </c:ser>
        <c:ser>
          <c:idx val="1"/>
          <c:order val="1"/>
          <c:tx>
            <c:v>Median (-1.57%)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Results!$B$4:$B$165</c:f>
              <c:strCache>
                <c:ptCount val="162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19-USGS</c:v>
                </c:pt>
                <c:pt idx="64">
                  <c:v>19-USGS</c:v>
                </c:pt>
                <c:pt idx="65">
                  <c:v>19-USGS</c:v>
                </c:pt>
                <c:pt idx="66">
                  <c:v>19-USGS</c:v>
                </c:pt>
                <c:pt idx="67">
                  <c:v>19-USGS</c:v>
                </c:pt>
                <c:pt idx="68">
                  <c:v>19-USGS</c:v>
                </c:pt>
                <c:pt idx="69">
                  <c:v>19-USGS</c:v>
                </c:pt>
                <c:pt idx="70">
                  <c:v>19-USGS</c:v>
                </c:pt>
                <c:pt idx="71">
                  <c:v>19-USGS</c:v>
                </c:pt>
                <c:pt idx="72">
                  <c:v>20-USGS</c:v>
                </c:pt>
                <c:pt idx="73">
                  <c:v>20-USGS</c:v>
                </c:pt>
                <c:pt idx="74">
                  <c:v>20-USGS</c:v>
                </c:pt>
                <c:pt idx="75">
                  <c:v>20-USGS</c:v>
                </c:pt>
                <c:pt idx="76">
                  <c:v>20-USGS</c:v>
                </c:pt>
                <c:pt idx="77">
                  <c:v>20-USGS</c:v>
                </c:pt>
                <c:pt idx="78">
                  <c:v>20-USGS</c:v>
                </c:pt>
                <c:pt idx="79">
                  <c:v>20-USGS</c:v>
                </c:pt>
                <c:pt idx="80">
                  <c:v>20-USGS</c:v>
                </c:pt>
                <c:pt idx="81">
                  <c:v>21-Other</c:v>
                </c:pt>
                <c:pt idx="82">
                  <c:v>21-Other</c:v>
                </c:pt>
                <c:pt idx="83">
                  <c:v>21-Other</c:v>
                </c:pt>
                <c:pt idx="84">
                  <c:v>21-Other</c:v>
                </c:pt>
                <c:pt idx="85">
                  <c:v>21-Other</c:v>
                </c:pt>
                <c:pt idx="86">
                  <c:v>21-Other</c:v>
                </c:pt>
                <c:pt idx="87">
                  <c:v>21-Other</c:v>
                </c:pt>
                <c:pt idx="88">
                  <c:v>21-Other</c:v>
                </c:pt>
                <c:pt idx="89">
                  <c:v>21-Other</c:v>
                </c:pt>
                <c:pt idx="90">
                  <c:v>23-Other</c:v>
                </c:pt>
                <c:pt idx="91">
                  <c:v>23-Other</c:v>
                </c:pt>
                <c:pt idx="92">
                  <c:v>23-Other</c:v>
                </c:pt>
                <c:pt idx="93">
                  <c:v>23-Other</c:v>
                </c:pt>
                <c:pt idx="94">
                  <c:v>23-Other</c:v>
                </c:pt>
                <c:pt idx="95">
                  <c:v>23-Other</c:v>
                </c:pt>
                <c:pt idx="96">
                  <c:v>23-Other</c:v>
                </c:pt>
                <c:pt idx="97">
                  <c:v>23-Other</c:v>
                </c:pt>
                <c:pt idx="98">
                  <c:v>23-Other</c:v>
                </c:pt>
                <c:pt idx="99">
                  <c:v>25-USGS</c:v>
                </c:pt>
                <c:pt idx="100">
                  <c:v>25-USGS</c:v>
                </c:pt>
                <c:pt idx="101">
                  <c:v>25-USGS</c:v>
                </c:pt>
                <c:pt idx="102">
                  <c:v>25-USGS</c:v>
                </c:pt>
                <c:pt idx="103">
                  <c:v>25-USGS</c:v>
                </c:pt>
                <c:pt idx="104">
                  <c:v>25-USGS</c:v>
                </c:pt>
                <c:pt idx="105">
                  <c:v>25-USGS</c:v>
                </c:pt>
                <c:pt idx="106">
                  <c:v>25-USGS</c:v>
                </c:pt>
                <c:pt idx="107">
                  <c:v>25-USGS</c:v>
                </c:pt>
                <c:pt idx="108">
                  <c:v>28-Other</c:v>
                </c:pt>
                <c:pt idx="109">
                  <c:v>28-Other</c:v>
                </c:pt>
                <c:pt idx="110">
                  <c:v>28-Other</c:v>
                </c:pt>
                <c:pt idx="111">
                  <c:v>28-Other</c:v>
                </c:pt>
                <c:pt idx="112">
                  <c:v>28-Other</c:v>
                </c:pt>
                <c:pt idx="113">
                  <c:v>28-Other</c:v>
                </c:pt>
                <c:pt idx="114">
                  <c:v>28-Other</c:v>
                </c:pt>
                <c:pt idx="115">
                  <c:v>28-Other</c:v>
                </c:pt>
                <c:pt idx="116">
                  <c:v>28-Other</c:v>
                </c:pt>
                <c:pt idx="117">
                  <c:v>29-Other</c:v>
                </c:pt>
                <c:pt idx="118">
                  <c:v>29-Other</c:v>
                </c:pt>
                <c:pt idx="119">
                  <c:v>29-Other</c:v>
                </c:pt>
                <c:pt idx="120">
                  <c:v>29-Other</c:v>
                </c:pt>
                <c:pt idx="121">
                  <c:v>29-Other</c:v>
                </c:pt>
                <c:pt idx="122">
                  <c:v>29-Other</c:v>
                </c:pt>
                <c:pt idx="123">
                  <c:v>29-Other</c:v>
                </c:pt>
                <c:pt idx="124">
                  <c:v>29-Other</c:v>
                </c:pt>
                <c:pt idx="125">
                  <c:v>29-Other</c:v>
                </c:pt>
                <c:pt idx="126">
                  <c:v>30-Other</c:v>
                </c:pt>
                <c:pt idx="127">
                  <c:v>30-Other</c:v>
                </c:pt>
                <c:pt idx="128">
                  <c:v>30-Other</c:v>
                </c:pt>
                <c:pt idx="129">
                  <c:v>30-Other</c:v>
                </c:pt>
                <c:pt idx="130">
                  <c:v>30-Other</c:v>
                </c:pt>
                <c:pt idx="131">
                  <c:v>30-Other</c:v>
                </c:pt>
                <c:pt idx="132">
                  <c:v>30-Other</c:v>
                </c:pt>
                <c:pt idx="133">
                  <c:v>30-Other</c:v>
                </c:pt>
                <c:pt idx="134">
                  <c:v>30-Other</c:v>
                </c:pt>
                <c:pt idx="135">
                  <c:v>31-Other</c:v>
                </c:pt>
                <c:pt idx="136">
                  <c:v>31-Other</c:v>
                </c:pt>
                <c:pt idx="137">
                  <c:v>31-Other</c:v>
                </c:pt>
                <c:pt idx="138">
                  <c:v>31-Other</c:v>
                </c:pt>
                <c:pt idx="139">
                  <c:v>31-Other</c:v>
                </c:pt>
                <c:pt idx="140">
                  <c:v>31-Other</c:v>
                </c:pt>
                <c:pt idx="141">
                  <c:v>31-Other</c:v>
                </c:pt>
                <c:pt idx="142">
                  <c:v>31-Other</c:v>
                </c:pt>
                <c:pt idx="143">
                  <c:v>31-Other</c:v>
                </c:pt>
                <c:pt idx="144">
                  <c:v>34-Other</c:v>
                </c:pt>
                <c:pt idx="145">
                  <c:v>34-Other</c:v>
                </c:pt>
                <c:pt idx="146">
                  <c:v>34-Other</c:v>
                </c:pt>
                <c:pt idx="147">
                  <c:v>34-Other</c:v>
                </c:pt>
                <c:pt idx="148">
                  <c:v>34-Other</c:v>
                </c:pt>
                <c:pt idx="149">
                  <c:v>34-Other</c:v>
                </c:pt>
                <c:pt idx="150">
                  <c:v>34-Other</c:v>
                </c:pt>
                <c:pt idx="151">
                  <c:v>34-Other</c:v>
                </c:pt>
                <c:pt idx="152">
                  <c:v>34-Other</c:v>
                </c:pt>
                <c:pt idx="153">
                  <c:v>36-Other</c:v>
                </c:pt>
                <c:pt idx="154">
                  <c:v>36-Other</c:v>
                </c:pt>
                <c:pt idx="155">
                  <c:v>36-Other</c:v>
                </c:pt>
                <c:pt idx="156">
                  <c:v>36-Other</c:v>
                </c:pt>
                <c:pt idx="157">
                  <c:v>36-Other</c:v>
                </c:pt>
                <c:pt idx="158">
                  <c:v>36-Other</c:v>
                </c:pt>
                <c:pt idx="159">
                  <c:v>36-Other</c:v>
                </c:pt>
                <c:pt idx="160">
                  <c:v>36-Other</c:v>
                </c:pt>
                <c:pt idx="161">
                  <c:v>36-Other</c:v>
                </c:pt>
              </c:strCache>
            </c:strRef>
          </c:cat>
          <c:val>
            <c:numRef>
              <c:f>Results!$AF$4:$AF$165</c:f>
              <c:numCache>
                <c:formatCode>0.00</c:formatCode>
                <c:ptCount val="162"/>
                <c:pt idx="0">
                  <c:v>-1.5746462029102417</c:v>
                </c:pt>
                <c:pt idx="1">
                  <c:v>-1.5746462029102417</c:v>
                </c:pt>
                <c:pt idx="2">
                  <c:v>-1.5746462029102417</c:v>
                </c:pt>
                <c:pt idx="3">
                  <c:v>-1.5746462029102417</c:v>
                </c:pt>
                <c:pt idx="4">
                  <c:v>-1.5746462029102417</c:v>
                </c:pt>
                <c:pt idx="5">
                  <c:v>-1.5746462029102417</c:v>
                </c:pt>
                <c:pt idx="6">
                  <c:v>-1.5746462029102417</c:v>
                </c:pt>
                <c:pt idx="7">
                  <c:v>-1.5746462029102417</c:v>
                </c:pt>
                <c:pt idx="8">
                  <c:v>-1.5746462029102417</c:v>
                </c:pt>
                <c:pt idx="9">
                  <c:v>-1.5746462029102417</c:v>
                </c:pt>
                <c:pt idx="10">
                  <c:v>-1.5746462029102417</c:v>
                </c:pt>
                <c:pt idx="11">
                  <c:v>-1.5746462029102417</c:v>
                </c:pt>
                <c:pt idx="12">
                  <c:v>-1.5746462029102417</c:v>
                </c:pt>
                <c:pt idx="13">
                  <c:v>-1.5746462029102417</c:v>
                </c:pt>
                <c:pt idx="14">
                  <c:v>-1.5746462029102417</c:v>
                </c:pt>
                <c:pt idx="15">
                  <c:v>-1.5746462029102417</c:v>
                </c:pt>
                <c:pt idx="16">
                  <c:v>-1.5746462029102417</c:v>
                </c:pt>
                <c:pt idx="17">
                  <c:v>-1.5746462029102417</c:v>
                </c:pt>
                <c:pt idx="18">
                  <c:v>-1.5746462029102417</c:v>
                </c:pt>
                <c:pt idx="19">
                  <c:v>-1.5746462029102417</c:v>
                </c:pt>
                <c:pt idx="20">
                  <c:v>-1.5746462029102417</c:v>
                </c:pt>
                <c:pt idx="21">
                  <c:v>-1.5746462029102417</c:v>
                </c:pt>
                <c:pt idx="22">
                  <c:v>-1.5746462029102417</c:v>
                </c:pt>
                <c:pt idx="23">
                  <c:v>-1.5746462029102417</c:v>
                </c:pt>
                <c:pt idx="24">
                  <c:v>-1.5746462029102417</c:v>
                </c:pt>
                <c:pt idx="25">
                  <c:v>-1.5746462029102417</c:v>
                </c:pt>
                <c:pt idx="26">
                  <c:v>-1.5746462029102417</c:v>
                </c:pt>
                <c:pt idx="27">
                  <c:v>-1.5746462029102417</c:v>
                </c:pt>
                <c:pt idx="28">
                  <c:v>-1.5746462029102417</c:v>
                </c:pt>
                <c:pt idx="29">
                  <c:v>-1.5746462029102417</c:v>
                </c:pt>
                <c:pt idx="30">
                  <c:v>-1.5746462029102417</c:v>
                </c:pt>
                <c:pt idx="31">
                  <c:v>-1.5746462029102417</c:v>
                </c:pt>
                <c:pt idx="32">
                  <c:v>-1.5746462029102417</c:v>
                </c:pt>
                <c:pt idx="33">
                  <c:v>-1.5746462029102417</c:v>
                </c:pt>
                <c:pt idx="34">
                  <c:v>-1.5746462029102417</c:v>
                </c:pt>
                <c:pt idx="35">
                  <c:v>-1.5746462029102417</c:v>
                </c:pt>
                <c:pt idx="36">
                  <c:v>-1.5746462029102417</c:v>
                </c:pt>
                <c:pt idx="37">
                  <c:v>-1.5746462029102417</c:v>
                </c:pt>
                <c:pt idx="38">
                  <c:v>-1.5746462029102417</c:v>
                </c:pt>
                <c:pt idx="39">
                  <c:v>-1.5746462029102417</c:v>
                </c:pt>
                <c:pt idx="40">
                  <c:v>-1.5746462029102417</c:v>
                </c:pt>
                <c:pt idx="41">
                  <c:v>-1.5746462029102417</c:v>
                </c:pt>
                <c:pt idx="42">
                  <c:v>-1.5746462029102417</c:v>
                </c:pt>
                <c:pt idx="43">
                  <c:v>-1.5746462029102417</c:v>
                </c:pt>
                <c:pt idx="44">
                  <c:v>-1.5746462029102417</c:v>
                </c:pt>
                <c:pt idx="45">
                  <c:v>-1.5746462029102417</c:v>
                </c:pt>
                <c:pt idx="46">
                  <c:v>-1.5746462029102417</c:v>
                </c:pt>
                <c:pt idx="47">
                  <c:v>-1.5746462029102417</c:v>
                </c:pt>
                <c:pt idx="48">
                  <c:v>-1.5746462029102417</c:v>
                </c:pt>
                <c:pt idx="49">
                  <c:v>-1.5746462029102417</c:v>
                </c:pt>
                <c:pt idx="50">
                  <c:v>-1.5746462029102417</c:v>
                </c:pt>
                <c:pt idx="51">
                  <c:v>-1.5746462029102417</c:v>
                </c:pt>
                <c:pt idx="52">
                  <c:v>-1.5746462029102417</c:v>
                </c:pt>
                <c:pt idx="53">
                  <c:v>-1.5746462029102417</c:v>
                </c:pt>
                <c:pt idx="54">
                  <c:v>-1.5746462029102417</c:v>
                </c:pt>
                <c:pt idx="55">
                  <c:v>-1.5746462029102417</c:v>
                </c:pt>
                <c:pt idx="56">
                  <c:v>-1.5746462029102417</c:v>
                </c:pt>
                <c:pt idx="57">
                  <c:v>-1.5746462029102417</c:v>
                </c:pt>
                <c:pt idx="58">
                  <c:v>-1.5746462029102417</c:v>
                </c:pt>
                <c:pt idx="59">
                  <c:v>-1.5746462029102417</c:v>
                </c:pt>
                <c:pt idx="60">
                  <c:v>-1.5746462029102417</c:v>
                </c:pt>
                <c:pt idx="61">
                  <c:v>-1.5746462029102417</c:v>
                </c:pt>
                <c:pt idx="62">
                  <c:v>-1.5746462029102417</c:v>
                </c:pt>
                <c:pt idx="63">
                  <c:v>-1.5746462029102417</c:v>
                </c:pt>
                <c:pt idx="64">
                  <c:v>-1.5746462029102417</c:v>
                </c:pt>
                <c:pt idx="65">
                  <c:v>-1.5746462029102417</c:v>
                </c:pt>
                <c:pt idx="66">
                  <c:v>-1.5746462029102417</c:v>
                </c:pt>
                <c:pt idx="67">
                  <c:v>-1.5746462029102417</c:v>
                </c:pt>
                <c:pt idx="68">
                  <c:v>-1.5746462029102417</c:v>
                </c:pt>
                <c:pt idx="69">
                  <c:v>-1.5746462029102417</c:v>
                </c:pt>
                <c:pt idx="70">
                  <c:v>-1.5746462029102417</c:v>
                </c:pt>
                <c:pt idx="71">
                  <c:v>-1.5746462029102417</c:v>
                </c:pt>
                <c:pt idx="72">
                  <c:v>-1.5746462029102417</c:v>
                </c:pt>
                <c:pt idx="73">
                  <c:v>-1.5746462029102417</c:v>
                </c:pt>
                <c:pt idx="74">
                  <c:v>-1.5746462029102417</c:v>
                </c:pt>
                <c:pt idx="75">
                  <c:v>-1.5746462029102417</c:v>
                </c:pt>
                <c:pt idx="76">
                  <c:v>-1.5746462029102417</c:v>
                </c:pt>
                <c:pt idx="77">
                  <c:v>-1.5746462029102417</c:v>
                </c:pt>
                <c:pt idx="78">
                  <c:v>-1.5746462029102417</c:v>
                </c:pt>
                <c:pt idx="79">
                  <c:v>-1.5746462029102417</c:v>
                </c:pt>
                <c:pt idx="80">
                  <c:v>-1.5746462029102417</c:v>
                </c:pt>
                <c:pt idx="81">
                  <c:v>-1.5746462029102417</c:v>
                </c:pt>
                <c:pt idx="82">
                  <c:v>-1.5746462029102417</c:v>
                </c:pt>
                <c:pt idx="83">
                  <c:v>-1.5746462029102417</c:v>
                </c:pt>
                <c:pt idx="84">
                  <c:v>-1.5746462029102417</c:v>
                </c:pt>
                <c:pt idx="85">
                  <c:v>-1.5746462029102417</c:v>
                </c:pt>
                <c:pt idx="86">
                  <c:v>-1.5746462029102417</c:v>
                </c:pt>
                <c:pt idx="87">
                  <c:v>-1.5746462029102417</c:v>
                </c:pt>
                <c:pt idx="88">
                  <c:v>-1.5746462029102417</c:v>
                </c:pt>
                <c:pt idx="89">
                  <c:v>-1.5746462029102417</c:v>
                </c:pt>
                <c:pt idx="90">
                  <c:v>-1.5746462029102417</c:v>
                </c:pt>
                <c:pt idx="91">
                  <c:v>-1.5746462029102417</c:v>
                </c:pt>
                <c:pt idx="92">
                  <c:v>-1.5746462029102417</c:v>
                </c:pt>
                <c:pt idx="93">
                  <c:v>-1.5746462029102417</c:v>
                </c:pt>
                <c:pt idx="94">
                  <c:v>-1.5746462029102417</c:v>
                </c:pt>
                <c:pt idx="95">
                  <c:v>-1.5746462029102417</c:v>
                </c:pt>
                <c:pt idx="96">
                  <c:v>-1.5746462029102417</c:v>
                </c:pt>
                <c:pt idx="97">
                  <c:v>-1.5746462029102417</c:v>
                </c:pt>
                <c:pt idx="98">
                  <c:v>-1.5746462029102417</c:v>
                </c:pt>
                <c:pt idx="99">
                  <c:v>-1.5746462029102417</c:v>
                </c:pt>
                <c:pt idx="100">
                  <c:v>-1.5746462029102417</c:v>
                </c:pt>
                <c:pt idx="101">
                  <c:v>-1.5746462029102417</c:v>
                </c:pt>
                <c:pt idx="102">
                  <c:v>-1.5746462029102417</c:v>
                </c:pt>
                <c:pt idx="103">
                  <c:v>-1.5746462029102417</c:v>
                </c:pt>
                <c:pt idx="104">
                  <c:v>-1.5746462029102417</c:v>
                </c:pt>
                <c:pt idx="105">
                  <c:v>-1.5746462029102417</c:v>
                </c:pt>
                <c:pt idx="106">
                  <c:v>-1.5746462029102417</c:v>
                </c:pt>
                <c:pt idx="107">
                  <c:v>-1.5746462029102417</c:v>
                </c:pt>
                <c:pt idx="108">
                  <c:v>-1.5746462029102417</c:v>
                </c:pt>
                <c:pt idx="109">
                  <c:v>-1.5746462029102417</c:v>
                </c:pt>
                <c:pt idx="110">
                  <c:v>-1.5746462029102417</c:v>
                </c:pt>
                <c:pt idx="111">
                  <c:v>-1.5746462029102417</c:v>
                </c:pt>
                <c:pt idx="112">
                  <c:v>-1.5746462029102417</c:v>
                </c:pt>
                <c:pt idx="113">
                  <c:v>-1.5746462029102417</c:v>
                </c:pt>
                <c:pt idx="114">
                  <c:v>-1.5746462029102417</c:v>
                </c:pt>
                <c:pt idx="115">
                  <c:v>-1.5746462029102417</c:v>
                </c:pt>
                <c:pt idx="116">
                  <c:v>-1.5746462029102417</c:v>
                </c:pt>
                <c:pt idx="117">
                  <c:v>-1.5746462029102417</c:v>
                </c:pt>
                <c:pt idx="118">
                  <c:v>-1.5746462029102417</c:v>
                </c:pt>
                <c:pt idx="119">
                  <c:v>-1.5746462029102417</c:v>
                </c:pt>
                <c:pt idx="120">
                  <c:v>-1.5746462029102417</c:v>
                </c:pt>
                <c:pt idx="121">
                  <c:v>-1.5746462029102417</c:v>
                </c:pt>
                <c:pt idx="122">
                  <c:v>-1.5746462029102417</c:v>
                </c:pt>
                <c:pt idx="123">
                  <c:v>-1.5746462029102417</c:v>
                </c:pt>
                <c:pt idx="124">
                  <c:v>-1.5746462029102417</c:v>
                </c:pt>
                <c:pt idx="125">
                  <c:v>-1.5746462029102417</c:v>
                </c:pt>
                <c:pt idx="126">
                  <c:v>-1.5746462029102417</c:v>
                </c:pt>
                <c:pt idx="127">
                  <c:v>-1.5746462029102417</c:v>
                </c:pt>
                <c:pt idx="128">
                  <c:v>-1.5746462029102417</c:v>
                </c:pt>
                <c:pt idx="129">
                  <c:v>-1.5746462029102417</c:v>
                </c:pt>
                <c:pt idx="130">
                  <c:v>-1.5746462029102417</c:v>
                </c:pt>
                <c:pt idx="131">
                  <c:v>-1.5746462029102417</c:v>
                </c:pt>
                <c:pt idx="132">
                  <c:v>-1.5746462029102417</c:v>
                </c:pt>
                <c:pt idx="133">
                  <c:v>-1.5746462029102417</c:v>
                </c:pt>
                <c:pt idx="134">
                  <c:v>-1.5746462029102417</c:v>
                </c:pt>
                <c:pt idx="135">
                  <c:v>-1.5746462029102417</c:v>
                </c:pt>
                <c:pt idx="136">
                  <c:v>-1.5746462029102417</c:v>
                </c:pt>
                <c:pt idx="137">
                  <c:v>-1.5746462029102417</c:v>
                </c:pt>
                <c:pt idx="138">
                  <c:v>-1.5746462029102417</c:v>
                </c:pt>
                <c:pt idx="139">
                  <c:v>-1.5746462029102417</c:v>
                </c:pt>
                <c:pt idx="140">
                  <c:v>-1.5746462029102417</c:v>
                </c:pt>
                <c:pt idx="141">
                  <c:v>-1.5746462029102417</c:v>
                </c:pt>
                <c:pt idx="142">
                  <c:v>-1.5746462029102417</c:v>
                </c:pt>
                <c:pt idx="143">
                  <c:v>-1.5746462029102417</c:v>
                </c:pt>
                <c:pt idx="144">
                  <c:v>-1.5746462029102417</c:v>
                </c:pt>
                <c:pt idx="145">
                  <c:v>-1.5746462029102417</c:v>
                </c:pt>
                <c:pt idx="146">
                  <c:v>-1.5746462029102417</c:v>
                </c:pt>
                <c:pt idx="147">
                  <c:v>-1.5746462029102417</c:v>
                </c:pt>
                <c:pt idx="148">
                  <c:v>-1.5746462029102417</c:v>
                </c:pt>
                <c:pt idx="149">
                  <c:v>-1.5746462029102417</c:v>
                </c:pt>
                <c:pt idx="150">
                  <c:v>-1.5746462029102417</c:v>
                </c:pt>
                <c:pt idx="151">
                  <c:v>-1.5746462029102417</c:v>
                </c:pt>
                <c:pt idx="152">
                  <c:v>-1.5746462029102417</c:v>
                </c:pt>
                <c:pt idx="153">
                  <c:v>-1.5746462029102417</c:v>
                </c:pt>
                <c:pt idx="154">
                  <c:v>-1.5746462029102417</c:v>
                </c:pt>
                <c:pt idx="155">
                  <c:v>-1.5746462029102417</c:v>
                </c:pt>
                <c:pt idx="156">
                  <c:v>-1.5746462029102417</c:v>
                </c:pt>
                <c:pt idx="157">
                  <c:v>-1.5746462029102417</c:v>
                </c:pt>
                <c:pt idx="158">
                  <c:v>-1.5746462029102417</c:v>
                </c:pt>
                <c:pt idx="159">
                  <c:v>-1.5746462029102417</c:v>
                </c:pt>
                <c:pt idx="160">
                  <c:v>-1.5746462029102417</c:v>
                </c:pt>
                <c:pt idx="161">
                  <c:v>-1.5746462029102417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F-1947-42AA-B5F0-0965DE019D05}"/>
            </c:ext>
          </c:extLst>
        </c:ser>
        <c:ser>
          <c:idx val="2"/>
          <c:order val="2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Results!$B$4:$B$165</c:f>
              <c:strCache>
                <c:ptCount val="162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19-USGS</c:v>
                </c:pt>
                <c:pt idx="64">
                  <c:v>19-USGS</c:v>
                </c:pt>
                <c:pt idx="65">
                  <c:v>19-USGS</c:v>
                </c:pt>
                <c:pt idx="66">
                  <c:v>19-USGS</c:v>
                </c:pt>
                <c:pt idx="67">
                  <c:v>19-USGS</c:v>
                </c:pt>
                <c:pt idx="68">
                  <c:v>19-USGS</c:v>
                </c:pt>
                <c:pt idx="69">
                  <c:v>19-USGS</c:v>
                </c:pt>
                <c:pt idx="70">
                  <c:v>19-USGS</c:v>
                </c:pt>
                <c:pt idx="71">
                  <c:v>19-USGS</c:v>
                </c:pt>
                <c:pt idx="72">
                  <c:v>20-USGS</c:v>
                </c:pt>
                <c:pt idx="73">
                  <c:v>20-USGS</c:v>
                </c:pt>
                <c:pt idx="74">
                  <c:v>20-USGS</c:v>
                </c:pt>
                <c:pt idx="75">
                  <c:v>20-USGS</c:v>
                </c:pt>
                <c:pt idx="76">
                  <c:v>20-USGS</c:v>
                </c:pt>
                <c:pt idx="77">
                  <c:v>20-USGS</c:v>
                </c:pt>
                <c:pt idx="78">
                  <c:v>20-USGS</c:v>
                </c:pt>
                <c:pt idx="79">
                  <c:v>20-USGS</c:v>
                </c:pt>
                <c:pt idx="80">
                  <c:v>20-USGS</c:v>
                </c:pt>
                <c:pt idx="81">
                  <c:v>21-Other</c:v>
                </c:pt>
                <c:pt idx="82">
                  <c:v>21-Other</c:v>
                </c:pt>
                <c:pt idx="83">
                  <c:v>21-Other</c:v>
                </c:pt>
                <c:pt idx="84">
                  <c:v>21-Other</c:v>
                </c:pt>
                <c:pt idx="85">
                  <c:v>21-Other</c:v>
                </c:pt>
                <c:pt idx="86">
                  <c:v>21-Other</c:v>
                </c:pt>
                <c:pt idx="87">
                  <c:v>21-Other</c:v>
                </c:pt>
                <c:pt idx="88">
                  <c:v>21-Other</c:v>
                </c:pt>
                <c:pt idx="89">
                  <c:v>21-Other</c:v>
                </c:pt>
                <c:pt idx="90">
                  <c:v>23-Other</c:v>
                </c:pt>
                <c:pt idx="91">
                  <c:v>23-Other</c:v>
                </c:pt>
                <c:pt idx="92">
                  <c:v>23-Other</c:v>
                </c:pt>
                <c:pt idx="93">
                  <c:v>23-Other</c:v>
                </c:pt>
                <c:pt idx="94">
                  <c:v>23-Other</c:v>
                </c:pt>
                <c:pt idx="95">
                  <c:v>23-Other</c:v>
                </c:pt>
                <c:pt idx="96">
                  <c:v>23-Other</c:v>
                </c:pt>
                <c:pt idx="97">
                  <c:v>23-Other</c:v>
                </c:pt>
                <c:pt idx="98">
                  <c:v>23-Other</c:v>
                </c:pt>
                <c:pt idx="99">
                  <c:v>25-USGS</c:v>
                </c:pt>
                <c:pt idx="100">
                  <c:v>25-USGS</c:v>
                </c:pt>
                <c:pt idx="101">
                  <c:v>25-USGS</c:v>
                </c:pt>
                <c:pt idx="102">
                  <c:v>25-USGS</c:v>
                </c:pt>
                <c:pt idx="103">
                  <c:v>25-USGS</c:v>
                </c:pt>
                <c:pt idx="104">
                  <c:v>25-USGS</c:v>
                </c:pt>
                <c:pt idx="105">
                  <c:v>25-USGS</c:v>
                </c:pt>
                <c:pt idx="106">
                  <c:v>25-USGS</c:v>
                </c:pt>
                <c:pt idx="107">
                  <c:v>25-USGS</c:v>
                </c:pt>
                <c:pt idx="108">
                  <c:v>28-Other</c:v>
                </c:pt>
                <c:pt idx="109">
                  <c:v>28-Other</c:v>
                </c:pt>
                <c:pt idx="110">
                  <c:v>28-Other</c:v>
                </c:pt>
                <c:pt idx="111">
                  <c:v>28-Other</c:v>
                </c:pt>
                <c:pt idx="112">
                  <c:v>28-Other</c:v>
                </c:pt>
                <c:pt idx="113">
                  <c:v>28-Other</c:v>
                </c:pt>
                <c:pt idx="114">
                  <c:v>28-Other</c:v>
                </c:pt>
                <c:pt idx="115">
                  <c:v>28-Other</c:v>
                </c:pt>
                <c:pt idx="116">
                  <c:v>28-Other</c:v>
                </c:pt>
                <c:pt idx="117">
                  <c:v>29-Other</c:v>
                </c:pt>
                <c:pt idx="118">
                  <c:v>29-Other</c:v>
                </c:pt>
                <c:pt idx="119">
                  <c:v>29-Other</c:v>
                </c:pt>
                <c:pt idx="120">
                  <c:v>29-Other</c:v>
                </c:pt>
                <c:pt idx="121">
                  <c:v>29-Other</c:v>
                </c:pt>
                <c:pt idx="122">
                  <c:v>29-Other</c:v>
                </c:pt>
                <c:pt idx="123">
                  <c:v>29-Other</c:v>
                </c:pt>
                <c:pt idx="124">
                  <c:v>29-Other</c:v>
                </c:pt>
                <c:pt idx="125">
                  <c:v>29-Other</c:v>
                </c:pt>
                <c:pt idx="126">
                  <c:v>30-Other</c:v>
                </c:pt>
                <c:pt idx="127">
                  <c:v>30-Other</c:v>
                </c:pt>
                <c:pt idx="128">
                  <c:v>30-Other</c:v>
                </c:pt>
                <c:pt idx="129">
                  <c:v>30-Other</c:v>
                </c:pt>
                <c:pt idx="130">
                  <c:v>30-Other</c:v>
                </c:pt>
                <c:pt idx="131">
                  <c:v>30-Other</c:v>
                </c:pt>
                <c:pt idx="132">
                  <c:v>30-Other</c:v>
                </c:pt>
                <c:pt idx="133">
                  <c:v>30-Other</c:v>
                </c:pt>
                <c:pt idx="134">
                  <c:v>30-Other</c:v>
                </c:pt>
                <c:pt idx="135">
                  <c:v>31-Other</c:v>
                </c:pt>
                <c:pt idx="136">
                  <c:v>31-Other</c:v>
                </c:pt>
                <c:pt idx="137">
                  <c:v>31-Other</c:v>
                </c:pt>
                <c:pt idx="138">
                  <c:v>31-Other</c:v>
                </c:pt>
                <c:pt idx="139">
                  <c:v>31-Other</c:v>
                </c:pt>
                <c:pt idx="140">
                  <c:v>31-Other</c:v>
                </c:pt>
                <c:pt idx="141">
                  <c:v>31-Other</c:v>
                </c:pt>
                <c:pt idx="142">
                  <c:v>31-Other</c:v>
                </c:pt>
                <c:pt idx="143">
                  <c:v>31-Other</c:v>
                </c:pt>
                <c:pt idx="144">
                  <c:v>34-Other</c:v>
                </c:pt>
                <c:pt idx="145">
                  <c:v>34-Other</c:v>
                </c:pt>
                <c:pt idx="146">
                  <c:v>34-Other</c:v>
                </c:pt>
                <c:pt idx="147">
                  <c:v>34-Other</c:v>
                </c:pt>
                <c:pt idx="148">
                  <c:v>34-Other</c:v>
                </c:pt>
                <c:pt idx="149">
                  <c:v>34-Other</c:v>
                </c:pt>
                <c:pt idx="150">
                  <c:v>34-Other</c:v>
                </c:pt>
                <c:pt idx="151">
                  <c:v>34-Other</c:v>
                </c:pt>
                <c:pt idx="152">
                  <c:v>34-Other</c:v>
                </c:pt>
                <c:pt idx="153">
                  <c:v>36-Other</c:v>
                </c:pt>
                <c:pt idx="154">
                  <c:v>36-Other</c:v>
                </c:pt>
                <c:pt idx="155">
                  <c:v>36-Other</c:v>
                </c:pt>
                <c:pt idx="156">
                  <c:v>36-Other</c:v>
                </c:pt>
                <c:pt idx="157">
                  <c:v>36-Other</c:v>
                </c:pt>
                <c:pt idx="158">
                  <c:v>36-Other</c:v>
                </c:pt>
                <c:pt idx="159">
                  <c:v>36-Other</c:v>
                </c:pt>
                <c:pt idx="160">
                  <c:v>36-Other</c:v>
                </c:pt>
                <c:pt idx="161">
                  <c:v>36-Other</c:v>
                </c:pt>
              </c:strCache>
            </c:strRef>
          </c:cat>
          <c:val>
            <c:numRef>
              <c:f>Results!$AG$4:$AG$165</c:f>
              <c:numCache>
                <c:formatCode>0.00</c:formatCode>
                <c:ptCount val="162"/>
                <c:pt idx="0">
                  <c:v>-6.5746462029102419</c:v>
                </c:pt>
                <c:pt idx="1">
                  <c:v>-6.5746462029102419</c:v>
                </c:pt>
                <c:pt idx="2">
                  <c:v>-6.5746462029102419</c:v>
                </c:pt>
                <c:pt idx="3">
                  <c:v>-6.5746462029102419</c:v>
                </c:pt>
                <c:pt idx="4">
                  <c:v>-6.5746462029102419</c:v>
                </c:pt>
                <c:pt idx="5">
                  <c:v>-6.5746462029102419</c:v>
                </c:pt>
                <c:pt idx="6">
                  <c:v>-6.5746462029102419</c:v>
                </c:pt>
                <c:pt idx="7">
                  <c:v>-6.5746462029102419</c:v>
                </c:pt>
                <c:pt idx="8">
                  <c:v>-6.5746462029102419</c:v>
                </c:pt>
                <c:pt idx="9">
                  <c:v>-6.5746462029102419</c:v>
                </c:pt>
                <c:pt idx="10">
                  <c:v>-6.5746462029102419</c:v>
                </c:pt>
                <c:pt idx="11">
                  <c:v>-6.5746462029102419</c:v>
                </c:pt>
                <c:pt idx="12">
                  <c:v>-6.5746462029102419</c:v>
                </c:pt>
                <c:pt idx="13">
                  <c:v>-6.5746462029102419</c:v>
                </c:pt>
                <c:pt idx="14">
                  <c:v>-6.5746462029102419</c:v>
                </c:pt>
                <c:pt idx="15">
                  <c:v>-6.5746462029102419</c:v>
                </c:pt>
                <c:pt idx="16">
                  <c:v>-6.5746462029102419</c:v>
                </c:pt>
                <c:pt idx="17">
                  <c:v>-6.5746462029102419</c:v>
                </c:pt>
                <c:pt idx="18">
                  <c:v>-6.5746462029102419</c:v>
                </c:pt>
                <c:pt idx="19">
                  <c:v>-6.5746462029102419</c:v>
                </c:pt>
                <c:pt idx="20">
                  <c:v>-6.5746462029102419</c:v>
                </c:pt>
                <c:pt idx="21">
                  <c:v>-6.5746462029102419</c:v>
                </c:pt>
                <c:pt idx="22">
                  <c:v>-6.5746462029102419</c:v>
                </c:pt>
                <c:pt idx="23">
                  <c:v>-6.5746462029102419</c:v>
                </c:pt>
                <c:pt idx="24">
                  <c:v>-6.5746462029102419</c:v>
                </c:pt>
                <c:pt idx="25">
                  <c:v>-6.5746462029102419</c:v>
                </c:pt>
                <c:pt idx="26">
                  <c:v>-6.5746462029102419</c:v>
                </c:pt>
                <c:pt idx="27">
                  <c:v>-6.5746462029102419</c:v>
                </c:pt>
                <c:pt idx="28">
                  <c:v>-6.5746462029102419</c:v>
                </c:pt>
                <c:pt idx="29">
                  <c:v>-6.5746462029102419</c:v>
                </c:pt>
                <c:pt idx="30">
                  <c:v>-6.5746462029102419</c:v>
                </c:pt>
                <c:pt idx="31">
                  <c:v>-6.5746462029102419</c:v>
                </c:pt>
                <c:pt idx="32">
                  <c:v>-6.5746462029102419</c:v>
                </c:pt>
                <c:pt idx="33">
                  <c:v>-6.5746462029102419</c:v>
                </c:pt>
                <c:pt idx="34">
                  <c:v>-6.5746462029102419</c:v>
                </c:pt>
                <c:pt idx="35">
                  <c:v>-6.5746462029102419</c:v>
                </c:pt>
                <c:pt idx="36">
                  <c:v>-6.5746462029102419</c:v>
                </c:pt>
                <c:pt idx="37">
                  <c:v>-6.5746462029102419</c:v>
                </c:pt>
                <c:pt idx="38">
                  <c:v>-6.5746462029102419</c:v>
                </c:pt>
                <c:pt idx="39">
                  <c:v>-6.5746462029102419</c:v>
                </c:pt>
                <c:pt idx="40">
                  <c:v>-6.5746462029102419</c:v>
                </c:pt>
                <c:pt idx="41">
                  <c:v>-6.5746462029102419</c:v>
                </c:pt>
                <c:pt idx="42">
                  <c:v>-6.5746462029102419</c:v>
                </c:pt>
                <c:pt idx="43">
                  <c:v>-6.5746462029102419</c:v>
                </c:pt>
                <c:pt idx="44">
                  <c:v>-6.5746462029102419</c:v>
                </c:pt>
                <c:pt idx="45">
                  <c:v>-6.5746462029102419</c:v>
                </c:pt>
                <c:pt idx="46">
                  <c:v>-6.5746462029102419</c:v>
                </c:pt>
                <c:pt idx="47">
                  <c:v>-6.5746462029102419</c:v>
                </c:pt>
                <c:pt idx="48">
                  <c:v>-6.5746462029102419</c:v>
                </c:pt>
                <c:pt idx="49">
                  <c:v>-6.5746462029102419</c:v>
                </c:pt>
                <c:pt idx="50">
                  <c:v>-6.5746462029102419</c:v>
                </c:pt>
                <c:pt idx="51">
                  <c:v>-6.5746462029102419</c:v>
                </c:pt>
                <c:pt idx="52">
                  <c:v>-6.5746462029102419</c:v>
                </c:pt>
                <c:pt idx="53">
                  <c:v>-6.5746462029102419</c:v>
                </c:pt>
                <c:pt idx="54">
                  <c:v>-6.5746462029102419</c:v>
                </c:pt>
                <c:pt idx="55">
                  <c:v>-6.5746462029102419</c:v>
                </c:pt>
                <c:pt idx="56">
                  <c:v>-6.5746462029102419</c:v>
                </c:pt>
                <c:pt idx="57">
                  <c:v>-6.5746462029102419</c:v>
                </c:pt>
                <c:pt idx="58">
                  <c:v>-6.5746462029102419</c:v>
                </c:pt>
                <c:pt idx="59">
                  <c:v>-6.5746462029102419</c:v>
                </c:pt>
                <c:pt idx="60">
                  <c:v>-6.5746462029102419</c:v>
                </c:pt>
                <c:pt idx="61">
                  <c:v>-6.5746462029102419</c:v>
                </c:pt>
                <c:pt idx="62">
                  <c:v>-6.5746462029102419</c:v>
                </c:pt>
                <c:pt idx="63">
                  <c:v>-6.5746462029102419</c:v>
                </c:pt>
                <c:pt idx="64">
                  <c:v>-6.5746462029102419</c:v>
                </c:pt>
                <c:pt idx="65">
                  <c:v>-6.5746462029102419</c:v>
                </c:pt>
                <c:pt idx="66">
                  <c:v>-6.5746462029102419</c:v>
                </c:pt>
                <c:pt idx="67">
                  <c:v>-6.5746462029102419</c:v>
                </c:pt>
                <c:pt idx="68">
                  <c:v>-6.5746462029102419</c:v>
                </c:pt>
                <c:pt idx="69">
                  <c:v>-6.5746462029102419</c:v>
                </c:pt>
                <c:pt idx="70">
                  <c:v>-6.5746462029102419</c:v>
                </c:pt>
                <c:pt idx="71">
                  <c:v>-6.5746462029102419</c:v>
                </c:pt>
                <c:pt idx="72">
                  <c:v>-6.5746462029102419</c:v>
                </c:pt>
                <c:pt idx="73">
                  <c:v>-6.5746462029102419</c:v>
                </c:pt>
                <c:pt idx="74">
                  <c:v>-6.5746462029102419</c:v>
                </c:pt>
                <c:pt idx="75">
                  <c:v>-6.5746462029102419</c:v>
                </c:pt>
                <c:pt idx="76">
                  <c:v>-6.5746462029102419</c:v>
                </c:pt>
                <c:pt idx="77">
                  <c:v>-6.5746462029102419</c:v>
                </c:pt>
                <c:pt idx="78">
                  <c:v>-6.5746462029102419</c:v>
                </c:pt>
                <c:pt idx="79">
                  <c:v>-6.5746462029102419</c:v>
                </c:pt>
                <c:pt idx="80">
                  <c:v>-6.5746462029102419</c:v>
                </c:pt>
                <c:pt idx="81">
                  <c:v>-6.5746462029102419</c:v>
                </c:pt>
                <c:pt idx="82">
                  <c:v>-6.5746462029102419</c:v>
                </c:pt>
                <c:pt idx="83">
                  <c:v>-6.5746462029102419</c:v>
                </c:pt>
                <c:pt idx="84">
                  <c:v>-6.5746462029102419</c:v>
                </c:pt>
                <c:pt idx="85">
                  <c:v>-6.5746462029102419</c:v>
                </c:pt>
                <c:pt idx="86">
                  <c:v>-6.5746462029102419</c:v>
                </c:pt>
                <c:pt idx="87">
                  <c:v>-6.5746462029102419</c:v>
                </c:pt>
                <c:pt idx="88">
                  <c:v>-6.5746462029102419</c:v>
                </c:pt>
                <c:pt idx="89">
                  <c:v>-6.5746462029102419</c:v>
                </c:pt>
                <c:pt idx="90">
                  <c:v>-6.5746462029102419</c:v>
                </c:pt>
                <c:pt idx="91">
                  <c:v>-6.5746462029102419</c:v>
                </c:pt>
                <c:pt idx="92">
                  <c:v>-6.5746462029102419</c:v>
                </c:pt>
                <c:pt idx="93">
                  <c:v>-6.5746462029102419</c:v>
                </c:pt>
                <c:pt idx="94">
                  <c:v>-6.5746462029102419</c:v>
                </c:pt>
                <c:pt idx="95">
                  <c:v>-6.5746462029102419</c:v>
                </c:pt>
                <c:pt idx="96">
                  <c:v>-6.5746462029102419</c:v>
                </c:pt>
                <c:pt idx="97">
                  <c:v>-6.5746462029102419</c:v>
                </c:pt>
                <c:pt idx="98">
                  <c:v>-6.5746462029102419</c:v>
                </c:pt>
                <c:pt idx="99">
                  <c:v>-6.5746462029102419</c:v>
                </c:pt>
                <c:pt idx="100">
                  <c:v>-6.5746462029102419</c:v>
                </c:pt>
                <c:pt idx="101">
                  <c:v>-6.5746462029102419</c:v>
                </c:pt>
                <c:pt idx="102">
                  <c:v>-6.5746462029102419</c:v>
                </c:pt>
                <c:pt idx="103">
                  <c:v>-6.5746462029102419</c:v>
                </c:pt>
                <c:pt idx="104">
                  <c:v>-6.5746462029102419</c:v>
                </c:pt>
                <c:pt idx="105">
                  <c:v>-6.5746462029102419</c:v>
                </c:pt>
                <c:pt idx="106">
                  <c:v>-6.5746462029102419</c:v>
                </c:pt>
                <c:pt idx="107">
                  <c:v>-6.5746462029102419</c:v>
                </c:pt>
                <c:pt idx="108">
                  <c:v>-6.5746462029102419</c:v>
                </c:pt>
                <c:pt idx="109">
                  <c:v>-6.5746462029102419</c:v>
                </c:pt>
                <c:pt idx="110">
                  <c:v>-6.5746462029102419</c:v>
                </c:pt>
                <c:pt idx="111">
                  <c:v>-6.5746462029102419</c:v>
                </c:pt>
                <c:pt idx="112">
                  <c:v>-6.5746462029102419</c:v>
                </c:pt>
                <c:pt idx="113">
                  <c:v>-6.5746462029102419</c:v>
                </c:pt>
                <c:pt idx="114">
                  <c:v>-6.5746462029102419</c:v>
                </c:pt>
                <c:pt idx="115">
                  <c:v>-6.5746462029102419</c:v>
                </c:pt>
                <c:pt idx="116">
                  <c:v>-6.5746462029102419</c:v>
                </c:pt>
                <c:pt idx="117">
                  <c:v>-6.5746462029102419</c:v>
                </c:pt>
                <c:pt idx="118">
                  <c:v>-6.5746462029102419</c:v>
                </c:pt>
                <c:pt idx="119">
                  <c:v>-6.5746462029102419</c:v>
                </c:pt>
                <c:pt idx="120">
                  <c:v>-6.5746462029102419</c:v>
                </c:pt>
                <c:pt idx="121">
                  <c:v>-6.5746462029102419</c:v>
                </c:pt>
                <c:pt idx="122">
                  <c:v>-6.5746462029102419</c:v>
                </c:pt>
                <c:pt idx="123">
                  <c:v>-6.5746462029102419</c:v>
                </c:pt>
                <c:pt idx="124">
                  <c:v>-6.5746462029102419</c:v>
                </c:pt>
                <c:pt idx="125">
                  <c:v>-6.5746462029102419</c:v>
                </c:pt>
                <c:pt idx="126">
                  <c:v>-6.5746462029102419</c:v>
                </c:pt>
                <c:pt idx="127">
                  <c:v>-6.5746462029102419</c:v>
                </c:pt>
                <c:pt idx="128">
                  <c:v>-6.5746462029102419</c:v>
                </c:pt>
                <c:pt idx="129">
                  <c:v>-6.5746462029102419</c:v>
                </c:pt>
                <c:pt idx="130">
                  <c:v>-6.5746462029102419</c:v>
                </c:pt>
                <c:pt idx="131">
                  <c:v>-6.5746462029102419</c:v>
                </c:pt>
                <c:pt idx="132">
                  <c:v>-6.5746462029102419</c:v>
                </c:pt>
                <c:pt idx="133">
                  <c:v>-6.5746462029102419</c:v>
                </c:pt>
                <c:pt idx="134">
                  <c:v>-6.5746462029102419</c:v>
                </c:pt>
                <c:pt idx="135">
                  <c:v>-6.5746462029102419</c:v>
                </c:pt>
                <c:pt idx="136">
                  <c:v>-6.5746462029102419</c:v>
                </c:pt>
                <c:pt idx="137">
                  <c:v>-6.5746462029102419</c:v>
                </c:pt>
                <c:pt idx="138">
                  <c:v>-6.5746462029102419</c:v>
                </c:pt>
                <c:pt idx="139">
                  <c:v>-6.5746462029102419</c:v>
                </c:pt>
                <c:pt idx="140">
                  <c:v>-6.5746462029102419</c:v>
                </c:pt>
                <c:pt idx="141">
                  <c:v>-6.5746462029102419</c:v>
                </c:pt>
                <c:pt idx="142">
                  <c:v>-6.5746462029102419</c:v>
                </c:pt>
                <c:pt idx="143">
                  <c:v>-6.5746462029102419</c:v>
                </c:pt>
                <c:pt idx="144">
                  <c:v>-6.5746462029102419</c:v>
                </c:pt>
                <c:pt idx="145">
                  <c:v>-6.5746462029102419</c:v>
                </c:pt>
                <c:pt idx="146">
                  <c:v>-6.5746462029102419</c:v>
                </c:pt>
                <c:pt idx="147">
                  <c:v>-6.5746462029102419</c:v>
                </c:pt>
                <c:pt idx="148">
                  <c:v>-6.5746462029102419</c:v>
                </c:pt>
                <c:pt idx="149">
                  <c:v>-6.5746462029102419</c:v>
                </c:pt>
                <c:pt idx="150">
                  <c:v>-6.5746462029102419</c:v>
                </c:pt>
                <c:pt idx="151">
                  <c:v>-6.5746462029102419</c:v>
                </c:pt>
                <c:pt idx="152">
                  <c:v>-6.5746462029102419</c:v>
                </c:pt>
                <c:pt idx="153">
                  <c:v>-6.5746462029102419</c:v>
                </c:pt>
                <c:pt idx="154">
                  <c:v>-6.5746462029102419</c:v>
                </c:pt>
                <c:pt idx="155">
                  <c:v>-6.5746462029102419</c:v>
                </c:pt>
                <c:pt idx="156">
                  <c:v>-6.5746462029102419</c:v>
                </c:pt>
                <c:pt idx="157">
                  <c:v>-6.5746462029102419</c:v>
                </c:pt>
                <c:pt idx="158">
                  <c:v>-6.5746462029102419</c:v>
                </c:pt>
                <c:pt idx="159">
                  <c:v>-6.5746462029102419</c:v>
                </c:pt>
                <c:pt idx="160">
                  <c:v>-6.5746462029102419</c:v>
                </c:pt>
                <c:pt idx="161">
                  <c:v>-6.5746462029102419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0-1947-42AA-B5F0-0965DE019D05}"/>
            </c:ext>
          </c:extLst>
        </c:ser>
        <c:ser>
          <c:idx val="3"/>
          <c:order val="3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Results!$B$4:$B$165</c:f>
              <c:strCache>
                <c:ptCount val="162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19-USGS</c:v>
                </c:pt>
                <c:pt idx="64">
                  <c:v>19-USGS</c:v>
                </c:pt>
                <c:pt idx="65">
                  <c:v>19-USGS</c:v>
                </c:pt>
                <c:pt idx="66">
                  <c:v>19-USGS</c:v>
                </c:pt>
                <c:pt idx="67">
                  <c:v>19-USGS</c:v>
                </c:pt>
                <c:pt idx="68">
                  <c:v>19-USGS</c:v>
                </c:pt>
                <c:pt idx="69">
                  <c:v>19-USGS</c:v>
                </c:pt>
                <c:pt idx="70">
                  <c:v>19-USGS</c:v>
                </c:pt>
                <c:pt idx="71">
                  <c:v>19-USGS</c:v>
                </c:pt>
                <c:pt idx="72">
                  <c:v>20-USGS</c:v>
                </c:pt>
                <c:pt idx="73">
                  <c:v>20-USGS</c:v>
                </c:pt>
                <c:pt idx="74">
                  <c:v>20-USGS</c:v>
                </c:pt>
                <c:pt idx="75">
                  <c:v>20-USGS</c:v>
                </c:pt>
                <c:pt idx="76">
                  <c:v>20-USGS</c:v>
                </c:pt>
                <c:pt idx="77">
                  <c:v>20-USGS</c:v>
                </c:pt>
                <c:pt idx="78">
                  <c:v>20-USGS</c:v>
                </c:pt>
                <c:pt idx="79">
                  <c:v>20-USGS</c:v>
                </c:pt>
                <c:pt idx="80">
                  <c:v>20-USGS</c:v>
                </c:pt>
                <c:pt idx="81">
                  <c:v>21-Other</c:v>
                </c:pt>
                <c:pt idx="82">
                  <c:v>21-Other</c:v>
                </c:pt>
                <c:pt idx="83">
                  <c:v>21-Other</c:v>
                </c:pt>
                <c:pt idx="84">
                  <c:v>21-Other</c:v>
                </c:pt>
                <c:pt idx="85">
                  <c:v>21-Other</c:v>
                </c:pt>
                <c:pt idx="86">
                  <c:v>21-Other</c:v>
                </c:pt>
                <c:pt idx="87">
                  <c:v>21-Other</c:v>
                </c:pt>
                <c:pt idx="88">
                  <c:v>21-Other</c:v>
                </c:pt>
                <c:pt idx="89">
                  <c:v>21-Other</c:v>
                </c:pt>
                <c:pt idx="90">
                  <c:v>23-Other</c:v>
                </c:pt>
                <c:pt idx="91">
                  <c:v>23-Other</c:v>
                </c:pt>
                <c:pt idx="92">
                  <c:v>23-Other</c:v>
                </c:pt>
                <c:pt idx="93">
                  <c:v>23-Other</c:v>
                </c:pt>
                <c:pt idx="94">
                  <c:v>23-Other</c:v>
                </c:pt>
                <c:pt idx="95">
                  <c:v>23-Other</c:v>
                </c:pt>
                <c:pt idx="96">
                  <c:v>23-Other</c:v>
                </c:pt>
                <c:pt idx="97">
                  <c:v>23-Other</c:v>
                </c:pt>
                <c:pt idx="98">
                  <c:v>23-Other</c:v>
                </c:pt>
                <c:pt idx="99">
                  <c:v>25-USGS</c:v>
                </c:pt>
                <c:pt idx="100">
                  <c:v>25-USGS</c:v>
                </c:pt>
                <c:pt idx="101">
                  <c:v>25-USGS</c:v>
                </c:pt>
                <c:pt idx="102">
                  <c:v>25-USGS</c:v>
                </c:pt>
                <c:pt idx="103">
                  <c:v>25-USGS</c:v>
                </c:pt>
                <c:pt idx="104">
                  <c:v>25-USGS</c:v>
                </c:pt>
                <c:pt idx="105">
                  <c:v>25-USGS</c:v>
                </c:pt>
                <c:pt idx="106">
                  <c:v>25-USGS</c:v>
                </c:pt>
                <c:pt idx="107">
                  <c:v>25-USGS</c:v>
                </c:pt>
                <c:pt idx="108">
                  <c:v>28-Other</c:v>
                </c:pt>
                <c:pt idx="109">
                  <c:v>28-Other</c:v>
                </c:pt>
                <c:pt idx="110">
                  <c:v>28-Other</c:v>
                </c:pt>
                <c:pt idx="111">
                  <c:v>28-Other</c:v>
                </c:pt>
                <c:pt idx="112">
                  <c:v>28-Other</c:v>
                </c:pt>
                <c:pt idx="113">
                  <c:v>28-Other</c:v>
                </c:pt>
                <c:pt idx="114">
                  <c:v>28-Other</c:v>
                </c:pt>
                <c:pt idx="115">
                  <c:v>28-Other</c:v>
                </c:pt>
                <c:pt idx="116">
                  <c:v>28-Other</c:v>
                </c:pt>
                <c:pt idx="117">
                  <c:v>29-Other</c:v>
                </c:pt>
                <c:pt idx="118">
                  <c:v>29-Other</c:v>
                </c:pt>
                <c:pt idx="119">
                  <c:v>29-Other</c:v>
                </c:pt>
                <c:pt idx="120">
                  <c:v>29-Other</c:v>
                </c:pt>
                <c:pt idx="121">
                  <c:v>29-Other</c:v>
                </c:pt>
                <c:pt idx="122">
                  <c:v>29-Other</c:v>
                </c:pt>
                <c:pt idx="123">
                  <c:v>29-Other</c:v>
                </c:pt>
                <c:pt idx="124">
                  <c:v>29-Other</c:v>
                </c:pt>
                <c:pt idx="125">
                  <c:v>29-Other</c:v>
                </c:pt>
                <c:pt idx="126">
                  <c:v>30-Other</c:v>
                </c:pt>
                <c:pt idx="127">
                  <c:v>30-Other</c:v>
                </c:pt>
                <c:pt idx="128">
                  <c:v>30-Other</c:v>
                </c:pt>
                <c:pt idx="129">
                  <c:v>30-Other</c:v>
                </c:pt>
                <c:pt idx="130">
                  <c:v>30-Other</c:v>
                </c:pt>
                <c:pt idx="131">
                  <c:v>30-Other</c:v>
                </c:pt>
                <c:pt idx="132">
                  <c:v>30-Other</c:v>
                </c:pt>
                <c:pt idx="133">
                  <c:v>30-Other</c:v>
                </c:pt>
                <c:pt idx="134">
                  <c:v>30-Other</c:v>
                </c:pt>
                <c:pt idx="135">
                  <c:v>31-Other</c:v>
                </c:pt>
                <c:pt idx="136">
                  <c:v>31-Other</c:v>
                </c:pt>
                <c:pt idx="137">
                  <c:v>31-Other</c:v>
                </c:pt>
                <c:pt idx="138">
                  <c:v>31-Other</c:v>
                </c:pt>
                <c:pt idx="139">
                  <c:v>31-Other</c:v>
                </c:pt>
                <c:pt idx="140">
                  <c:v>31-Other</c:v>
                </c:pt>
                <c:pt idx="141">
                  <c:v>31-Other</c:v>
                </c:pt>
                <c:pt idx="142">
                  <c:v>31-Other</c:v>
                </c:pt>
                <c:pt idx="143">
                  <c:v>31-Other</c:v>
                </c:pt>
                <c:pt idx="144">
                  <c:v>34-Other</c:v>
                </c:pt>
                <c:pt idx="145">
                  <c:v>34-Other</c:v>
                </c:pt>
                <c:pt idx="146">
                  <c:v>34-Other</c:v>
                </c:pt>
                <c:pt idx="147">
                  <c:v>34-Other</c:v>
                </c:pt>
                <c:pt idx="148">
                  <c:v>34-Other</c:v>
                </c:pt>
                <c:pt idx="149">
                  <c:v>34-Other</c:v>
                </c:pt>
                <c:pt idx="150">
                  <c:v>34-Other</c:v>
                </c:pt>
                <c:pt idx="151">
                  <c:v>34-Other</c:v>
                </c:pt>
                <c:pt idx="152">
                  <c:v>34-Other</c:v>
                </c:pt>
                <c:pt idx="153">
                  <c:v>36-Other</c:v>
                </c:pt>
                <c:pt idx="154">
                  <c:v>36-Other</c:v>
                </c:pt>
                <c:pt idx="155">
                  <c:v>36-Other</c:v>
                </c:pt>
                <c:pt idx="156">
                  <c:v>36-Other</c:v>
                </c:pt>
                <c:pt idx="157">
                  <c:v>36-Other</c:v>
                </c:pt>
                <c:pt idx="158">
                  <c:v>36-Other</c:v>
                </c:pt>
                <c:pt idx="159">
                  <c:v>36-Other</c:v>
                </c:pt>
                <c:pt idx="160">
                  <c:v>36-Other</c:v>
                </c:pt>
                <c:pt idx="161">
                  <c:v>36-Other</c:v>
                </c:pt>
              </c:strCache>
            </c:strRef>
          </c:cat>
          <c:val>
            <c:numRef>
              <c:f>Results!$AH$4:$AH$165</c:f>
              <c:numCache>
                <c:formatCode>0.00</c:formatCode>
                <c:ptCount val="162"/>
                <c:pt idx="0">
                  <c:v>3.4253537970897581</c:v>
                </c:pt>
                <c:pt idx="1">
                  <c:v>3.4253537970897581</c:v>
                </c:pt>
                <c:pt idx="2">
                  <c:v>3.4253537970897581</c:v>
                </c:pt>
                <c:pt idx="3">
                  <c:v>3.4253537970897581</c:v>
                </c:pt>
                <c:pt idx="4">
                  <c:v>3.4253537970897581</c:v>
                </c:pt>
                <c:pt idx="5">
                  <c:v>3.4253537970897581</c:v>
                </c:pt>
                <c:pt idx="6">
                  <c:v>3.4253537970897581</c:v>
                </c:pt>
                <c:pt idx="7">
                  <c:v>3.4253537970897581</c:v>
                </c:pt>
                <c:pt idx="8">
                  <c:v>3.4253537970897581</c:v>
                </c:pt>
                <c:pt idx="9">
                  <c:v>3.4253537970897581</c:v>
                </c:pt>
                <c:pt idx="10">
                  <c:v>3.4253537970897581</c:v>
                </c:pt>
                <c:pt idx="11">
                  <c:v>3.4253537970897581</c:v>
                </c:pt>
                <c:pt idx="12">
                  <c:v>3.4253537970897581</c:v>
                </c:pt>
                <c:pt idx="13">
                  <c:v>3.4253537970897581</c:v>
                </c:pt>
                <c:pt idx="14">
                  <c:v>3.4253537970897581</c:v>
                </c:pt>
                <c:pt idx="15">
                  <c:v>3.4253537970897581</c:v>
                </c:pt>
                <c:pt idx="16">
                  <c:v>3.4253537970897581</c:v>
                </c:pt>
                <c:pt idx="17">
                  <c:v>3.4253537970897581</c:v>
                </c:pt>
                <c:pt idx="18">
                  <c:v>3.4253537970897581</c:v>
                </c:pt>
                <c:pt idx="19">
                  <c:v>3.4253537970897581</c:v>
                </c:pt>
                <c:pt idx="20">
                  <c:v>3.4253537970897581</c:v>
                </c:pt>
                <c:pt idx="21">
                  <c:v>3.4253537970897581</c:v>
                </c:pt>
                <c:pt idx="22">
                  <c:v>3.4253537970897581</c:v>
                </c:pt>
                <c:pt idx="23">
                  <c:v>3.4253537970897581</c:v>
                </c:pt>
                <c:pt idx="24">
                  <c:v>3.4253537970897581</c:v>
                </c:pt>
                <c:pt idx="25">
                  <c:v>3.4253537970897581</c:v>
                </c:pt>
                <c:pt idx="26">
                  <c:v>3.4253537970897581</c:v>
                </c:pt>
                <c:pt idx="27">
                  <c:v>3.4253537970897581</c:v>
                </c:pt>
                <c:pt idx="28">
                  <c:v>3.4253537970897581</c:v>
                </c:pt>
                <c:pt idx="29">
                  <c:v>3.4253537970897581</c:v>
                </c:pt>
                <c:pt idx="30">
                  <c:v>3.4253537970897581</c:v>
                </c:pt>
                <c:pt idx="31">
                  <c:v>3.4253537970897581</c:v>
                </c:pt>
                <c:pt idx="32">
                  <c:v>3.4253537970897581</c:v>
                </c:pt>
                <c:pt idx="33">
                  <c:v>3.4253537970897581</c:v>
                </c:pt>
                <c:pt idx="34">
                  <c:v>3.4253537970897581</c:v>
                </c:pt>
                <c:pt idx="35">
                  <c:v>3.4253537970897581</c:v>
                </c:pt>
                <c:pt idx="36">
                  <c:v>3.4253537970897581</c:v>
                </c:pt>
                <c:pt idx="37">
                  <c:v>3.4253537970897581</c:v>
                </c:pt>
                <c:pt idx="38">
                  <c:v>3.4253537970897581</c:v>
                </c:pt>
                <c:pt idx="39">
                  <c:v>3.4253537970897581</c:v>
                </c:pt>
                <c:pt idx="40">
                  <c:v>3.4253537970897581</c:v>
                </c:pt>
                <c:pt idx="41">
                  <c:v>3.4253537970897581</c:v>
                </c:pt>
                <c:pt idx="42">
                  <c:v>3.4253537970897581</c:v>
                </c:pt>
                <c:pt idx="43">
                  <c:v>3.4253537970897581</c:v>
                </c:pt>
                <c:pt idx="44">
                  <c:v>3.4253537970897581</c:v>
                </c:pt>
                <c:pt idx="45">
                  <c:v>3.4253537970897581</c:v>
                </c:pt>
                <c:pt idx="46">
                  <c:v>3.4253537970897581</c:v>
                </c:pt>
                <c:pt idx="47">
                  <c:v>3.4253537970897581</c:v>
                </c:pt>
                <c:pt idx="48">
                  <c:v>3.4253537970897581</c:v>
                </c:pt>
                <c:pt idx="49">
                  <c:v>3.4253537970897581</c:v>
                </c:pt>
                <c:pt idx="50">
                  <c:v>3.4253537970897581</c:v>
                </c:pt>
                <c:pt idx="51">
                  <c:v>3.4253537970897581</c:v>
                </c:pt>
                <c:pt idx="52">
                  <c:v>3.4253537970897581</c:v>
                </c:pt>
                <c:pt idx="53">
                  <c:v>3.4253537970897581</c:v>
                </c:pt>
                <c:pt idx="54">
                  <c:v>3.4253537970897581</c:v>
                </c:pt>
                <c:pt idx="55">
                  <c:v>3.4253537970897581</c:v>
                </c:pt>
                <c:pt idx="56">
                  <c:v>3.4253537970897581</c:v>
                </c:pt>
                <c:pt idx="57">
                  <c:v>3.4253537970897581</c:v>
                </c:pt>
                <c:pt idx="58">
                  <c:v>3.4253537970897581</c:v>
                </c:pt>
                <c:pt idx="59">
                  <c:v>3.4253537970897581</c:v>
                </c:pt>
                <c:pt idx="60">
                  <c:v>3.4253537970897581</c:v>
                </c:pt>
                <c:pt idx="61">
                  <c:v>3.4253537970897581</c:v>
                </c:pt>
                <c:pt idx="62">
                  <c:v>3.4253537970897581</c:v>
                </c:pt>
                <c:pt idx="63">
                  <c:v>3.4253537970897581</c:v>
                </c:pt>
                <c:pt idx="64">
                  <c:v>3.4253537970897581</c:v>
                </c:pt>
                <c:pt idx="65">
                  <c:v>3.4253537970897581</c:v>
                </c:pt>
                <c:pt idx="66">
                  <c:v>3.4253537970897581</c:v>
                </c:pt>
                <c:pt idx="67">
                  <c:v>3.4253537970897581</c:v>
                </c:pt>
                <c:pt idx="68">
                  <c:v>3.4253537970897581</c:v>
                </c:pt>
                <c:pt idx="69">
                  <c:v>3.4253537970897581</c:v>
                </c:pt>
                <c:pt idx="70">
                  <c:v>3.4253537970897581</c:v>
                </c:pt>
                <c:pt idx="71">
                  <c:v>3.4253537970897581</c:v>
                </c:pt>
                <c:pt idx="72">
                  <c:v>3.4253537970897581</c:v>
                </c:pt>
                <c:pt idx="73">
                  <c:v>3.4253537970897581</c:v>
                </c:pt>
                <c:pt idx="74">
                  <c:v>3.4253537970897581</c:v>
                </c:pt>
                <c:pt idx="75">
                  <c:v>3.4253537970897581</c:v>
                </c:pt>
                <c:pt idx="76">
                  <c:v>3.4253537970897581</c:v>
                </c:pt>
                <c:pt idx="77">
                  <c:v>3.4253537970897581</c:v>
                </c:pt>
                <c:pt idx="78">
                  <c:v>3.4253537970897581</c:v>
                </c:pt>
                <c:pt idx="79">
                  <c:v>3.4253537970897581</c:v>
                </c:pt>
                <c:pt idx="80">
                  <c:v>3.4253537970897581</c:v>
                </c:pt>
                <c:pt idx="81">
                  <c:v>3.4253537970897581</c:v>
                </c:pt>
                <c:pt idx="82">
                  <c:v>3.4253537970897581</c:v>
                </c:pt>
                <c:pt idx="83">
                  <c:v>3.4253537970897581</c:v>
                </c:pt>
                <c:pt idx="84">
                  <c:v>3.4253537970897581</c:v>
                </c:pt>
                <c:pt idx="85">
                  <c:v>3.4253537970897581</c:v>
                </c:pt>
                <c:pt idx="86">
                  <c:v>3.4253537970897581</c:v>
                </c:pt>
                <c:pt idx="87">
                  <c:v>3.4253537970897581</c:v>
                </c:pt>
                <c:pt idx="88">
                  <c:v>3.4253537970897581</c:v>
                </c:pt>
                <c:pt idx="89">
                  <c:v>3.4253537970897581</c:v>
                </c:pt>
                <c:pt idx="90">
                  <c:v>3.4253537970897581</c:v>
                </c:pt>
                <c:pt idx="91">
                  <c:v>3.4253537970897581</c:v>
                </c:pt>
                <c:pt idx="92">
                  <c:v>3.4253537970897581</c:v>
                </c:pt>
                <c:pt idx="93">
                  <c:v>3.4253537970897581</c:v>
                </c:pt>
                <c:pt idx="94">
                  <c:v>3.4253537970897581</c:v>
                </c:pt>
                <c:pt idx="95">
                  <c:v>3.4253537970897581</c:v>
                </c:pt>
                <c:pt idx="96">
                  <c:v>3.4253537970897581</c:v>
                </c:pt>
                <c:pt idx="97">
                  <c:v>3.4253537970897581</c:v>
                </c:pt>
                <c:pt idx="98">
                  <c:v>3.4253537970897581</c:v>
                </c:pt>
                <c:pt idx="99">
                  <c:v>3.4253537970897581</c:v>
                </c:pt>
                <c:pt idx="100">
                  <c:v>3.4253537970897581</c:v>
                </c:pt>
                <c:pt idx="101">
                  <c:v>3.4253537970897581</c:v>
                </c:pt>
                <c:pt idx="102">
                  <c:v>3.4253537970897581</c:v>
                </c:pt>
                <c:pt idx="103">
                  <c:v>3.4253537970897581</c:v>
                </c:pt>
                <c:pt idx="104">
                  <c:v>3.4253537970897581</c:v>
                </c:pt>
                <c:pt idx="105">
                  <c:v>3.4253537970897581</c:v>
                </c:pt>
                <c:pt idx="106">
                  <c:v>3.4253537970897581</c:v>
                </c:pt>
                <c:pt idx="107">
                  <c:v>3.4253537970897581</c:v>
                </c:pt>
                <c:pt idx="108">
                  <c:v>3.4253537970897581</c:v>
                </c:pt>
                <c:pt idx="109">
                  <c:v>3.4253537970897581</c:v>
                </c:pt>
                <c:pt idx="110">
                  <c:v>3.4253537970897581</c:v>
                </c:pt>
                <c:pt idx="111">
                  <c:v>3.4253537970897581</c:v>
                </c:pt>
                <c:pt idx="112">
                  <c:v>3.4253537970897581</c:v>
                </c:pt>
                <c:pt idx="113">
                  <c:v>3.4253537970897581</c:v>
                </c:pt>
                <c:pt idx="114">
                  <c:v>3.4253537970897581</c:v>
                </c:pt>
                <c:pt idx="115">
                  <c:v>3.4253537970897581</c:v>
                </c:pt>
                <c:pt idx="116">
                  <c:v>3.4253537970897581</c:v>
                </c:pt>
                <c:pt idx="117">
                  <c:v>3.4253537970897581</c:v>
                </c:pt>
                <c:pt idx="118">
                  <c:v>3.4253537970897581</c:v>
                </c:pt>
                <c:pt idx="119">
                  <c:v>3.4253537970897581</c:v>
                </c:pt>
                <c:pt idx="120">
                  <c:v>3.4253537970897581</c:v>
                </c:pt>
                <c:pt idx="121">
                  <c:v>3.4253537970897581</c:v>
                </c:pt>
                <c:pt idx="122">
                  <c:v>3.4253537970897581</c:v>
                </c:pt>
                <c:pt idx="123">
                  <c:v>3.4253537970897581</c:v>
                </c:pt>
                <c:pt idx="124">
                  <c:v>3.4253537970897581</c:v>
                </c:pt>
                <c:pt idx="125">
                  <c:v>3.4253537970897581</c:v>
                </c:pt>
                <c:pt idx="126">
                  <c:v>3.4253537970897581</c:v>
                </c:pt>
                <c:pt idx="127">
                  <c:v>3.4253537970897581</c:v>
                </c:pt>
                <c:pt idx="128">
                  <c:v>3.4253537970897581</c:v>
                </c:pt>
                <c:pt idx="129">
                  <c:v>3.4253537970897581</c:v>
                </c:pt>
                <c:pt idx="130">
                  <c:v>3.4253537970897581</c:v>
                </c:pt>
                <c:pt idx="131">
                  <c:v>3.4253537970897581</c:v>
                </c:pt>
                <c:pt idx="132">
                  <c:v>3.4253537970897581</c:v>
                </c:pt>
                <c:pt idx="133">
                  <c:v>3.4253537970897581</c:v>
                </c:pt>
                <c:pt idx="134">
                  <c:v>3.4253537970897581</c:v>
                </c:pt>
                <c:pt idx="135">
                  <c:v>3.4253537970897581</c:v>
                </c:pt>
                <c:pt idx="136">
                  <c:v>3.4253537970897581</c:v>
                </c:pt>
                <c:pt idx="137">
                  <c:v>3.4253537970897581</c:v>
                </c:pt>
                <c:pt idx="138">
                  <c:v>3.4253537970897581</c:v>
                </c:pt>
                <c:pt idx="139">
                  <c:v>3.4253537970897581</c:v>
                </c:pt>
                <c:pt idx="140">
                  <c:v>3.4253537970897581</c:v>
                </c:pt>
                <c:pt idx="141">
                  <c:v>3.4253537970897581</c:v>
                </c:pt>
                <c:pt idx="142">
                  <c:v>3.4253537970897581</c:v>
                </c:pt>
                <c:pt idx="143">
                  <c:v>3.4253537970897581</c:v>
                </c:pt>
                <c:pt idx="144">
                  <c:v>3.4253537970897581</c:v>
                </c:pt>
                <c:pt idx="145">
                  <c:v>3.4253537970897581</c:v>
                </c:pt>
                <c:pt idx="146">
                  <c:v>3.4253537970897581</c:v>
                </c:pt>
                <c:pt idx="147">
                  <c:v>3.4253537970897581</c:v>
                </c:pt>
                <c:pt idx="148">
                  <c:v>3.4253537970897581</c:v>
                </c:pt>
                <c:pt idx="149">
                  <c:v>3.4253537970897581</c:v>
                </c:pt>
                <c:pt idx="150">
                  <c:v>3.4253537970897581</c:v>
                </c:pt>
                <c:pt idx="151">
                  <c:v>3.4253537970897581</c:v>
                </c:pt>
                <c:pt idx="152">
                  <c:v>3.4253537970897581</c:v>
                </c:pt>
                <c:pt idx="153">
                  <c:v>3.4253537970897581</c:v>
                </c:pt>
                <c:pt idx="154">
                  <c:v>3.4253537970897581</c:v>
                </c:pt>
                <c:pt idx="155">
                  <c:v>3.4253537970897581</c:v>
                </c:pt>
                <c:pt idx="156">
                  <c:v>3.4253537970897581</c:v>
                </c:pt>
                <c:pt idx="157">
                  <c:v>3.4253537970897581</c:v>
                </c:pt>
                <c:pt idx="158">
                  <c:v>3.4253537970897581</c:v>
                </c:pt>
                <c:pt idx="159">
                  <c:v>3.4253537970897581</c:v>
                </c:pt>
                <c:pt idx="160">
                  <c:v>3.4253537970897581</c:v>
                </c:pt>
                <c:pt idx="161">
                  <c:v>3.4253537970897581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1-1947-42AA-B5F0-0965DE019D05}"/>
            </c:ext>
          </c:extLst>
        </c:ser>
        <c:ser>
          <c:idx val="4"/>
          <c:order val="4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Results!$B$4:$B$165</c:f>
              <c:strCache>
                <c:ptCount val="162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19-USGS</c:v>
                </c:pt>
                <c:pt idx="64">
                  <c:v>19-USGS</c:v>
                </c:pt>
                <c:pt idx="65">
                  <c:v>19-USGS</c:v>
                </c:pt>
                <c:pt idx="66">
                  <c:v>19-USGS</c:v>
                </c:pt>
                <c:pt idx="67">
                  <c:v>19-USGS</c:v>
                </c:pt>
                <c:pt idx="68">
                  <c:v>19-USGS</c:v>
                </c:pt>
                <c:pt idx="69">
                  <c:v>19-USGS</c:v>
                </c:pt>
                <c:pt idx="70">
                  <c:v>19-USGS</c:v>
                </c:pt>
                <c:pt idx="71">
                  <c:v>19-USGS</c:v>
                </c:pt>
                <c:pt idx="72">
                  <c:v>20-USGS</c:v>
                </c:pt>
                <c:pt idx="73">
                  <c:v>20-USGS</c:v>
                </c:pt>
                <c:pt idx="74">
                  <c:v>20-USGS</c:v>
                </c:pt>
                <c:pt idx="75">
                  <c:v>20-USGS</c:v>
                </c:pt>
                <c:pt idx="76">
                  <c:v>20-USGS</c:v>
                </c:pt>
                <c:pt idx="77">
                  <c:v>20-USGS</c:v>
                </c:pt>
                <c:pt idx="78">
                  <c:v>20-USGS</c:v>
                </c:pt>
                <c:pt idx="79">
                  <c:v>20-USGS</c:v>
                </c:pt>
                <c:pt idx="80">
                  <c:v>20-USGS</c:v>
                </c:pt>
                <c:pt idx="81">
                  <c:v>21-Other</c:v>
                </c:pt>
                <c:pt idx="82">
                  <c:v>21-Other</c:v>
                </c:pt>
                <c:pt idx="83">
                  <c:v>21-Other</c:v>
                </c:pt>
                <c:pt idx="84">
                  <c:v>21-Other</c:v>
                </c:pt>
                <c:pt idx="85">
                  <c:v>21-Other</c:v>
                </c:pt>
                <c:pt idx="86">
                  <c:v>21-Other</c:v>
                </c:pt>
                <c:pt idx="87">
                  <c:v>21-Other</c:v>
                </c:pt>
                <c:pt idx="88">
                  <c:v>21-Other</c:v>
                </c:pt>
                <c:pt idx="89">
                  <c:v>21-Other</c:v>
                </c:pt>
                <c:pt idx="90">
                  <c:v>23-Other</c:v>
                </c:pt>
                <c:pt idx="91">
                  <c:v>23-Other</c:v>
                </c:pt>
                <c:pt idx="92">
                  <c:v>23-Other</c:v>
                </c:pt>
                <c:pt idx="93">
                  <c:v>23-Other</c:v>
                </c:pt>
                <c:pt idx="94">
                  <c:v>23-Other</c:v>
                </c:pt>
                <c:pt idx="95">
                  <c:v>23-Other</c:v>
                </c:pt>
                <c:pt idx="96">
                  <c:v>23-Other</c:v>
                </c:pt>
                <c:pt idx="97">
                  <c:v>23-Other</c:v>
                </c:pt>
                <c:pt idx="98">
                  <c:v>23-Other</c:v>
                </c:pt>
                <c:pt idx="99">
                  <c:v>25-USGS</c:v>
                </c:pt>
                <c:pt idx="100">
                  <c:v>25-USGS</c:v>
                </c:pt>
                <c:pt idx="101">
                  <c:v>25-USGS</c:v>
                </c:pt>
                <c:pt idx="102">
                  <c:v>25-USGS</c:v>
                </c:pt>
                <c:pt idx="103">
                  <c:v>25-USGS</c:v>
                </c:pt>
                <c:pt idx="104">
                  <c:v>25-USGS</c:v>
                </c:pt>
                <c:pt idx="105">
                  <c:v>25-USGS</c:v>
                </c:pt>
                <c:pt idx="106">
                  <c:v>25-USGS</c:v>
                </c:pt>
                <c:pt idx="107">
                  <c:v>25-USGS</c:v>
                </c:pt>
                <c:pt idx="108">
                  <c:v>28-Other</c:v>
                </c:pt>
                <c:pt idx="109">
                  <c:v>28-Other</c:v>
                </c:pt>
                <c:pt idx="110">
                  <c:v>28-Other</c:v>
                </c:pt>
                <c:pt idx="111">
                  <c:v>28-Other</c:v>
                </c:pt>
                <c:pt idx="112">
                  <c:v>28-Other</c:v>
                </c:pt>
                <c:pt idx="113">
                  <c:v>28-Other</c:v>
                </c:pt>
                <c:pt idx="114">
                  <c:v>28-Other</c:v>
                </c:pt>
                <c:pt idx="115">
                  <c:v>28-Other</c:v>
                </c:pt>
                <c:pt idx="116">
                  <c:v>28-Other</c:v>
                </c:pt>
                <c:pt idx="117">
                  <c:v>29-Other</c:v>
                </c:pt>
                <c:pt idx="118">
                  <c:v>29-Other</c:v>
                </c:pt>
                <c:pt idx="119">
                  <c:v>29-Other</c:v>
                </c:pt>
                <c:pt idx="120">
                  <c:v>29-Other</c:v>
                </c:pt>
                <c:pt idx="121">
                  <c:v>29-Other</c:v>
                </c:pt>
                <c:pt idx="122">
                  <c:v>29-Other</c:v>
                </c:pt>
                <c:pt idx="123">
                  <c:v>29-Other</c:v>
                </c:pt>
                <c:pt idx="124">
                  <c:v>29-Other</c:v>
                </c:pt>
                <c:pt idx="125">
                  <c:v>29-Other</c:v>
                </c:pt>
                <c:pt idx="126">
                  <c:v>30-Other</c:v>
                </c:pt>
                <c:pt idx="127">
                  <c:v>30-Other</c:v>
                </c:pt>
                <c:pt idx="128">
                  <c:v>30-Other</c:v>
                </c:pt>
                <c:pt idx="129">
                  <c:v>30-Other</c:v>
                </c:pt>
                <c:pt idx="130">
                  <c:v>30-Other</c:v>
                </c:pt>
                <c:pt idx="131">
                  <c:v>30-Other</c:v>
                </c:pt>
                <c:pt idx="132">
                  <c:v>30-Other</c:v>
                </c:pt>
                <c:pt idx="133">
                  <c:v>30-Other</c:v>
                </c:pt>
                <c:pt idx="134">
                  <c:v>30-Other</c:v>
                </c:pt>
                <c:pt idx="135">
                  <c:v>31-Other</c:v>
                </c:pt>
                <c:pt idx="136">
                  <c:v>31-Other</c:v>
                </c:pt>
                <c:pt idx="137">
                  <c:v>31-Other</c:v>
                </c:pt>
                <c:pt idx="138">
                  <c:v>31-Other</c:v>
                </c:pt>
                <c:pt idx="139">
                  <c:v>31-Other</c:v>
                </c:pt>
                <c:pt idx="140">
                  <c:v>31-Other</c:v>
                </c:pt>
                <c:pt idx="141">
                  <c:v>31-Other</c:v>
                </c:pt>
                <c:pt idx="142">
                  <c:v>31-Other</c:v>
                </c:pt>
                <c:pt idx="143">
                  <c:v>31-Other</c:v>
                </c:pt>
                <c:pt idx="144">
                  <c:v>34-Other</c:v>
                </c:pt>
                <c:pt idx="145">
                  <c:v>34-Other</c:v>
                </c:pt>
                <c:pt idx="146">
                  <c:v>34-Other</c:v>
                </c:pt>
                <c:pt idx="147">
                  <c:v>34-Other</c:v>
                </c:pt>
                <c:pt idx="148">
                  <c:v>34-Other</c:v>
                </c:pt>
                <c:pt idx="149">
                  <c:v>34-Other</c:v>
                </c:pt>
                <c:pt idx="150">
                  <c:v>34-Other</c:v>
                </c:pt>
                <c:pt idx="151">
                  <c:v>34-Other</c:v>
                </c:pt>
                <c:pt idx="152">
                  <c:v>34-Other</c:v>
                </c:pt>
                <c:pt idx="153">
                  <c:v>36-Other</c:v>
                </c:pt>
                <c:pt idx="154">
                  <c:v>36-Other</c:v>
                </c:pt>
                <c:pt idx="155">
                  <c:v>36-Other</c:v>
                </c:pt>
                <c:pt idx="156">
                  <c:v>36-Other</c:v>
                </c:pt>
                <c:pt idx="157">
                  <c:v>36-Other</c:v>
                </c:pt>
                <c:pt idx="158">
                  <c:v>36-Other</c:v>
                </c:pt>
                <c:pt idx="159">
                  <c:v>36-Other</c:v>
                </c:pt>
                <c:pt idx="160">
                  <c:v>36-Other</c:v>
                </c:pt>
                <c:pt idx="161">
                  <c:v>36-Other</c:v>
                </c:pt>
              </c:strCache>
            </c:strRef>
          </c:cat>
          <c:val>
            <c:numRef>
              <c:f>Results!$AI$4:$AI$165</c:f>
              <c:numCache>
                <c:formatCode>0.00</c:formatCode>
                <c:ptCount val="162"/>
                <c:pt idx="0">
                  <c:v>-9.313593663214796</c:v>
                </c:pt>
                <c:pt idx="1">
                  <c:v>-9.313593663214796</c:v>
                </c:pt>
                <c:pt idx="2">
                  <c:v>-9.313593663214796</c:v>
                </c:pt>
                <c:pt idx="3">
                  <c:v>-9.313593663214796</c:v>
                </c:pt>
                <c:pt idx="4">
                  <c:v>-9.313593663214796</c:v>
                </c:pt>
                <c:pt idx="5">
                  <c:v>-9.313593663214796</c:v>
                </c:pt>
                <c:pt idx="6">
                  <c:v>-9.313593663214796</c:v>
                </c:pt>
                <c:pt idx="7">
                  <c:v>-9.313593663214796</c:v>
                </c:pt>
                <c:pt idx="8">
                  <c:v>-9.313593663214796</c:v>
                </c:pt>
                <c:pt idx="9">
                  <c:v>-9.313593663214796</c:v>
                </c:pt>
                <c:pt idx="10">
                  <c:v>-9.313593663214796</c:v>
                </c:pt>
                <c:pt idx="11">
                  <c:v>-9.313593663214796</c:v>
                </c:pt>
                <c:pt idx="12">
                  <c:v>-9.313593663214796</c:v>
                </c:pt>
                <c:pt idx="13">
                  <c:v>-9.313593663214796</c:v>
                </c:pt>
                <c:pt idx="14">
                  <c:v>-9.313593663214796</c:v>
                </c:pt>
                <c:pt idx="15">
                  <c:v>-9.313593663214796</c:v>
                </c:pt>
                <c:pt idx="16">
                  <c:v>-9.313593663214796</c:v>
                </c:pt>
                <c:pt idx="17">
                  <c:v>-9.313593663214796</c:v>
                </c:pt>
                <c:pt idx="18">
                  <c:v>-9.313593663214796</c:v>
                </c:pt>
                <c:pt idx="19">
                  <c:v>-9.313593663214796</c:v>
                </c:pt>
                <c:pt idx="20">
                  <c:v>-9.313593663214796</c:v>
                </c:pt>
                <c:pt idx="21">
                  <c:v>-9.313593663214796</c:v>
                </c:pt>
                <c:pt idx="22">
                  <c:v>-9.313593663214796</c:v>
                </c:pt>
                <c:pt idx="23">
                  <c:v>-9.313593663214796</c:v>
                </c:pt>
                <c:pt idx="24">
                  <c:v>-9.313593663214796</c:v>
                </c:pt>
                <c:pt idx="25">
                  <c:v>-9.313593663214796</c:v>
                </c:pt>
                <c:pt idx="26">
                  <c:v>-9.313593663214796</c:v>
                </c:pt>
                <c:pt idx="27">
                  <c:v>-9.313593663214796</c:v>
                </c:pt>
                <c:pt idx="28">
                  <c:v>-9.313593663214796</c:v>
                </c:pt>
                <c:pt idx="29">
                  <c:v>-9.313593663214796</c:v>
                </c:pt>
                <c:pt idx="30">
                  <c:v>-9.313593663214796</c:v>
                </c:pt>
                <c:pt idx="31">
                  <c:v>-9.313593663214796</c:v>
                </c:pt>
                <c:pt idx="32">
                  <c:v>-9.313593663214796</c:v>
                </c:pt>
                <c:pt idx="33">
                  <c:v>-9.313593663214796</c:v>
                </c:pt>
                <c:pt idx="34">
                  <c:v>-9.313593663214796</c:v>
                </c:pt>
                <c:pt idx="35">
                  <c:v>-9.313593663214796</c:v>
                </c:pt>
                <c:pt idx="36">
                  <c:v>-9.313593663214796</c:v>
                </c:pt>
                <c:pt idx="37">
                  <c:v>-9.313593663214796</c:v>
                </c:pt>
                <c:pt idx="38">
                  <c:v>-9.313593663214796</c:v>
                </c:pt>
                <c:pt idx="39">
                  <c:v>-9.313593663214796</c:v>
                </c:pt>
                <c:pt idx="40">
                  <c:v>-9.313593663214796</c:v>
                </c:pt>
                <c:pt idx="41">
                  <c:v>-9.313593663214796</c:v>
                </c:pt>
                <c:pt idx="42">
                  <c:v>-9.313593663214796</c:v>
                </c:pt>
                <c:pt idx="43">
                  <c:v>-9.313593663214796</c:v>
                </c:pt>
                <c:pt idx="44">
                  <c:v>-9.313593663214796</c:v>
                </c:pt>
                <c:pt idx="45">
                  <c:v>-9.313593663214796</c:v>
                </c:pt>
                <c:pt idx="46">
                  <c:v>-9.313593663214796</c:v>
                </c:pt>
                <c:pt idx="47">
                  <c:v>-9.313593663214796</c:v>
                </c:pt>
                <c:pt idx="48">
                  <c:v>-9.313593663214796</c:v>
                </c:pt>
                <c:pt idx="49">
                  <c:v>-9.313593663214796</c:v>
                </c:pt>
                <c:pt idx="50">
                  <c:v>-9.313593663214796</c:v>
                </c:pt>
                <c:pt idx="51">
                  <c:v>-9.313593663214796</c:v>
                </c:pt>
                <c:pt idx="52">
                  <c:v>-9.313593663214796</c:v>
                </c:pt>
                <c:pt idx="53">
                  <c:v>-9.313593663214796</c:v>
                </c:pt>
                <c:pt idx="54">
                  <c:v>-9.313593663214796</c:v>
                </c:pt>
                <c:pt idx="55">
                  <c:v>-9.313593663214796</c:v>
                </c:pt>
                <c:pt idx="56">
                  <c:v>-9.313593663214796</c:v>
                </c:pt>
                <c:pt idx="57">
                  <c:v>-9.313593663214796</c:v>
                </c:pt>
                <c:pt idx="58">
                  <c:v>-9.313593663214796</c:v>
                </c:pt>
                <c:pt idx="59">
                  <c:v>-9.313593663214796</c:v>
                </c:pt>
                <c:pt idx="60">
                  <c:v>-9.313593663214796</c:v>
                </c:pt>
                <c:pt idx="61">
                  <c:v>-9.313593663214796</c:v>
                </c:pt>
                <c:pt idx="62">
                  <c:v>-9.313593663214796</c:v>
                </c:pt>
                <c:pt idx="63">
                  <c:v>-9.313593663214796</c:v>
                </c:pt>
                <c:pt idx="64">
                  <c:v>-9.313593663214796</c:v>
                </c:pt>
                <c:pt idx="65">
                  <c:v>-9.313593663214796</c:v>
                </c:pt>
                <c:pt idx="66">
                  <c:v>-9.313593663214796</c:v>
                </c:pt>
                <c:pt idx="67">
                  <c:v>-9.313593663214796</c:v>
                </c:pt>
                <c:pt idx="68">
                  <c:v>-9.313593663214796</c:v>
                </c:pt>
                <c:pt idx="69">
                  <c:v>-9.313593663214796</c:v>
                </c:pt>
                <c:pt idx="70">
                  <c:v>-9.313593663214796</c:v>
                </c:pt>
                <c:pt idx="71">
                  <c:v>-9.313593663214796</c:v>
                </c:pt>
                <c:pt idx="72">
                  <c:v>-9.313593663214796</c:v>
                </c:pt>
                <c:pt idx="73">
                  <c:v>-9.313593663214796</c:v>
                </c:pt>
                <c:pt idx="74">
                  <c:v>-9.313593663214796</c:v>
                </c:pt>
                <c:pt idx="75">
                  <c:v>-9.313593663214796</c:v>
                </c:pt>
                <c:pt idx="76">
                  <c:v>-9.313593663214796</c:v>
                </c:pt>
                <c:pt idx="77">
                  <c:v>-9.313593663214796</c:v>
                </c:pt>
                <c:pt idx="78">
                  <c:v>-9.313593663214796</c:v>
                </c:pt>
                <c:pt idx="79">
                  <c:v>-9.313593663214796</c:v>
                </c:pt>
                <c:pt idx="80">
                  <c:v>-9.313593663214796</c:v>
                </c:pt>
                <c:pt idx="81">
                  <c:v>-9.313593663214796</c:v>
                </c:pt>
                <c:pt idx="82">
                  <c:v>-9.313593663214796</c:v>
                </c:pt>
                <c:pt idx="83">
                  <c:v>-9.313593663214796</c:v>
                </c:pt>
                <c:pt idx="84">
                  <c:v>-9.313593663214796</c:v>
                </c:pt>
                <c:pt idx="85">
                  <c:v>-9.313593663214796</c:v>
                </c:pt>
                <c:pt idx="86">
                  <c:v>-9.313593663214796</c:v>
                </c:pt>
                <c:pt idx="87">
                  <c:v>-9.313593663214796</c:v>
                </c:pt>
                <c:pt idx="88">
                  <c:v>-9.313593663214796</c:v>
                </c:pt>
                <c:pt idx="89">
                  <c:v>-9.313593663214796</c:v>
                </c:pt>
                <c:pt idx="90">
                  <c:v>-9.313593663214796</c:v>
                </c:pt>
                <c:pt idx="91">
                  <c:v>-9.313593663214796</c:v>
                </c:pt>
                <c:pt idx="92">
                  <c:v>-9.313593663214796</c:v>
                </c:pt>
                <c:pt idx="93">
                  <c:v>-9.313593663214796</c:v>
                </c:pt>
                <c:pt idx="94">
                  <c:v>-9.313593663214796</c:v>
                </c:pt>
                <c:pt idx="95">
                  <c:v>-9.313593663214796</c:v>
                </c:pt>
                <c:pt idx="96">
                  <c:v>-9.313593663214796</c:v>
                </c:pt>
                <c:pt idx="97">
                  <c:v>-9.313593663214796</c:v>
                </c:pt>
                <c:pt idx="98">
                  <c:v>-9.313593663214796</c:v>
                </c:pt>
                <c:pt idx="99">
                  <c:v>-9.313593663214796</c:v>
                </c:pt>
                <c:pt idx="100">
                  <c:v>-9.313593663214796</c:v>
                </c:pt>
                <c:pt idx="101">
                  <c:v>-9.313593663214796</c:v>
                </c:pt>
                <c:pt idx="102">
                  <c:v>-9.313593663214796</c:v>
                </c:pt>
                <c:pt idx="103">
                  <c:v>-9.313593663214796</c:v>
                </c:pt>
                <c:pt idx="104">
                  <c:v>-9.313593663214796</c:v>
                </c:pt>
                <c:pt idx="105">
                  <c:v>-9.313593663214796</c:v>
                </c:pt>
                <c:pt idx="106">
                  <c:v>-9.313593663214796</c:v>
                </c:pt>
                <c:pt idx="107">
                  <c:v>-9.313593663214796</c:v>
                </c:pt>
                <c:pt idx="108">
                  <c:v>-9.313593663214796</c:v>
                </c:pt>
                <c:pt idx="109">
                  <c:v>-9.313593663214796</c:v>
                </c:pt>
                <c:pt idx="110">
                  <c:v>-9.313593663214796</c:v>
                </c:pt>
                <c:pt idx="111">
                  <c:v>-9.313593663214796</c:v>
                </c:pt>
                <c:pt idx="112">
                  <c:v>-9.313593663214796</c:v>
                </c:pt>
                <c:pt idx="113">
                  <c:v>-9.313593663214796</c:v>
                </c:pt>
                <c:pt idx="114">
                  <c:v>-9.313593663214796</c:v>
                </c:pt>
                <c:pt idx="115">
                  <c:v>-9.313593663214796</c:v>
                </c:pt>
                <c:pt idx="116">
                  <c:v>-9.313593663214796</c:v>
                </c:pt>
                <c:pt idx="117">
                  <c:v>-9.313593663214796</c:v>
                </c:pt>
                <c:pt idx="118">
                  <c:v>-9.313593663214796</c:v>
                </c:pt>
                <c:pt idx="119">
                  <c:v>-9.313593663214796</c:v>
                </c:pt>
                <c:pt idx="120">
                  <c:v>-9.313593663214796</c:v>
                </c:pt>
                <c:pt idx="121">
                  <c:v>-9.313593663214796</c:v>
                </c:pt>
                <c:pt idx="122">
                  <c:v>-9.313593663214796</c:v>
                </c:pt>
                <c:pt idx="123">
                  <c:v>-9.313593663214796</c:v>
                </c:pt>
                <c:pt idx="124">
                  <c:v>-9.313593663214796</c:v>
                </c:pt>
                <c:pt idx="125">
                  <c:v>-9.313593663214796</c:v>
                </c:pt>
                <c:pt idx="126">
                  <c:v>-9.313593663214796</c:v>
                </c:pt>
                <c:pt idx="127">
                  <c:v>-9.313593663214796</c:v>
                </c:pt>
                <c:pt idx="128">
                  <c:v>-9.313593663214796</c:v>
                </c:pt>
                <c:pt idx="129">
                  <c:v>-9.313593663214796</c:v>
                </c:pt>
                <c:pt idx="130">
                  <c:v>-9.313593663214796</c:v>
                </c:pt>
                <c:pt idx="131">
                  <c:v>-9.313593663214796</c:v>
                </c:pt>
                <c:pt idx="132">
                  <c:v>-9.313593663214796</c:v>
                </c:pt>
                <c:pt idx="133">
                  <c:v>-9.313593663214796</c:v>
                </c:pt>
                <c:pt idx="134">
                  <c:v>-9.313593663214796</c:v>
                </c:pt>
                <c:pt idx="135">
                  <c:v>-9.313593663214796</c:v>
                </c:pt>
                <c:pt idx="136">
                  <c:v>-9.313593663214796</c:v>
                </c:pt>
                <c:pt idx="137">
                  <c:v>-9.313593663214796</c:v>
                </c:pt>
                <c:pt idx="138">
                  <c:v>-9.313593663214796</c:v>
                </c:pt>
                <c:pt idx="139">
                  <c:v>-9.313593663214796</c:v>
                </c:pt>
                <c:pt idx="140">
                  <c:v>-9.313593663214796</c:v>
                </c:pt>
                <c:pt idx="141">
                  <c:v>-9.313593663214796</c:v>
                </c:pt>
                <c:pt idx="142">
                  <c:v>-9.313593663214796</c:v>
                </c:pt>
                <c:pt idx="143">
                  <c:v>-9.313593663214796</c:v>
                </c:pt>
                <c:pt idx="144">
                  <c:v>-9.313593663214796</c:v>
                </c:pt>
                <c:pt idx="145">
                  <c:v>-9.313593663214796</c:v>
                </c:pt>
                <c:pt idx="146">
                  <c:v>-9.313593663214796</c:v>
                </c:pt>
                <c:pt idx="147">
                  <c:v>-9.313593663214796</c:v>
                </c:pt>
                <c:pt idx="148">
                  <c:v>-9.313593663214796</c:v>
                </c:pt>
                <c:pt idx="149">
                  <c:v>-9.313593663214796</c:v>
                </c:pt>
                <c:pt idx="150">
                  <c:v>-9.313593663214796</c:v>
                </c:pt>
                <c:pt idx="151">
                  <c:v>-9.313593663214796</c:v>
                </c:pt>
                <c:pt idx="152">
                  <c:v>-9.313593663214796</c:v>
                </c:pt>
                <c:pt idx="153">
                  <c:v>-9.313593663214796</c:v>
                </c:pt>
                <c:pt idx="154">
                  <c:v>-9.313593663214796</c:v>
                </c:pt>
                <c:pt idx="155">
                  <c:v>-9.313593663214796</c:v>
                </c:pt>
                <c:pt idx="156">
                  <c:v>-9.313593663214796</c:v>
                </c:pt>
                <c:pt idx="157">
                  <c:v>-9.313593663214796</c:v>
                </c:pt>
                <c:pt idx="158">
                  <c:v>-9.313593663214796</c:v>
                </c:pt>
                <c:pt idx="159">
                  <c:v>-9.313593663214796</c:v>
                </c:pt>
                <c:pt idx="160">
                  <c:v>-9.313593663214796</c:v>
                </c:pt>
                <c:pt idx="161">
                  <c:v>-9.313593663214796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2-1947-42AA-B5F0-0965DE019D05}"/>
            </c:ext>
          </c:extLst>
        </c:ser>
        <c:ser>
          <c:idx val="5"/>
          <c:order val="5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53-1947-42AA-B5F0-0965DE019D05}"/>
              </c:ext>
            </c:extLst>
          </c:dPt>
          <c:dPt>
            <c:idx val="54"/>
            <c:bubble3D val="0"/>
            <c:extLst>
              <c:ext xmlns:c16="http://schemas.microsoft.com/office/drawing/2014/chart" uri="{C3380CC4-5D6E-409C-BE32-E72D297353CC}">
                <c16:uniqueId val="{00000054-1947-42AA-B5F0-0965DE019D05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55-1947-42AA-B5F0-0965DE019D05}"/>
              </c:ext>
            </c:extLst>
          </c:dPt>
          <c:cat>
            <c:strRef>
              <c:f>Results!$B$4:$B$165</c:f>
              <c:strCache>
                <c:ptCount val="162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19-USGS</c:v>
                </c:pt>
                <c:pt idx="64">
                  <c:v>19-USGS</c:v>
                </c:pt>
                <c:pt idx="65">
                  <c:v>19-USGS</c:v>
                </c:pt>
                <c:pt idx="66">
                  <c:v>19-USGS</c:v>
                </c:pt>
                <c:pt idx="67">
                  <c:v>19-USGS</c:v>
                </c:pt>
                <c:pt idx="68">
                  <c:v>19-USGS</c:v>
                </c:pt>
                <c:pt idx="69">
                  <c:v>19-USGS</c:v>
                </c:pt>
                <c:pt idx="70">
                  <c:v>19-USGS</c:v>
                </c:pt>
                <c:pt idx="71">
                  <c:v>19-USGS</c:v>
                </c:pt>
                <c:pt idx="72">
                  <c:v>20-USGS</c:v>
                </c:pt>
                <c:pt idx="73">
                  <c:v>20-USGS</c:v>
                </c:pt>
                <c:pt idx="74">
                  <c:v>20-USGS</c:v>
                </c:pt>
                <c:pt idx="75">
                  <c:v>20-USGS</c:v>
                </c:pt>
                <c:pt idx="76">
                  <c:v>20-USGS</c:v>
                </c:pt>
                <c:pt idx="77">
                  <c:v>20-USGS</c:v>
                </c:pt>
                <c:pt idx="78">
                  <c:v>20-USGS</c:v>
                </c:pt>
                <c:pt idx="79">
                  <c:v>20-USGS</c:v>
                </c:pt>
                <c:pt idx="80">
                  <c:v>20-USGS</c:v>
                </c:pt>
                <c:pt idx="81">
                  <c:v>21-Other</c:v>
                </c:pt>
                <c:pt idx="82">
                  <c:v>21-Other</c:v>
                </c:pt>
                <c:pt idx="83">
                  <c:v>21-Other</c:v>
                </c:pt>
                <c:pt idx="84">
                  <c:v>21-Other</c:v>
                </c:pt>
                <c:pt idx="85">
                  <c:v>21-Other</c:v>
                </c:pt>
                <c:pt idx="86">
                  <c:v>21-Other</c:v>
                </c:pt>
                <c:pt idx="87">
                  <c:v>21-Other</c:v>
                </c:pt>
                <c:pt idx="88">
                  <c:v>21-Other</c:v>
                </c:pt>
                <c:pt idx="89">
                  <c:v>21-Other</c:v>
                </c:pt>
                <c:pt idx="90">
                  <c:v>23-Other</c:v>
                </c:pt>
                <c:pt idx="91">
                  <c:v>23-Other</c:v>
                </c:pt>
                <c:pt idx="92">
                  <c:v>23-Other</c:v>
                </c:pt>
                <c:pt idx="93">
                  <c:v>23-Other</c:v>
                </c:pt>
                <c:pt idx="94">
                  <c:v>23-Other</c:v>
                </c:pt>
                <c:pt idx="95">
                  <c:v>23-Other</c:v>
                </c:pt>
                <c:pt idx="96">
                  <c:v>23-Other</c:v>
                </c:pt>
                <c:pt idx="97">
                  <c:v>23-Other</c:v>
                </c:pt>
                <c:pt idx="98">
                  <c:v>23-Other</c:v>
                </c:pt>
                <c:pt idx="99">
                  <c:v>25-USGS</c:v>
                </c:pt>
                <c:pt idx="100">
                  <c:v>25-USGS</c:v>
                </c:pt>
                <c:pt idx="101">
                  <c:v>25-USGS</c:v>
                </c:pt>
                <c:pt idx="102">
                  <c:v>25-USGS</c:v>
                </c:pt>
                <c:pt idx="103">
                  <c:v>25-USGS</c:v>
                </c:pt>
                <c:pt idx="104">
                  <c:v>25-USGS</c:v>
                </c:pt>
                <c:pt idx="105">
                  <c:v>25-USGS</c:v>
                </c:pt>
                <c:pt idx="106">
                  <c:v>25-USGS</c:v>
                </c:pt>
                <c:pt idx="107">
                  <c:v>25-USGS</c:v>
                </c:pt>
                <c:pt idx="108">
                  <c:v>28-Other</c:v>
                </c:pt>
                <c:pt idx="109">
                  <c:v>28-Other</c:v>
                </c:pt>
                <c:pt idx="110">
                  <c:v>28-Other</c:v>
                </c:pt>
                <c:pt idx="111">
                  <c:v>28-Other</c:v>
                </c:pt>
                <c:pt idx="112">
                  <c:v>28-Other</c:v>
                </c:pt>
                <c:pt idx="113">
                  <c:v>28-Other</c:v>
                </c:pt>
                <c:pt idx="114">
                  <c:v>28-Other</c:v>
                </c:pt>
                <c:pt idx="115">
                  <c:v>28-Other</c:v>
                </c:pt>
                <c:pt idx="116">
                  <c:v>28-Other</c:v>
                </c:pt>
                <c:pt idx="117">
                  <c:v>29-Other</c:v>
                </c:pt>
                <c:pt idx="118">
                  <c:v>29-Other</c:v>
                </c:pt>
                <c:pt idx="119">
                  <c:v>29-Other</c:v>
                </c:pt>
                <c:pt idx="120">
                  <c:v>29-Other</c:v>
                </c:pt>
                <c:pt idx="121">
                  <c:v>29-Other</c:v>
                </c:pt>
                <c:pt idx="122">
                  <c:v>29-Other</c:v>
                </c:pt>
                <c:pt idx="123">
                  <c:v>29-Other</c:v>
                </c:pt>
                <c:pt idx="124">
                  <c:v>29-Other</c:v>
                </c:pt>
                <c:pt idx="125">
                  <c:v>29-Other</c:v>
                </c:pt>
                <c:pt idx="126">
                  <c:v>30-Other</c:v>
                </c:pt>
                <c:pt idx="127">
                  <c:v>30-Other</c:v>
                </c:pt>
                <c:pt idx="128">
                  <c:v>30-Other</c:v>
                </c:pt>
                <c:pt idx="129">
                  <c:v>30-Other</c:v>
                </c:pt>
                <c:pt idx="130">
                  <c:v>30-Other</c:v>
                </c:pt>
                <c:pt idx="131">
                  <c:v>30-Other</c:v>
                </c:pt>
                <c:pt idx="132">
                  <c:v>30-Other</c:v>
                </c:pt>
                <c:pt idx="133">
                  <c:v>30-Other</c:v>
                </c:pt>
                <c:pt idx="134">
                  <c:v>30-Other</c:v>
                </c:pt>
                <c:pt idx="135">
                  <c:v>31-Other</c:v>
                </c:pt>
                <c:pt idx="136">
                  <c:v>31-Other</c:v>
                </c:pt>
                <c:pt idx="137">
                  <c:v>31-Other</c:v>
                </c:pt>
                <c:pt idx="138">
                  <c:v>31-Other</c:v>
                </c:pt>
                <c:pt idx="139">
                  <c:v>31-Other</c:v>
                </c:pt>
                <c:pt idx="140">
                  <c:v>31-Other</c:v>
                </c:pt>
                <c:pt idx="141">
                  <c:v>31-Other</c:v>
                </c:pt>
                <c:pt idx="142">
                  <c:v>31-Other</c:v>
                </c:pt>
                <c:pt idx="143">
                  <c:v>31-Other</c:v>
                </c:pt>
                <c:pt idx="144">
                  <c:v>34-Other</c:v>
                </c:pt>
                <c:pt idx="145">
                  <c:v>34-Other</c:v>
                </c:pt>
                <c:pt idx="146">
                  <c:v>34-Other</c:v>
                </c:pt>
                <c:pt idx="147">
                  <c:v>34-Other</c:v>
                </c:pt>
                <c:pt idx="148">
                  <c:v>34-Other</c:v>
                </c:pt>
                <c:pt idx="149">
                  <c:v>34-Other</c:v>
                </c:pt>
                <c:pt idx="150">
                  <c:v>34-Other</c:v>
                </c:pt>
                <c:pt idx="151">
                  <c:v>34-Other</c:v>
                </c:pt>
                <c:pt idx="152">
                  <c:v>34-Other</c:v>
                </c:pt>
                <c:pt idx="153">
                  <c:v>36-Other</c:v>
                </c:pt>
                <c:pt idx="154">
                  <c:v>36-Other</c:v>
                </c:pt>
                <c:pt idx="155">
                  <c:v>36-Other</c:v>
                </c:pt>
                <c:pt idx="156">
                  <c:v>36-Other</c:v>
                </c:pt>
                <c:pt idx="157">
                  <c:v>36-Other</c:v>
                </c:pt>
                <c:pt idx="158">
                  <c:v>36-Other</c:v>
                </c:pt>
                <c:pt idx="159">
                  <c:v>36-Other</c:v>
                </c:pt>
                <c:pt idx="160">
                  <c:v>36-Other</c:v>
                </c:pt>
                <c:pt idx="161">
                  <c:v>36-Other</c:v>
                </c:pt>
              </c:strCache>
            </c:strRef>
          </c:cat>
          <c:val>
            <c:numRef>
              <c:f>Results!$AJ$4:$AJ$165</c:f>
              <c:numCache>
                <c:formatCode>0.00</c:formatCode>
                <c:ptCount val="162"/>
                <c:pt idx="0">
                  <c:v>6.164301257394313</c:v>
                </c:pt>
                <c:pt idx="1">
                  <c:v>6.164301257394313</c:v>
                </c:pt>
                <c:pt idx="2">
                  <c:v>6.164301257394313</c:v>
                </c:pt>
                <c:pt idx="3">
                  <c:v>6.164301257394313</c:v>
                </c:pt>
                <c:pt idx="4">
                  <c:v>6.164301257394313</c:v>
                </c:pt>
                <c:pt idx="5">
                  <c:v>6.164301257394313</c:v>
                </c:pt>
                <c:pt idx="6">
                  <c:v>6.164301257394313</c:v>
                </c:pt>
                <c:pt idx="7">
                  <c:v>6.164301257394313</c:v>
                </c:pt>
                <c:pt idx="8">
                  <c:v>6.164301257394313</c:v>
                </c:pt>
                <c:pt idx="9">
                  <c:v>6.164301257394313</c:v>
                </c:pt>
                <c:pt idx="10">
                  <c:v>6.164301257394313</c:v>
                </c:pt>
                <c:pt idx="11">
                  <c:v>6.164301257394313</c:v>
                </c:pt>
                <c:pt idx="12">
                  <c:v>6.164301257394313</c:v>
                </c:pt>
                <c:pt idx="13">
                  <c:v>6.164301257394313</c:v>
                </c:pt>
                <c:pt idx="14">
                  <c:v>6.164301257394313</c:v>
                </c:pt>
                <c:pt idx="15">
                  <c:v>6.164301257394313</c:v>
                </c:pt>
                <c:pt idx="16">
                  <c:v>6.164301257394313</c:v>
                </c:pt>
                <c:pt idx="17">
                  <c:v>6.164301257394313</c:v>
                </c:pt>
                <c:pt idx="18">
                  <c:v>6.164301257394313</c:v>
                </c:pt>
                <c:pt idx="19">
                  <c:v>6.164301257394313</c:v>
                </c:pt>
                <c:pt idx="20">
                  <c:v>6.164301257394313</c:v>
                </c:pt>
                <c:pt idx="21">
                  <c:v>6.164301257394313</c:v>
                </c:pt>
                <c:pt idx="22">
                  <c:v>6.164301257394313</c:v>
                </c:pt>
                <c:pt idx="23">
                  <c:v>6.164301257394313</c:v>
                </c:pt>
                <c:pt idx="24">
                  <c:v>6.164301257394313</c:v>
                </c:pt>
                <c:pt idx="25">
                  <c:v>6.164301257394313</c:v>
                </c:pt>
                <c:pt idx="26">
                  <c:v>6.164301257394313</c:v>
                </c:pt>
                <c:pt idx="27">
                  <c:v>6.164301257394313</c:v>
                </c:pt>
                <c:pt idx="28">
                  <c:v>6.164301257394313</c:v>
                </c:pt>
                <c:pt idx="29">
                  <c:v>6.164301257394313</c:v>
                </c:pt>
                <c:pt idx="30">
                  <c:v>6.164301257394313</c:v>
                </c:pt>
                <c:pt idx="31">
                  <c:v>6.164301257394313</c:v>
                </c:pt>
                <c:pt idx="32">
                  <c:v>6.164301257394313</c:v>
                </c:pt>
                <c:pt idx="33">
                  <c:v>6.164301257394313</c:v>
                </c:pt>
                <c:pt idx="34">
                  <c:v>6.164301257394313</c:v>
                </c:pt>
                <c:pt idx="35">
                  <c:v>6.164301257394313</c:v>
                </c:pt>
                <c:pt idx="36">
                  <c:v>6.164301257394313</c:v>
                </c:pt>
                <c:pt idx="37">
                  <c:v>6.164301257394313</c:v>
                </c:pt>
                <c:pt idx="38">
                  <c:v>6.164301257394313</c:v>
                </c:pt>
                <c:pt idx="39">
                  <c:v>6.164301257394313</c:v>
                </c:pt>
                <c:pt idx="40">
                  <c:v>6.164301257394313</c:v>
                </c:pt>
                <c:pt idx="41">
                  <c:v>6.164301257394313</c:v>
                </c:pt>
                <c:pt idx="42">
                  <c:v>6.164301257394313</c:v>
                </c:pt>
                <c:pt idx="43">
                  <c:v>6.164301257394313</c:v>
                </c:pt>
                <c:pt idx="44">
                  <c:v>6.164301257394313</c:v>
                </c:pt>
                <c:pt idx="45">
                  <c:v>6.164301257394313</c:v>
                </c:pt>
                <c:pt idx="46">
                  <c:v>6.164301257394313</c:v>
                </c:pt>
                <c:pt idx="47">
                  <c:v>6.164301257394313</c:v>
                </c:pt>
                <c:pt idx="48">
                  <c:v>6.164301257394313</c:v>
                </c:pt>
                <c:pt idx="49">
                  <c:v>6.164301257394313</c:v>
                </c:pt>
                <c:pt idx="50">
                  <c:v>6.164301257394313</c:v>
                </c:pt>
                <c:pt idx="51">
                  <c:v>6.164301257394313</c:v>
                </c:pt>
                <c:pt idx="52">
                  <c:v>6.164301257394313</c:v>
                </c:pt>
                <c:pt idx="53">
                  <c:v>6.164301257394313</c:v>
                </c:pt>
                <c:pt idx="54">
                  <c:v>6.164301257394313</c:v>
                </c:pt>
                <c:pt idx="55">
                  <c:v>6.164301257394313</c:v>
                </c:pt>
                <c:pt idx="56">
                  <c:v>6.164301257394313</c:v>
                </c:pt>
                <c:pt idx="57">
                  <c:v>6.164301257394313</c:v>
                </c:pt>
                <c:pt idx="58">
                  <c:v>6.164301257394313</c:v>
                </c:pt>
                <c:pt idx="59">
                  <c:v>6.164301257394313</c:v>
                </c:pt>
                <c:pt idx="60">
                  <c:v>6.164301257394313</c:v>
                </c:pt>
                <c:pt idx="61">
                  <c:v>6.164301257394313</c:v>
                </c:pt>
                <c:pt idx="62">
                  <c:v>6.164301257394313</c:v>
                </c:pt>
                <c:pt idx="63">
                  <c:v>6.164301257394313</c:v>
                </c:pt>
                <c:pt idx="64">
                  <c:v>6.164301257394313</c:v>
                </c:pt>
                <c:pt idx="65">
                  <c:v>6.164301257394313</c:v>
                </c:pt>
                <c:pt idx="66">
                  <c:v>6.164301257394313</c:v>
                </c:pt>
                <c:pt idx="67">
                  <c:v>6.164301257394313</c:v>
                </c:pt>
                <c:pt idx="68">
                  <c:v>6.164301257394313</c:v>
                </c:pt>
                <c:pt idx="69">
                  <c:v>6.164301257394313</c:v>
                </c:pt>
                <c:pt idx="70">
                  <c:v>6.164301257394313</c:v>
                </c:pt>
                <c:pt idx="71">
                  <c:v>6.164301257394313</c:v>
                </c:pt>
                <c:pt idx="72">
                  <c:v>6.164301257394313</c:v>
                </c:pt>
                <c:pt idx="73">
                  <c:v>6.164301257394313</c:v>
                </c:pt>
                <c:pt idx="74">
                  <c:v>6.164301257394313</c:v>
                </c:pt>
                <c:pt idx="75">
                  <c:v>6.164301257394313</c:v>
                </c:pt>
                <c:pt idx="76">
                  <c:v>6.164301257394313</c:v>
                </c:pt>
                <c:pt idx="77">
                  <c:v>6.164301257394313</c:v>
                </c:pt>
                <c:pt idx="78">
                  <c:v>6.164301257394313</c:v>
                </c:pt>
                <c:pt idx="79">
                  <c:v>6.164301257394313</c:v>
                </c:pt>
                <c:pt idx="80">
                  <c:v>6.164301257394313</c:v>
                </c:pt>
                <c:pt idx="81">
                  <c:v>6.164301257394313</c:v>
                </c:pt>
                <c:pt idx="82">
                  <c:v>6.164301257394313</c:v>
                </c:pt>
                <c:pt idx="83">
                  <c:v>6.164301257394313</c:v>
                </c:pt>
                <c:pt idx="84">
                  <c:v>6.164301257394313</c:v>
                </c:pt>
                <c:pt idx="85">
                  <c:v>6.164301257394313</c:v>
                </c:pt>
                <c:pt idx="86">
                  <c:v>6.164301257394313</c:v>
                </c:pt>
                <c:pt idx="87">
                  <c:v>6.164301257394313</c:v>
                </c:pt>
                <c:pt idx="88">
                  <c:v>6.164301257394313</c:v>
                </c:pt>
                <c:pt idx="89">
                  <c:v>6.164301257394313</c:v>
                </c:pt>
                <c:pt idx="90">
                  <c:v>6.164301257394313</c:v>
                </c:pt>
                <c:pt idx="91">
                  <c:v>6.164301257394313</c:v>
                </c:pt>
                <c:pt idx="92">
                  <c:v>6.164301257394313</c:v>
                </c:pt>
                <c:pt idx="93">
                  <c:v>6.164301257394313</c:v>
                </c:pt>
                <c:pt idx="94">
                  <c:v>6.164301257394313</c:v>
                </c:pt>
                <c:pt idx="95">
                  <c:v>6.164301257394313</c:v>
                </c:pt>
                <c:pt idx="96">
                  <c:v>6.164301257394313</c:v>
                </c:pt>
                <c:pt idx="97">
                  <c:v>6.164301257394313</c:v>
                </c:pt>
                <c:pt idx="98">
                  <c:v>6.164301257394313</c:v>
                </c:pt>
                <c:pt idx="99">
                  <c:v>6.164301257394313</c:v>
                </c:pt>
                <c:pt idx="100">
                  <c:v>6.164301257394313</c:v>
                </c:pt>
                <c:pt idx="101">
                  <c:v>6.164301257394313</c:v>
                </c:pt>
                <c:pt idx="102">
                  <c:v>6.164301257394313</c:v>
                </c:pt>
                <c:pt idx="103">
                  <c:v>6.164301257394313</c:v>
                </c:pt>
                <c:pt idx="104">
                  <c:v>6.164301257394313</c:v>
                </c:pt>
                <c:pt idx="105">
                  <c:v>6.164301257394313</c:v>
                </c:pt>
                <c:pt idx="106">
                  <c:v>6.164301257394313</c:v>
                </c:pt>
                <c:pt idx="107">
                  <c:v>6.164301257394313</c:v>
                </c:pt>
                <c:pt idx="108">
                  <c:v>6.164301257394313</c:v>
                </c:pt>
                <c:pt idx="109">
                  <c:v>6.164301257394313</c:v>
                </c:pt>
                <c:pt idx="110">
                  <c:v>6.164301257394313</c:v>
                </c:pt>
                <c:pt idx="111">
                  <c:v>6.164301257394313</c:v>
                </c:pt>
                <c:pt idx="112">
                  <c:v>6.164301257394313</c:v>
                </c:pt>
                <c:pt idx="113">
                  <c:v>6.164301257394313</c:v>
                </c:pt>
                <c:pt idx="114">
                  <c:v>6.164301257394313</c:v>
                </c:pt>
                <c:pt idx="115">
                  <c:v>6.164301257394313</c:v>
                </c:pt>
                <c:pt idx="116">
                  <c:v>6.164301257394313</c:v>
                </c:pt>
                <c:pt idx="117">
                  <c:v>6.164301257394313</c:v>
                </c:pt>
                <c:pt idx="118">
                  <c:v>6.164301257394313</c:v>
                </c:pt>
                <c:pt idx="119">
                  <c:v>6.164301257394313</c:v>
                </c:pt>
                <c:pt idx="120">
                  <c:v>6.164301257394313</c:v>
                </c:pt>
                <c:pt idx="121">
                  <c:v>6.164301257394313</c:v>
                </c:pt>
                <c:pt idx="122">
                  <c:v>6.164301257394313</c:v>
                </c:pt>
                <c:pt idx="123">
                  <c:v>6.164301257394313</c:v>
                </c:pt>
                <c:pt idx="124">
                  <c:v>6.164301257394313</c:v>
                </c:pt>
                <c:pt idx="125">
                  <c:v>6.164301257394313</c:v>
                </c:pt>
                <c:pt idx="126">
                  <c:v>6.164301257394313</c:v>
                </c:pt>
                <c:pt idx="127">
                  <c:v>6.164301257394313</c:v>
                </c:pt>
                <c:pt idx="128">
                  <c:v>6.164301257394313</c:v>
                </c:pt>
                <c:pt idx="129">
                  <c:v>6.164301257394313</c:v>
                </c:pt>
                <c:pt idx="130">
                  <c:v>6.164301257394313</c:v>
                </c:pt>
                <c:pt idx="131">
                  <c:v>6.164301257394313</c:v>
                </c:pt>
                <c:pt idx="132">
                  <c:v>6.164301257394313</c:v>
                </c:pt>
                <c:pt idx="133">
                  <c:v>6.164301257394313</c:v>
                </c:pt>
                <c:pt idx="134">
                  <c:v>6.164301257394313</c:v>
                </c:pt>
                <c:pt idx="135">
                  <c:v>6.164301257394313</c:v>
                </c:pt>
                <c:pt idx="136">
                  <c:v>6.164301257394313</c:v>
                </c:pt>
                <c:pt idx="137">
                  <c:v>6.164301257394313</c:v>
                </c:pt>
                <c:pt idx="138">
                  <c:v>6.164301257394313</c:v>
                </c:pt>
                <c:pt idx="139">
                  <c:v>6.164301257394313</c:v>
                </c:pt>
                <c:pt idx="140">
                  <c:v>6.164301257394313</c:v>
                </c:pt>
                <c:pt idx="141">
                  <c:v>6.164301257394313</c:v>
                </c:pt>
                <c:pt idx="142">
                  <c:v>6.164301257394313</c:v>
                </c:pt>
                <c:pt idx="143">
                  <c:v>6.164301257394313</c:v>
                </c:pt>
                <c:pt idx="144">
                  <c:v>6.164301257394313</c:v>
                </c:pt>
                <c:pt idx="145">
                  <c:v>6.164301257394313</c:v>
                </c:pt>
                <c:pt idx="146">
                  <c:v>6.164301257394313</c:v>
                </c:pt>
                <c:pt idx="147">
                  <c:v>6.164301257394313</c:v>
                </c:pt>
                <c:pt idx="148">
                  <c:v>6.164301257394313</c:v>
                </c:pt>
                <c:pt idx="149">
                  <c:v>6.164301257394313</c:v>
                </c:pt>
                <c:pt idx="150">
                  <c:v>6.164301257394313</c:v>
                </c:pt>
                <c:pt idx="151">
                  <c:v>6.164301257394313</c:v>
                </c:pt>
                <c:pt idx="152">
                  <c:v>6.164301257394313</c:v>
                </c:pt>
                <c:pt idx="153">
                  <c:v>6.164301257394313</c:v>
                </c:pt>
                <c:pt idx="154">
                  <c:v>6.164301257394313</c:v>
                </c:pt>
                <c:pt idx="155">
                  <c:v>6.164301257394313</c:v>
                </c:pt>
                <c:pt idx="156">
                  <c:v>6.164301257394313</c:v>
                </c:pt>
                <c:pt idx="157">
                  <c:v>6.164301257394313</c:v>
                </c:pt>
                <c:pt idx="158">
                  <c:v>6.164301257394313</c:v>
                </c:pt>
                <c:pt idx="159">
                  <c:v>6.164301257394313</c:v>
                </c:pt>
                <c:pt idx="160">
                  <c:v>6.164301257394313</c:v>
                </c:pt>
                <c:pt idx="161">
                  <c:v>6.164301257394313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6-1947-42AA-B5F0-0965DE019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289208"/>
        <c:axId val="232289600"/>
      </c:lineChart>
      <c:catAx>
        <c:axId val="232289208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Lab ID</a:t>
                </a:r>
              </a:p>
            </c:rich>
          </c:tx>
          <c:layout>
            <c:manualLayout>
              <c:xMode val="edge"/>
              <c:yMode val="edge"/>
              <c:x val="0.4783574317445195"/>
              <c:y val="0.890701481359332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2289600"/>
        <c:crossesAt val="-30"/>
        <c:auto val="1"/>
        <c:lblAlgn val="ctr"/>
        <c:lblOffset val="100"/>
        <c:tickLblSkip val="9"/>
        <c:tickMarkSkip val="9"/>
        <c:noMultiLvlLbl val="0"/>
      </c:catAx>
      <c:valAx>
        <c:axId val="232289600"/>
        <c:scaling>
          <c:orientation val="minMax"/>
          <c:max val="30"/>
          <c:min val="-3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Sediment Mass Percent Difference  </a:t>
                </a:r>
              </a:p>
            </c:rich>
          </c:tx>
          <c:layout>
            <c:manualLayout>
              <c:xMode val="edge"/>
              <c:yMode val="edge"/>
              <c:x val="1.3318575391599183E-2"/>
              <c:y val="0.2903751150870538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2289208"/>
        <c:crosses val="autoZero"/>
        <c:crossBetween val="between"/>
        <c:minorUnit val="5"/>
      </c:valAx>
      <c:spPr>
        <a:solidFill>
          <a:srgbClr val="FFFFFF">
            <a:alpha val="91000"/>
          </a:srgbClr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0765124555160142"/>
          <c:y val="0.95418848167539272"/>
          <c:w val="0.80249110320284711"/>
          <c:h val="3.79581151832460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USGS Sediment Laboratory Quality Assurance Project - Study 1, 2022
Suspended Sediment Concentration Percent Difference Results</a:t>
            </a:r>
          </a:p>
        </c:rich>
      </c:tx>
      <c:layout>
        <c:manualLayout>
          <c:xMode val="edge"/>
          <c:yMode val="edge"/>
          <c:x val="0.20421745546931191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142064372918979E-2"/>
          <c:y val="0.18270799347471453"/>
          <c:w val="0.87014428412874589"/>
          <c:h val="0.5807504078303426"/>
        </c:manualLayout>
      </c:layout>
      <c:lineChart>
        <c:grouping val="standard"/>
        <c:varyColors val="0"/>
        <c:ser>
          <c:idx val="0"/>
          <c:order val="0"/>
          <c:tx>
            <c:v>Results</c:v>
          </c:tx>
          <c:spPr>
            <a:ln w="28575">
              <a:noFill/>
            </a:ln>
          </c:spPr>
          <c:marker>
            <c:symbol val="diamond"/>
            <c:size val="4"/>
            <c:spPr>
              <a:noFill/>
              <a:ln w="12700">
                <a:solidFill>
                  <a:srgbClr val="0070C0"/>
                </a:solidFill>
                <a:prstDash val="solid"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3DB-4E3F-A64B-E66476BB280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3DB-4E3F-A64B-E66476BB280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3DB-4E3F-A64B-E66476BB280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3DB-4E3F-A64B-E66476BB280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3DB-4E3F-A64B-E66476BB280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B3DB-4E3F-A64B-E66476BB280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3DB-4E3F-A64B-E66476BB280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B3DB-4E3F-A64B-E66476BB280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B3DB-4E3F-A64B-E66476BB280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B3DB-4E3F-A64B-E66476BB280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B3DB-4E3F-A64B-E66476BB280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B3DB-4E3F-A64B-E66476BB280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B3DB-4E3F-A64B-E66476BB280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B3DB-4E3F-A64B-E66476BB280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B3DB-4E3F-A64B-E66476BB280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B3DB-4E3F-A64B-E66476BB280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B3DB-4E3F-A64B-E66476BB2808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B3DB-4E3F-A64B-E66476BB2808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B3DB-4E3F-A64B-E66476BB2808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B3DB-4E3F-A64B-E66476BB2808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B3DB-4E3F-A64B-E66476BB2808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B3DB-4E3F-A64B-E66476BB2808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B3DB-4E3F-A64B-E66476BB2808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B3DB-4E3F-A64B-E66476BB2808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B3DB-4E3F-A64B-E66476BB2808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B3DB-4E3F-A64B-E66476BB2808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B3DB-4E3F-A64B-E66476BB2808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B3DB-4E3F-A64B-E66476BB2808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B3DB-4E3F-A64B-E66476BB2808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B3DB-4E3F-A64B-E66476BB2808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B3DB-4E3F-A64B-E66476BB2808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B3DB-4E3F-A64B-E66476BB2808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B3DB-4E3F-A64B-E66476BB2808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B3DB-4E3F-A64B-E66476BB2808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B3DB-4E3F-A64B-E66476BB2808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B3DB-4E3F-A64B-E66476BB2808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24-B3DB-4E3F-A64B-E66476BB2808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25-B3DB-4E3F-A64B-E66476BB2808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26-B3DB-4E3F-A64B-E66476BB2808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27-B3DB-4E3F-A64B-E66476BB2808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28-B3DB-4E3F-A64B-E66476BB2808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9-B3DB-4E3F-A64B-E66476BB2808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2A-B3DB-4E3F-A64B-E66476BB2808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2B-B3DB-4E3F-A64B-E66476BB2808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2C-B3DB-4E3F-A64B-E66476BB2808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2D-B3DB-4E3F-A64B-E66476BB2808}"/>
              </c:ext>
            </c:extLst>
          </c:dPt>
          <c:dPt>
            <c:idx val="46"/>
            <c:bubble3D val="0"/>
            <c:extLst>
              <c:ext xmlns:c16="http://schemas.microsoft.com/office/drawing/2014/chart" uri="{C3380CC4-5D6E-409C-BE32-E72D297353CC}">
                <c16:uniqueId val="{0000002E-B3DB-4E3F-A64B-E66476BB2808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2F-B3DB-4E3F-A64B-E66476BB2808}"/>
              </c:ext>
            </c:extLst>
          </c:dPt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30-B3DB-4E3F-A64B-E66476BB2808}"/>
              </c:ext>
            </c:extLst>
          </c:dPt>
          <c:dPt>
            <c:idx val="49"/>
            <c:bubble3D val="0"/>
            <c:extLst>
              <c:ext xmlns:c16="http://schemas.microsoft.com/office/drawing/2014/chart" uri="{C3380CC4-5D6E-409C-BE32-E72D297353CC}">
                <c16:uniqueId val="{00000031-B3DB-4E3F-A64B-E66476BB2808}"/>
              </c:ext>
            </c:extLst>
          </c:dPt>
          <c:dPt>
            <c:idx val="50"/>
            <c:bubble3D val="0"/>
            <c:extLst>
              <c:ext xmlns:c16="http://schemas.microsoft.com/office/drawing/2014/chart" uri="{C3380CC4-5D6E-409C-BE32-E72D297353CC}">
                <c16:uniqueId val="{00000032-B3DB-4E3F-A64B-E66476BB2808}"/>
              </c:ext>
            </c:extLst>
          </c:dPt>
          <c:dPt>
            <c:idx val="51"/>
            <c:bubble3D val="0"/>
            <c:extLst>
              <c:ext xmlns:c16="http://schemas.microsoft.com/office/drawing/2014/chart" uri="{C3380CC4-5D6E-409C-BE32-E72D297353CC}">
                <c16:uniqueId val="{00000033-B3DB-4E3F-A64B-E66476BB2808}"/>
              </c:ext>
            </c:extLst>
          </c:dPt>
          <c:dPt>
            <c:idx val="52"/>
            <c:bubble3D val="0"/>
            <c:extLst>
              <c:ext xmlns:c16="http://schemas.microsoft.com/office/drawing/2014/chart" uri="{C3380CC4-5D6E-409C-BE32-E72D297353CC}">
                <c16:uniqueId val="{00000034-B3DB-4E3F-A64B-E66476BB2808}"/>
              </c:ext>
            </c:extLst>
          </c:dPt>
          <c:dPt>
            <c:idx val="53"/>
            <c:bubble3D val="0"/>
            <c:extLst>
              <c:ext xmlns:c16="http://schemas.microsoft.com/office/drawing/2014/chart" uri="{C3380CC4-5D6E-409C-BE32-E72D297353CC}">
                <c16:uniqueId val="{00000035-B3DB-4E3F-A64B-E66476BB2808}"/>
              </c:ext>
            </c:extLst>
          </c:dPt>
          <c:dPt>
            <c:idx val="54"/>
            <c:bubble3D val="0"/>
            <c:extLst>
              <c:ext xmlns:c16="http://schemas.microsoft.com/office/drawing/2014/chart" uri="{C3380CC4-5D6E-409C-BE32-E72D297353CC}">
                <c16:uniqueId val="{00000036-B3DB-4E3F-A64B-E66476BB2808}"/>
              </c:ext>
            </c:extLst>
          </c:dPt>
          <c:dPt>
            <c:idx val="55"/>
            <c:bubble3D val="0"/>
            <c:extLst>
              <c:ext xmlns:c16="http://schemas.microsoft.com/office/drawing/2014/chart" uri="{C3380CC4-5D6E-409C-BE32-E72D297353CC}">
                <c16:uniqueId val="{00000037-B3DB-4E3F-A64B-E66476BB2808}"/>
              </c:ext>
            </c:extLst>
          </c:dPt>
          <c:dPt>
            <c:idx val="56"/>
            <c:bubble3D val="0"/>
            <c:extLst>
              <c:ext xmlns:c16="http://schemas.microsoft.com/office/drawing/2014/chart" uri="{C3380CC4-5D6E-409C-BE32-E72D297353CC}">
                <c16:uniqueId val="{00000038-B3DB-4E3F-A64B-E66476BB2808}"/>
              </c:ext>
            </c:extLst>
          </c:dPt>
          <c:dPt>
            <c:idx val="57"/>
            <c:bubble3D val="0"/>
            <c:extLst>
              <c:ext xmlns:c16="http://schemas.microsoft.com/office/drawing/2014/chart" uri="{C3380CC4-5D6E-409C-BE32-E72D297353CC}">
                <c16:uniqueId val="{00000039-B3DB-4E3F-A64B-E66476BB2808}"/>
              </c:ext>
            </c:extLst>
          </c:dPt>
          <c:dPt>
            <c:idx val="58"/>
            <c:bubble3D val="0"/>
            <c:extLst>
              <c:ext xmlns:c16="http://schemas.microsoft.com/office/drawing/2014/chart" uri="{C3380CC4-5D6E-409C-BE32-E72D297353CC}">
                <c16:uniqueId val="{0000003A-B3DB-4E3F-A64B-E66476BB2808}"/>
              </c:ext>
            </c:extLst>
          </c:dPt>
          <c:dPt>
            <c:idx val="59"/>
            <c:bubble3D val="0"/>
            <c:extLst>
              <c:ext xmlns:c16="http://schemas.microsoft.com/office/drawing/2014/chart" uri="{C3380CC4-5D6E-409C-BE32-E72D297353CC}">
                <c16:uniqueId val="{0000003B-B3DB-4E3F-A64B-E66476BB2808}"/>
              </c:ext>
            </c:extLst>
          </c:dPt>
          <c:dPt>
            <c:idx val="60"/>
            <c:bubble3D val="0"/>
            <c:extLst>
              <c:ext xmlns:c16="http://schemas.microsoft.com/office/drawing/2014/chart" uri="{C3380CC4-5D6E-409C-BE32-E72D297353CC}">
                <c16:uniqueId val="{0000003C-B3DB-4E3F-A64B-E66476BB2808}"/>
              </c:ext>
            </c:extLst>
          </c:dPt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3D-B3DB-4E3F-A64B-E66476BB2808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3E-B3DB-4E3F-A64B-E66476BB2808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3F-B3DB-4E3F-A64B-E66476BB2808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40-B3DB-4E3F-A64B-E66476BB2808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41-B3DB-4E3F-A64B-E66476BB2808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42-B3DB-4E3F-A64B-E66476BB2808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43-B3DB-4E3F-A64B-E66476BB2808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44-B3DB-4E3F-A64B-E66476BB2808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45-B3DB-4E3F-A64B-E66476BB2808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46-B3DB-4E3F-A64B-E66476BB2808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47-B3DB-4E3F-A64B-E66476BB2808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48-B3DB-4E3F-A64B-E66476BB2808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49-B3DB-4E3F-A64B-E66476BB2808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4A-B3DB-4E3F-A64B-E66476BB2808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4B-B3DB-4E3F-A64B-E66476BB2808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4C-B3DB-4E3F-A64B-E66476BB2808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4D-B3DB-4E3F-A64B-E66476BB2808}"/>
              </c:ext>
            </c:extLst>
          </c:dPt>
          <c:cat>
            <c:strRef>
              <c:f>Results!$B$4:$B$165</c:f>
              <c:strCache>
                <c:ptCount val="162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19-USGS</c:v>
                </c:pt>
                <c:pt idx="64">
                  <c:v>19-USGS</c:v>
                </c:pt>
                <c:pt idx="65">
                  <c:v>19-USGS</c:v>
                </c:pt>
                <c:pt idx="66">
                  <c:v>19-USGS</c:v>
                </c:pt>
                <c:pt idx="67">
                  <c:v>19-USGS</c:v>
                </c:pt>
                <c:pt idx="68">
                  <c:v>19-USGS</c:v>
                </c:pt>
                <c:pt idx="69">
                  <c:v>19-USGS</c:v>
                </c:pt>
                <c:pt idx="70">
                  <c:v>19-USGS</c:v>
                </c:pt>
                <c:pt idx="71">
                  <c:v>19-USGS</c:v>
                </c:pt>
                <c:pt idx="72">
                  <c:v>20-USGS</c:v>
                </c:pt>
                <c:pt idx="73">
                  <c:v>20-USGS</c:v>
                </c:pt>
                <c:pt idx="74">
                  <c:v>20-USGS</c:v>
                </c:pt>
                <c:pt idx="75">
                  <c:v>20-USGS</c:v>
                </c:pt>
                <c:pt idx="76">
                  <c:v>20-USGS</c:v>
                </c:pt>
                <c:pt idx="77">
                  <c:v>20-USGS</c:v>
                </c:pt>
                <c:pt idx="78">
                  <c:v>20-USGS</c:v>
                </c:pt>
                <c:pt idx="79">
                  <c:v>20-USGS</c:v>
                </c:pt>
                <c:pt idx="80">
                  <c:v>20-USGS</c:v>
                </c:pt>
                <c:pt idx="81">
                  <c:v>21-Other</c:v>
                </c:pt>
                <c:pt idx="82">
                  <c:v>21-Other</c:v>
                </c:pt>
                <c:pt idx="83">
                  <c:v>21-Other</c:v>
                </c:pt>
                <c:pt idx="84">
                  <c:v>21-Other</c:v>
                </c:pt>
                <c:pt idx="85">
                  <c:v>21-Other</c:v>
                </c:pt>
                <c:pt idx="86">
                  <c:v>21-Other</c:v>
                </c:pt>
                <c:pt idx="87">
                  <c:v>21-Other</c:v>
                </c:pt>
                <c:pt idx="88">
                  <c:v>21-Other</c:v>
                </c:pt>
                <c:pt idx="89">
                  <c:v>21-Other</c:v>
                </c:pt>
                <c:pt idx="90">
                  <c:v>23-Other</c:v>
                </c:pt>
                <c:pt idx="91">
                  <c:v>23-Other</c:v>
                </c:pt>
                <c:pt idx="92">
                  <c:v>23-Other</c:v>
                </c:pt>
                <c:pt idx="93">
                  <c:v>23-Other</c:v>
                </c:pt>
                <c:pt idx="94">
                  <c:v>23-Other</c:v>
                </c:pt>
                <c:pt idx="95">
                  <c:v>23-Other</c:v>
                </c:pt>
                <c:pt idx="96">
                  <c:v>23-Other</c:v>
                </c:pt>
                <c:pt idx="97">
                  <c:v>23-Other</c:v>
                </c:pt>
                <c:pt idx="98">
                  <c:v>23-Other</c:v>
                </c:pt>
                <c:pt idx="99">
                  <c:v>25-USGS</c:v>
                </c:pt>
                <c:pt idx="100">
                  <c:v>25-USGS</c:v>
                </c:pt>
                <c:pt idx="101">
                  <c:v>25-USGS</c:v>
                </c:pt>
                <c:pt idx="102">
                  <c:v>25-USGS</c:v>
                </c:pt>
                <c:pt idx="103">
                  <c:v>25-USGS</c:v>
                </c:pt>
                <c:pt idx="104">
                  <c:v>25-USGS</c:v>
                </c:pt>
                <c:pt idx="105">
                  <c:v>25-USGS</c:v>
                </c:pt>
                <c:pt idx="106">
                  <c:v>25-USGS</c:v>
                </c:pt>
                <c:pt idx="107">
                  <c:v>25-USGS</c:v>
                </c:pt>
                <c:pt idx="108">
                  <c:v>28-Other</c:v>
                </c:pt>
                <c:pt idx="109">
                  <c:v>28-Other</c:v>
                </c:pt>
                <c:pt idx="110">
                  <c:v>28-Other</c:v>
                </c:pt>
                <c:pt idx="111">
                  <c:v>28-Other</c:v>
                </c:pt>
                <c:pt idx="112">
                  <c:v>28-Other</c:v>
                </c:pt>
                <c:pt idx="113">
                  <c:v>28-Other</c:v>
                </c:pt>
                <c:pt idx="114">
                  <c:v>28-Other</c:v>
                </c:pt>
                <c:pt idx="115">
                  <c:v>28-Other</c:v>
                </c:pt>
                <c:pt idx="116">
                  <c:v>28-Other</c:v>
                </c:pt>
                <c:pt idx="117">
                  <c:v>29-Other</c:v>
                </c:pt>
                <c:pt idx="118">
                  <c:v>29-Other</c:v>
                </c:pt>
                <c:pt idx="119">
                  <c:v>29-Other</c:v>
                </c:pt>
                <c:pt idx="120">
                  <c:v>29-Other</c:v>
                </c:pt>
                <c:pt idx="121">
                  <c:v>29-Other</c:v>
                </c:pt>
                <c:pt idx="122">
                  <c:v>29-Other</c:v>
                </c:pt>
                <c:pt idx="123">
                  <c:v>29-Other</c:v>
                </c:pt>
                <c:pt idx="124">
                  <c:v>29-Other</c:v>
                </c:pt>
                <c:pt idx="125">
                  <c:v>29-Other</c:v>
                </c:pt>
                <c:pt idx="126">
                  <c:v>30-Other</c:v>
                </c:pt>
                <c:pt idx="127">
                  <c:v>30-Other</c:v>
                </c:pt>
                <c:pt idx="128">
                  <c:v>30-Other</c:v>
                </c:pt>
                <c:pt idx="129">
                  <c:v>30-Other</c:v>
                </c:pt>
                <c:pt idx="130">
                  <c:v>30-Other</c:v>
                </c:pt>
                <c:pt idx="131">
                  <c:v>30-Other</c:v>
                </c:pt>
                <c:pt idx="132">
                  <c:v>30-Other</c:v>
                </c:pt>
                <c:pt idx="133">
                  <c:v>30-Other</c:v>
                </c:pt>
                <c:pt idx="134">
                  <c:v>30-Other</c:v>
                </c:pt>
                <c:pt idx="135">
                  <c:v>31-Other</c:v>
                </c:pt>
                <c:pt idx="136">
                  <c:v>31-Other</c:v>
                </c:pt>
                <c:pt idx="137">
                  <c:v>31-Other</c:v>
                </c:pt>
                <c:pt idx="138">
                  <c:v>31-Other</c:v>
                </c:pt>
                <c:pt idx="139">
                  <c:v>31-Other</c:v>
                </c:pt>
                <c:pt idx="140">
                  <c:v>31-Other</c:v>
                </c:pt>
                <c:pt idx="141">
                  <c:v>31-Other</c:v>
                </c:pt>
                <c:pt idx="142">
                  <c:v>31-Other</c:v>
                </c:pt>
                <c:pt idx="143">
                  <c:v>31-Other</c:v>
                </c:pt>
                <c:pt idx="144">
                  <c:v>34-Other</c:v>
                </c:pt>
                <c:pt idx="145">
                  <c:v>34-Other</c:v>
                </c:pt>
                <c:pt idx="146">
                  <c:v>34-Other</c:v>
                </c:pt>
                <c:pt idx="147">
                  <c:v>34-Other</c:v>
                </c:pt>
                <c:pt idx="148">
                  <c:v>34-Other</c:v>
                </c:pt>
                <c:pt idx="149">
                  <c:v>34-Other</c:v>
                </c:pt>
                <c:pt idx="150">
                  <c:v>34-Other</c:v>
                </c:pt>
                <c:pt idx="151">
                  <c:v>34-Other</c:v>
                </c:pt>
                <c:pt idx="152">
                  <c:v>34-Other</c:v>
                </c:pt>
                <c:pt idx="153">
                  <c:v>36-Other</c:v>
                </c:pt>
                <c:pt idx="154">
                  <c:v>36-Other</c:v>
                </c:pt>
                <c:pt idx="155">
                  <c:v>36-Other</c:v>
                </c:pt>
                <c:pt idx="156">
                  <c:v>36-Other</c:v>
                </c:pt>
                <c:pt idx="157">
                  <c:v>36-Other</c:v>
                </c:pt>
                <c:pt idx="158">
                  <c:v>36-Other</c:v>
                </c:pt>
                <c:pt idx="159">
                  <c:v>36-Other</c:v>
                </c:pt>
                <c:pt idx="160">
                  <c:v>36-Other</c:v>
                </c:pt>
                <c:pt idx="161">
                  <c:v>36-Other</c:v>
                </c:pt>
              </c:strCache>
            </c:strRef>
          </c:cat>
          <c:val>
            <c:numRef>
              <c:f>Results!$T$4:$T$165</c:f>
              <c:numCache>
                <c:formatCode>0.00</c:formatCode>
                <c:ptCount val="162"/>
                <c:pt idx="0">
                  <c:v>2.9922577696044832</c:v>
                </c:pt>
                <c:pt idx="1">
                  <c:v>7.8722794346553506</c:v>
                </c:pt>
                <c:pt idx="2">
                  <c:v>-3.4213832656860594</c:v>
                </c:pt>
                <c:pt idx="3">
                  <c:v>-2.3639377131456736</c:v>
                </c:pt>
                <c:pt idx="4">
                  <c:v>1.7033500053274597</c:v>
                </c:pt>
                <c:pt idx="5">
                  <c:v>-1.3825224644738092</c:v>
                </c:pt>
                <c:pt idx="6">
                  <c:v>-2.0068724266337181</c:v>
                </c:pt>
                <c:pt idx="7">
                  <c:v>0.89006463164063787</c:v>
                </c:pt>
                <c:pt idx="8">
                  <c:v>-2.4764983579301458</c:v>
                </c:pt>
                <c:pt idx="9">
                  <c:v>-6.6059888181163418</c:v>
                </c:pt>
                <c:pt idx="10">
                  <c:v>-8.2687933288819089</c:v>
                </c:pt>
                <c:pt idx="11">
                  <c:v>5.4165528930813212</c:v>
                </c:pt>
                <c:pt idx="12">
                  <c:v>-3.305673865476042</c:v>
                </c:pt>
                <c:pt idx="13">
                  <c:v>-6.6431892046120407</c:v>
                </c:pt>
                <c:pt idx="14">
                  <c:v>-4.7521089607991422</c:v>
                </c:pt>
                <c:pt idx="15">
                  <c:v>2.4847887494285104</c:v>
                </c:pt>
                <c:pt idx="16">
                  <c:v>3.0070654816140663</c:v>
                </c:pt>
                <c:pt idx="17">
                  <c:v>1.09126131865612</c:v>
                </c:pt>
                <c:pt idx="18">
                  <c:v>10.586144289298394</c:v>
                </c:pt>
                <c:pt idx="19">
                  <c:v>-4.7640615364650198</c:v>
                </c:pt>
                <c:pt idx="20">
                  <c:v>-5.119455604918028</c:v>
                </c:pt>
                <c:pt idx="21">
                  <c:v>-3.4446026165609203</c:v>
                </c:pt>
                <c:pt idx="22">
                  <c:v>-1.2965625403919285</c:v>
                </c:pt>
                <c:pt idx="23">
                  <c:v>-0.89182047950269516</c:v>
                </c:pt>
                <c:pt idx="24">
                  <c:v>-4.0638516874326767</c:v>
                </c:pt>
                <c:pt idx="25">
                  <c:v>-3.7276101407688214</c:v>
                </c:pt>
                <c:pt idx="26">
                  <c:v>-3.1597976076919556</c:v>
                </c:pt>
                <c:pt idx="27">
                  <c:v>-6.3688162149875662</c:v>
                </c:pt>
                <c:pt idx="28">
                  <c:v>-0.10728472697838828</c:v>
                </c:pt>
                <c:pt idx="29">
                  <c:v>-2.5466940020639992</c:v>
                </c:pt>
                <c:pt idx="30">
                  <c:v>-2.6508332415359042</c:v>
                </c:pt>
                <c:pt idx="31">
                  <c:v>-2.629082923748395</c:v>
                </c:pt>
                <c:pt idx="32">
                  <c:v>-0.90491406536128205</c:v>
                </c:pt>
                <c:pt idx="33">
                  <c:v>-0.28645297022930882</c:v>
                </c:pt>
                <c:pt idx="34">
                  <c:v>-5.687756882517569E-3</c:v>
                </c:pt>
                <c:pt idx="35">
                  <c:v>1.2617599150245549</c:v>
                </c:pt>
                <c:pt idx="36">
                  <c:v>-1.2429508843537014</c:v>
                </c:pt>
                <c:pt idx="37">
                  <c:v>-2.9007174454080062</c:v>
                </c:pt>
                <c:pt idx="38">
                  <c:v>-2.7768342375774115</c:v>
                </c:pt>
                <c:pt idx="39">
                  <c:v>-0.68832692052557243</c:v>
                </c:pt>
                <c:pt idx="40">
                  <c:v>-1.2937542525316335</c:v>
                </c:pt>
                <c:pt idx="41">
                  <c:v>-0.56849106283322082</c:v>
                </c:pt>
                <c:pt idx="42">
                  <c:v>-0.11485239426931604</c:v>
                </c:pt>
                <c:pt idx="43">
                  <c:v>1.8184091644418133E-2</c:v>
                </c:pt>
                <c:pt idx="44">
                  <c:v>-0.1165366916280641</c:v>
                </c:pt>
                <c:pt idx="45">
                  <c:v>-12.838340636140657</c:v>
                </c:pt>
                <c:pt idx="46">
                  <c:v>-1.8673096490861618</c:v>
                </c:pt>
                <c:pt idx="47">
                  <c:v>-4.6121634831972482</c:v>
                </c:pt>
                <c:pt idx="48">
                  <c:v>-2.892072422280374</c:v>
                </c:pt>
                <c:pt idx="49">
                  <c:v>-4.8899985087257614</c:v>
                </c:pt>
                <c:pt idx="50">
                  <c:v>-4.2926584129730152</c:v>
                </c:pt>
                <c:pt idx="51">
                  <c:v>-2.2915182309871938</c:v>
                </c:pt>
                <c:pt idx="52">
                  <c:v>-0.51887228275952391</c:v>
                </c:pt>
                <c:pt idx="53">
                  <c:v>-1.1464055259345358</c:v>
                </c:pt>
                <c:pt idx="54">
                  <c:v>0.1184011036294258</c:v>
                </c:pt>
                <c:pt idx="55">
                  <c:v>1.6293101849590055</c:v>
                </c:pt>
                <c:pt idx="56">
                  <c:v>-0.24650985321432095</c:v>
                </c:pt>
                <c:pt idx="57">
                  <c:v>-1.3607958640733082</c:v>
                </c:pt>
                <c:pt idx="58">
                  <c:v>-2.1942239280539662</c:v>
                </c:pt>
                <c:pt idx="59">
                  <c:v>-1.6920609252421399</c:v>
                </c:pt>
                <c:pt idx="60">
                  <c:v>-0.74223870508140077</c:v>
                </c:pt>
                <c:pt idx="61">
                  <c:v>-5.6795657036226581</c:v>
                </c:pt>
                <c:pt idx="62">
                  <c:v>-0.38797663911477243</c:v>
                </c:pt>
                <c:pt idx="63">
                  <c:v>5.4452680405952014</c:v>
                </c:pt>
                <c:pt idx="64">
                  <c:v>-1.9591755568172657</c:v>
                </c:pt>
                <c:pt idx="65">
                  <c:v>0.29502061326517787</c:v>
                </c:pt>
                <c:pt idx="66">
                  <c:v>-2.3059706769790531</c:v>
                </c:pt>
                <c:pt idx="67">
                  <c:v>-1.277366176594918</c:v>
                </c:pt>
                <c:pt idx="68">
                  <c:v>-0.60012908104922547</c:v>
                </c:pt>
                <c:pt idx="69">
                  <c:v>-1.4085398155935838</c:v>
                </c:pt>
                <c:pt idx="70">
                  <c:v>-1.0413043040464149</c:v>
                </c:pt>
                <c:pt idx="71">
                  <c:v>-0.67206624901012335</c:v>
                </c:pt>
                <c:pt idx="72">
                  <c:v>-1.5184440310063769</c:v>
                </c:pt>
                <c:pt idx="73">
                  <c:v>-11.226599838117171</c:v>
                </c:pt>
                <c:pt idx="74">
                  <c:v>-4.296263657515925</c:v>
                </c:pt>
                <c:pt idx="75">
                  <c:v>-4.88818067598823</c:v>
                </c:pt>
                <c:pt idx="76">
                  <c:v>-2.3682594677171571</c:v>
                </c:pt>
                <c:pt idx="77">
                  <c:v>-1.6549827545142881</c:v>
                </c:pt>
                <c:pt idx="78">
                  <c:v>-0.72432002426789843</c:v>
                </c:pt>
                <c:pt idx="79">
                  <c:v>-0.51168200588495194</c:v>
                </c:pt>
                <c:pt idx="80">
                  <c:v>-0.58727300507430313</c:v>
                </c:pt>
                <c:pt idx="81">
                  <c:v>-5.9749807061862423</c:v>
                </c:pt>
                <c:pt idx="82">
                  <c:v>-9.5790347538729854</c:v>
                </c:pt>
                <c:pt idx="83">
                  <c:v>-14.530976782293459</c:v>
                </c:pt>
                <c:pt idx="84">
                  <c:v>-5.5773579742617887</c:v>
                </c:pt>
                <c:pt idx="85">
                  <c:v>-3.1716236329501721</c:v>
                </c:pt>
                <c:pt idx="86">
                  <c:v>-0.69708510091071574</c:v>
                </c:pt>
                <c:pt idx="87">
                  <c:v>-0.29883880253072498</c:v>
                </c:pt>
                <c:pt idx="88">
                  <c:v>-0.42529465544658013</c:v>
                </c:pt>
                <c:pt idx="89">
                  <c:v>-0.35174303188379319</c:v>
                </c:pt>
                <c:pt idx="90">
                  <c:v>1.7585030259523731</c:v>
                </c:pt>
                <c:pt idx="91">
                  <c:v>4.1003300653768084</c:v>
                </c:pt>
                <c:pt idx="92">
                  <c:v>0.57092029997730387</c:v>
                </c:pt>
                <c:pt idx="93">
                  <c:v>-1.8262808681025897</c:v>
                </c:pt>
                <c:pt idx="94">
                  <c:v>-1.4899784042683388</c:v>
                </c:pt>
                <c:pt idx="95">
                  <c:v>-1.3691974488219816</c:v>
                </c:pt>
                <c:pt idx="96">
                  <c:v>7.4676676031936506E-2</c:v>
                </c:pt>
                <c:pt idx="97">
                  <c:v>2.272653546857276E-2</c:v>
                </c:pt>
                <c:pt idx="98">
                  <c:v>0.31106803961040458</c:v>
                </c:pt>
                <c:pt idx="100">
                  <c:v>1.8974211553745426</c:v>
                </c:pt>
                <c:pt idx="101">
                  <c:v>-1.2546820974710666</c:v>
                </c:pt>
                <c:pt idx="102">
                  <c:v>-2.7424814146480538</c:v>
                </c:pt>
                <c:pt idx="103">
                  <c:v>-1.6933369770803053</c:v>
                </c:pt>
                <c:pt idx="104">
                  <c:v>-0.77259194864841374</c:v>
                </c:pt>
                <c:pt idx="105">
                  <c:v>-1.0437115974832571</c:v>
                </c:pt>
                <c:pt idx="106">
                  <c:v>-0.61694377184585969</c:v>
                </c:pt>
                <c:pt idx="107">
                  <c:v>-0.58049975199766812</c:v>
                </c:pt>
                <c:pt idx="108">
                  <c:v>-20.439191818808709</c:v>
                </c:pt>
                <c:pt idx="109">
                  <c:v>-16.424146517055025</c:v>
                </c:pt>
                <c:pt idx="110">
                  <c:v>-8.7749500620730334</c:v>
                </c:pt>
                <c:pt idx="111">
                  <c:v>-5.4979040076099102</c:v>
                </c:pt>
                <c:pt idx="112">
                  <c:v>-3.8491947278063288</c:v>
                </c:pt>
                <c:pt idx="113">
                  <c:v>-3.3259873164672742</c:v>
                </c:pt>
                <c:pt idx="114">
                  <c:v>-0.93640512994270542</c:v>
                </c:pt>
                <c:pt idx="115">
                  <c:v>-0.68340396727432029</c:v>
                </c:pt>
                <c:pt idx="116">
                  <c:v>-0.89700096930929274</c:v>
                </c:pt>
                <c:pt idx="117">
                  <c:v>-5.1922786988243637</c:v>
                </c:pt>
                <c:pt idx="118">
                  <c:v>-6.9950453198869198</c:v>
                </c:pt>
                <c:pt idx="119">
                  <c:v>-3.2503297907681681</c:v>
                </c:pt>
                <c:pt idx="120">
                  <c:v>-1.9863257488736803</c:v>
                </c:pt>
                <c:pt idx="121">
                  <c:v>-0.8935152850395981</c:v>
                </c:pt>
                <c:pt idx="122">
                  <c:v>-0.89196727827661382</c:v>
                </c:pt>
                <c:pt idx="123">
                  <c:v>-0.49319766480370542</c:v>
                </c:pt>
                <c:pt idx="124">
                  <c:v>-0.43001759310637555</c:v>
                </c:pt>
                <c:pt idx="125">
                  <c:v>-0.62479167424400517</c:v>
                </c:pt>
                <c:pt idx="126">
                  <c:v>-23.742486944306084</c:v>
                </c:pt>
                <c:pt idx="127">
                  <c:v>-7.3935969502372618</c:v>
                </c:pt>
                <c:pt idx="128">
                  <c:v>-11.136584986504833</c:v>
                </c:pt>
                <c:pt idx="129">
                  <c:v>-6.8722811010778679</c:v>
                </c:pt>
                <c:pt idx="130">
                  <c:v>-2.2096842332826334</c:v>
                </c:pt>
                <c:pt idx="131">
                  <c:v>-4.0851993542953737</c:v>
                </c:pt>
                <c:pt idx="132">
                  <c:v>-1.8934305899448538</c:v>
                </c:pt>
                <c:pt idx="133">
                  <c:v>-2.4914859706207997</c:v>
                </c:pt>
                <c:pt idx="134">
                  <c:v>-1.8724694251482055</c:v>
                </c:pt>
                <c:pt idx="135">
                  <c:v>-4.5721475795684619</c:v>
                </c:pt>
                <c:pt idx="136">
                  <c:v>-1.6527219509932307</c:v>
                </c:pt>
                <c:pt idx="137">
                  <c:v>-1.3251824640779244</c:v>
                </c:pt>
                <c:pt idx="138">
                  <c:v>-2.5526606429901242</c:v>
                </c:pt>
                <c:pt idx="139">
                  <c:v>-2.109608253539347</c:v>
                </c:pt>
                <c:pt idx="140">
                  <c:v>-1.8473829177843806</c:v>
                </c:pt>
                <c:pt idx="141">
                  <c:v>-1.7656139795209438</c:v>
                </c:pt>
                <c:pt idx="142">
                  <c:v>-0.24976672476057921</c:v>
                </c:pt>
                <c:pt idx="143">
                  <c:v>-3.1262655609083518</c:v>
                </c:pt>
                <c:pt idx="144">
                  <c:v>3.5255948917851714</c:v>
                </c:pt>
                <c:pt idx="145">
                  <c:v>2.4536831717630858</c:v>
                </c:pt>
                <c:pt idx="146">
                  <c:v>-0.60424601087868346</c:v>
                </c:pt>
                <c:pt idx="147">
                  <c:v>-1.194399119579548</c:v>
                </c:pt>
                <c:pt idx="148">
                  <c:v>-0.9335427128737358</c:v>
                </c:pt>
                <c:pt idx="149">
                  <c:v>-0.54114989244475331</c:v>
                </c:pt>
                <c:pt idx="150">
                  <c:v>-0.45466745191367652</c:v>
                </c:pt>
                <c:pt idx="151">
                  <c:v>-0.36437642284864646</c:v>
                </c:pt>
                <c:pt idx="152">
                  <c:v>-1.4106829232424849</c:v>
                </c:pt>
                <c:pt idx="153">
                  <c:v>-3.1588811684295366</c:v>
                </c:pt>
                <c:pt idx="154">
                  <c:v>-4.3631996667919255</c:v>
                </c:pt>
                <c:pt idx="155">
                  <c:v>-6.0342143519190863</c:v>
                </c:pt>
                <c:pt idx="156">
                  <c:v>-2.2623357181315047</c:v>
                </c:pt>
                <c:pt idx="157">
                  <c:v>-1.1144594227701965</c:v>
                </c:pt>
                <c:pt idx="158">
                  <c:v>-1.6398600987203491</c:v>
                </c:pt>
                <c:pt idx="159">
                  <c:v>-0.42844824745756505</c:v>
                </c:pt>
                <c:pt idx="160">
                  <c:v>-8.3471881529782438E-2</c:v>
                </c:pt>
                <c:pt idx="161">
                  <c:v>4.829429621847537E-2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E-B3DB-4E3F-A64B-E66476BB2808}"/>
            </c:ext>
          </c:extLst>
        </c:ser>
        <c:ser>
          <c:idx val="1"/>
          <c:order val="1"/>
          <c:tx>
            <c:v>Median (-1.41%)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Results!$B$4:$B$165</c:f>
              <c:strCache>
                <c:ptCount val="162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19-USGS</c:v>
                </c:pt>
                <c:pt idx="64">
                  <c:v>19-USGS</c:v>
                </c:pt>
                <c:pt idx="65">
                  <c:v>19-USGS</c:v>
                </c:pt>
                <c:pt idx="66">
                  <c:v>19-USGS</c:v>
                </c:pt>
                <c:pt idx="67">
                  <c:v>19-USGS</c:v>
                </c:pt>
                <c:pt idx="68">
                  <c:v>19-USGS</c:v>
                </c:pt>
                <c:pt idx="69">
                  <c:v>19-USGS</c:v>
                </c:pt>
                <c:pt idx="70">
                  <c:v>19-USGS</c:v>
                </c:pt>
                <c:pt idx="71">
                  <c:v>19-USGS</c:v>
                </c:pt>
                <c:pt idx="72">
                  <c:v>20-USGS</c:v>
                </c:pt>
                <c:pt idx="73">
                  <c:v>20-USGS</c:v>
                </c:pt>
                <c:pt idx="74">
                  <c:v>20-USGS</c:v>
                </c:pt>
                <c:pt idx="75">
                  <c:v>20-USGS</c:v>
                </c:pt>
                <c:pt idx="76">
                  <c:v>20-USGS</c:v>
                </c:pt>
                <c:pt idx="77">
                  <c:v>20-USGS</c:v>
                </c:pt>
                <c:pt idx="78">
                  <c:v>20-USGS</c:v>
                </c:pt>
                <c:pt idx="79">
                  <c:v>20-USGS</c:v>
                </c:pt>
                <c:pt idx="80">
                  <c:v>20-USGS</c:v>
                </c:pt>
                <c:pt idx="81">
                  <c:v>21-Other</c:v>
                </c:pt>
                <c:pt idx="82">
                  <c:v>21-Other</c:v>
                </c:pt>
                <c:pt idx="83">
                  <c:v>21-Other</c:v>
                </c:pt>
                <c:pt idx="84">
                  <c:v>21-Other</c:v>
                </c:pt>
                <c:pt idx="85">
                  <c:v>21-Other</c:v>
                </c:pt>
                <c:pt idx="86">
                  <c:v>21-Other</c:v>
                </c:pt>
                <c:pt idx="87">
                  <c:v>21-Other</c:v>
                </c:pt>
                <c:pt idx="88">
                  <c:v>21-Other</c:v>
                </c:pt>
                <c:pt idx="89">
                  <c:v>21-Other</c:v>
                </c:pt>
                <c:pt idx="90">
                  <c:v>23-Other</c:v>
                </c:pt>
                <c:pt idx="91">
                  <c:v>23-Other</c:v>
                </c:pt>
                <c:pt idx="92">
                  <c:v>23-Other</c:v>
                </c:pt>
                <c:pt idx="93">
                  <c:v>23-Other</c:v>
                </c:pt>
                <c:pt idx="94">
                  <c:v>23-Other</c:v>
                </c:pt>
                <c:pt idx="95">
                  <c:v>23-Other</c:v>
                </c:pt>
                <c:pt idx="96">
                  <c:v>23-Other</c:v>
                </c:pt>
                <c:pt idx="97">
                  <c:v>23-Other</c:v>
                </c:pt>
                <c:pt idx="98">
                  <c:v>23-Other</c:v>
                </c:pt>
                <c:pt idx="99">
                  <c:v>25-USGS</c:v>
                </c:pt>
                <c:pt idx="100">
                  <c:v>25-USGS</c:v>
                </c:pt>
                <c:pt idx="101">
                  <c:v>25-USGS</c:v>
                </c:pt>
                <c:pt idx="102">
                  <c:v>25-USGS</c:v>
                </c:pt>
                <c:pt idx="103">
                  <c:v>25-USGS</c:v>
                </c:pt>
                <c:pt idx="104">
                  <c:v>25-USGS</c:v>
                </c:pt>
                <c:pt idx="105">
                  <c:v>25-USGS</c:v>
                </c:pt>
                <c:pt idx="106">
                  <c:v>25-USGS</c:v>
                </c:pt>
                <c:pt idx="107">
                  <c:v>25-USGS</c:v>
                </c:pt>
                <c:pt idx="108">
                  <c:v>28-Other</c:v>
                </c:pt>
                <c:pt idx="109">
                  <c:v>28-Other</c:v>
                </c:pt>
                <c:pt idx="110">
                  <c:v>28-Other</c:v>
                </c:pt>
                <c:pt idx="111">
                  <c:v>28-Other</c:v>
                </c:pt>
                <c:pt idx="112">
                  <c:v>28-Other</c:v>
                </c:pt>
                <c:pt idx="113">
                  <c:v>28-Other</c:v>
                </c:pt>
                <c:pt idx="114">
                  <c:v>28-Other</c:v>
                </c:pt>
                <c:pt idx="115">
                  <c:v>28-Other</c:v>
                </c:pt>
                <c:pt idx="116">
                  <c:v>28-Other</c:v>
                </c:pt>
                <c:pt idx="117">
                  <c:v>29-Other</c:v>
                </c:pt>
                <c:pt idx="118">
                  <c:v>29-Other</c:v>
                </c:pt>
                <c:pt idx="119">
                  <c:v>29-Other</c:v>
                </c:pt>
                <c:pt idx="120">
                  <c:v>29-Other</c:v>
                </c:pt>
                <c:pt idx="121">
                  <c:v>29-Other</c:v>
                </c:pt>
                <c:pt idx="122">
                  <c:v>29-Other</c:v>
                </c:pt>
                <c:pt idx="123">
                  <c:v>29-Other</c:v>
                </c:pt>
                <c:pt idx="124">
                  <c:v>29-Other</c:v>
                </c:pt>
                <c:pt idx="125">
                  <c:v>29-Other</c:v>
                </c:pt>
                <c:pt idx="126">
                  <c:v>30-Other</c:v>
                </c:pt>
                <c:pt idx="127">
                  <c:v>30-Other</c:v>
                </c:pt>
                <c:pt idx="128">
                  <c:v>30-Other</c:v>
                </c:pt>
                <c:pt idx="129">
                  <c:v>30-Other</c:v>
                </c:pt>
                <c:pt idx="130">
                  <c:v>30-Other</c:v>
                </c:pt>
                <c:pt idx="131">
                  <c:v>30-Other</c:v>
                </c:pt>
                <c:pt idx="132">
                  <c:v>30-Other</c:v>
                </c:pt>
                <c:pt idx="133">
                  <c:v>30-Other</c:v>
                </c:pt>
                <c:pt idx="134">
                  <c:v>30-Other</c:v>
                </c:pt>
                <c:pt idx="135">
                  <c:v>31-Other</c:v>
                </c:pt>
                <c:pt idx="136">
                  <c:v>31-Other</c:v>
                </c:pt>
                <c:pt idx="137">
                  <c:v>31-Other</c:v>
                </c:pt>
                <c:pt idx="138">
                  <c:v>31-Other</c:v>
                </c:pt>
                <c:pt idx="139">
                  <c:v>31-Other</c:v>
                </c:pt>
                <c:pt idx="140">
                  <c:v>31-Other</c:v>
                </c:pt>
                <c:pt idx="141">
                  <c:v>31-Other</c:v>
                </c:pt>
                <c:pt idx="142">
                  <c:v>31-Other</c:v>
                </c:pt>
                <c:pt idx="143">
                  <c:v>31-Other</c:v>
                </c:pt>
                <c:pt idx="144">
                  <c:v>34-Other</c:v>
                </c:pt>
                <c:pt idx="145">
                  <c:v>34-Other</c:v>
                </c:pt>
                <c:pt idx="146">
                  <c:v>34-Other</c:v>
                </c:pt>
                <c:pt idx="147">
                  <c:v>34-Other</c:v>
                </c:pt>
                <c:pt idx="148">
                  <c:v>34-Other</c:v>
                </c:pt>
                <c:pt idx="149">
                  <c:v>34-Other</c:v>
                </c:pt>
                <c:pt idx="150">
                  <c:v>34-Other</c:v>
                </c:pt>
                <c:pt idx="151">
                  <c:v>34-Other</c:v>
                </c:pt>
                <c:pt idx="152">
                  <c:v>34-Other</c:v>
                </c:pt>
                <c:pt idx="153">
                  <c:v>36-Other</c:v>
                </c:pt>
                <c:pt idx="154">
                  <c:v>36-Other</c:v>
                </c:pt>
                <c:pt idx="155">
                  <c:v>36-Other</c:v>
                </c:pt>
                <c:pt idx="156">
                  <c:v>36-Other</c:v>
                </c:pt>
                <c:pt idx="157">
                  <c:v>36-Other</c:v>
                </c:pt>
                <c:pt idx="158">
                  <c:v>36-Other</c:v>
                </c:pt>
                <c:pt idx="159">
                  <c:v>36-Other</c:v>
                </c:pt>
                <c:pt idx="160">
                  <c:v>36-Other</c:v>
                </c:pt>
                <c:pt idx="161">
                  <c:v>36-Other</c:v>
                </c:pt>
              </c:strCache>
            </c:strRef>
          </c:cat>
          <c:val>
            <c:numRef>
              <c:f>Results!$AK$4:$AK$165</c:f>
              <c:numCache>
                <c:formatCode>0.00</c:formatCode>
                <c:ptCount val="162"/>
                <c:pt idx="0">
                  <c:v>-1.4085398155935838</c:v>
                </c:pt>
                <c:pt idx="1">
                  <c:v>-1.4085398155935838</c:v>
                </c:pt>
                <c:pt idx="2">
                  <c:v>-1.4085398155935838</c:v>
                </c:pt>
                <c:pt idx="3">
                  <c:v>-1.4085398155935838</c:v>
                </c:pt>
                <c:pt idx="4">
                  <c:v>-1.4085398155935838</c:v>
                </c:pt>
                <c:pt idx="5">
                  <c:v>-1.4085398155935838</c:v>
                </c:pt>
                <c:pt idx="6">
                  <c:v>-1.4085398155935838</c:v>
                </c:pt>
                <c:pt idx="7">
                  <c:v>-1.4085398155935838</c:v>
                </c:pt>
                <c:pt idx="8">
                  <c:v>-1.4085398155935838</c:v>
                </c:pt>
                <c:pt idx="9">
                  <c:v>-1.4085398155935838</c:v>
                </c:pt>
                <c:pt idx="10">
                  <c:v>-1.4085398155935838</c:v>
                </c:pt>
                <c:pt idx="11">
                  <c:v>-1.4085398155935838</c:v>
                </c:pt>
                <c:pt idx="12">
                  <c:v>-1.4085398155935838</c:v>
                </c:pt>
                <c:pt idx="13">
                  <c:v>-1.4085398155935838</c:v>
                </c:pt>
                <c:pt idx="14">
                  <c:v>-1.4085398155935838</c:v>
                </c:pt>
                <c:pt idx="15">
                  <c:v>-1.4085398155935838</c:v>
                </c:pt>
                <c:pt idx="16">
                  <c:v>-1.4085398155935838</c:v>
                </c:pt>
                <c:pt idx="17">
                  <c:v>-1.4085398155935838</c:v>
                </c:pt>
                <c:pt idx="18">
                  <c:v>-1.4085398155935838</c:v>
                </c:pt>
                <c:pt idx="19">
                  <c:v>-1.4085398155935838</c:v>
                </c:pt>
                <c:pt idx="20">
                  <c:v>-1.4085398155935838</c:v>
                </c:pt>
                <c:pt idx="21">
                  <c:v>-1.4085398155935838</c:v>
                </c:pt>
                <c:pt idx="22">
                  <c:v>-1.4085398155935838</c:v>
                </c:pt>
                <c:pt idx="23">
                  <c:v>-1.4085398155935838</c:v>
                </c:pt>
                <c:pt idx="24">
                  <c:v>-1.4085398155935838</c:v>
                </c:pt>
                <c:pt idx="25">
                  <c:v>-1.4085398155935838</c:v>
                </c:pt>
                <c:pt idx="26">
                  <c:v>-1.4085398155935838</c:v>
                </c:pt>
                <c:pt idx="27">
                  <c:v>-1.4085398155935838</c:v>
                </c:pt>
                <c:pt idx="28">
                  <c:v>-1.4085398155935838</c:v>
                </c:pt>
                <c:pt idx="29">
                  <c:v>-1.4085398155935838</c:v>
                </c:pt>
                <c:pt idx="30">
                  <c:v>-1.4085398155935838</c:v>
                </c:pt>
                <c:pt idx="31">
                  <c:v>-1.4085398155935838</c:v>
                </c:pt>
                <c:pt idx="32">
                  <c:v>-1.4085398155935838</c:v>
                </c:pt>
                <c:pt idx="33">
                  <c:v>-1.4085398155935838</c:v>
                </c:pt>
                <c:pt idx="34">
                  <c:v>-1.4085398155935838</c:v>
                </c:pt>
                <c:pt idx="35">
                  <c:v>-1.4085398155935838</c:v>
                </c:pt>
                <c:pt idx="36">
                  <c:v>-1.4085398155935838</c:v>
                </c:pt>
                <c:pt idx="37">
                  <c:v>-1.4085398155935838</c:v>
                </c:pt>
                <c:pt idx="38">
                  <c:v>-1.4085398155935838</c:v>
                </c:pt>
                <c:pt idx="39">
                  <c:v>-1.4085398155935838</c:v>
                </c:pt>
                <c:pt idx="40">
                  <c:v>-1.4085398155935838</c:v>
                </c:pt>
                <c:pt idx="41">
                  <c:v>-1.4085398155935838</c:v>
                </c:pt>
                <c:pt idx="42">
                  <c:v>-1.4085398155935838</c:v>
                </c:pt>
                <c:pt idx="43">
                  <c:v>-1.4085398155935838</c:v>
                </c:pt>
                <c:pt idx="44">
                  <c:v>-1.4085398155935838</c:v>
                </c:pt>
                <c:pt idx="45">
                  <c:v>-1.4085398155935838</c:v>
                </c:pt>
                <c:pt idx="46">
                  <c:v>-1.4085398155935838</c:v>
                </c:pt>
                <c:pt idx="47">
                  <c:v>-1.4085398155935838</c:v>
                </c:pt>
                <c:pt idx="48">
                  <c:v>-1.4085398155935838</c:v>
                </c:pt>
                <c:pt idx="49">
                  <c:v>-1.4085398155935838</c:v>
                </c:pt>
                <c:pt idx="50">
                  <c:v>-1.4085398155935838</c:v>
                </c:pt>
                <c:pt idx="51">
                  <c:v>-1.4085398155935838</c:v>
                </c:pt>
                <c:pt idx="52">
                  <c:v>-1.4085398155935838</c:v>
                </c:pt>
                <c:pt idx="53">
                  <c:v>-1.4085398155935838</c:v>
                </c:pt>
                <c:pt idx="54">
                  <c:v>-1.4085398155935838</c:v>
                </c:pt>
                <c:pt idx="55">
                  <c:v>-1.4085398155935838</c:v>
                </c:pt>
                <c:pt idx="56">
                  <c:v>-1.4085398155935838</c:v>
                </c:pt>
                <c:pt idx="57">
                  <c:v>-1.4085398155935838</c:v>
                </c:pt>
                <c:pt idx="58">
                  <c:v>-1.4085398155935838</c:v>
                </c:pt>
                <c:pt idx="59">
                  <c:v>-1.4085398155935838</c:v>
                </c:pt>
                <c:pt idx="60">
                  <c:v>-1.4085398155935838</c:v>
                </c:pt>
                <c:pt idx="61">
                  <c:v>-1.4085398155935838</c:v>
                </c:pt>
                <c:pt idx="62">
                  <c:v>-1.4085398155935838</c:v>
                </c:pt>
                <c:pt idx="63">
                  <c:v>-1.4085398155935838</c:v>
                </c:pt>
                <c:pt idx="64">
                  <c:v>-1.4085398155935838</c:v>
                </c:pt>
                <c:pt idx="65">
                  <c:v>-1.4085398155935838</c:v>
                </c:pt>
                <c:pt idx="66">
                  <c:v>-1.4085398155935838</c:v>
                </c:pt>
                <c:pt idx="67">
                  <c:v>-1.4085398155935838</c:v>
                </c:pt>
                <c:pt idx="68">
                  <c:v>-1.4085398155935838</c:v>
                </c:pt>
                <c:pt idx="69">
                  <c:v>-1.4085398155935838</c:v>
                </c:pt>
                <c:pt idx="70">
                  <c:v>-1.4085398155935838</c:v>
                </c:pt>
                <c:pt idx="71">
                  <c:v>-1.4085398155935838</c:v>
                </c:pt>
                <c:pt idx="72">
                  <c:v>-1.4085398155935838</c:v>
                </c:pt>
                <c:pt idx="73">
                  <c:v>-1.4085398155935838</c:v>
                </c:pt>
                <c:pt idx="74">
                  <c:v>-1.4085398155935838</c:v>
                </c:pt>
                <c:pt idx="75">
                  <c:v>-1.4085398155935838</c:v>
                </c:pt>
                <c:pt idx="76">
                  <c:v>-1.4085398155935838</c:v>
                </c:pt>
                <c:pt idx="77">
                  <c:v>-1.4085398155935838</c:v>
                </c:pt>
                <c:pt idx="78">
                  <c:v>-1.4085398155935838</c:v>
                </c:pt>
                <c:pt idx="79">
                  <c:v>-1.4085398155935838</c:v>
                </c:pt>
                <c:pt idx="80">
                  <c:v>-1.4085398155935838</c:v>
                </c:pt>
                <c:pt idx="81">
                  <c:v>-1.4085398155935838</c:v>
                </c:pt>
                <c:pt idx="82">
                  <c:v>-1.4085398155935838</c:v>
                </c:pt>
                <c:pt idx="83">
                  <c:v>-1.4085398155935838</c:v>
                </c:pt>
                <c:pt idx="84">
                  <c:v>-1.4085398155935838</c:v>
                </c:pt>
                <c:pt idx="85">
                  <c:v>-1.4085398155935838</c:v>
                </c:pt>
                <c:pt idx="86">
                  <c:v>-1.4085398155935838</c:v>
                </c:pt>
                <c:pt idx="87">
                  <c:v>-1.4085398155935838</c:v>
                </c:pt>
                <c:pt idx="88">
                  <c:v>-1.4085398155935838</c:v>
                </c:pt>
                <c:pt idx="89">
                  <c:v>-1.4085398155935838</c:v>
                </c:pt>
                <c:pt idx="90">
                  <c:v>-1.4085398155935838</c:v>
                </c:pt>
                <c:pt idx="91">
                  <c:v>-1.4085398155935838</c:v>
                </c:pt>
                <c:pt idx="92">
                  <c:v>-1.4085398155935838</c:v>
                </c:pt>
                <c:pt idx="93">
                  <c:v>-1.4085398155935838</c:v>
                </c:pt>
                <c:pt idx="94">
                  <c:v>-1.4085398155935838</c:v>
                </c:pt>
                <c:pt idx="95">
                  <c:v>-1.4085398155935838</c:v>
                </c:pt>
                <c:pt idx="96">
                  <c:v>-1.4085398155935838</c:v>
                </c:pt>
                <c:pt idx="97">
                  <c:v>-1.4085398155935838</c:v>
                </c:pt>
                <c:pt idx="98">
                  <c:v>-1.4085398155935838</c:v>
                </c:pt>
                <c:pt idx="99">
                  <c:v>-1.4085398155935838</c:v>
                </c:pt>
                <c:pt idx="100">
                  <c:v>-1.4085398155935838</c:v>
                </c:pt>
                <c:pt idx="101">
                  <c:v>-1.4085398155935838</c:v>
                </c:pt>
                <c:pt idx="102">
                  <c:v>-1.4085398155935838</c:v>
                </c:pt>
                <c:pt idx="103">
                  <c:v>-1.4085398155935838</c:v>
                </c:pt>
                <c:pt idx="104">
                  <c:v>-1.4085398155935838</c:v>
                </c:pt>
                <c:pt idx="105">
                  <c:v>-1.4085398155935838</c:v>
                </c:pt>
                <c:pt idx="106">
                  <c:v>-1.4085398155935838</c:v>
                </c:pt>
                <c:pt idx="107">
                  <c:v>-1.4085398155935838</c:v>
                </c:pt>
                <c:pt idx="108">
                  <c:v>-1.4085398155935838</c:v>
                </c:pt>
                <c:pt idx="109">
                  <c:v>-1.4085398155935838</c:v>
                </c:pt>
                <c:pt idx="110">
                  <c:v>-1.4085398155935838</c:v>
                </c:pt>
                <c:pt idx="111">
                  <c:v>-1.4085398155935838</c:v>
                </c:pt>
                <c:pt idx="112">
                  <c:v>-1.4085398155935838</c:v>
                </c:pt>
                <c:pt idx="113">
                  <c:v>-1.4085398155935838</c:v>
                </c:pt>
                <c:pt idx="114">
                  <c:v>-1.4085398155935838</c:v>
                </c:pt>
                <c:pt idx="115">
                  <c:v>-1.4085398155935838</c:v>
                </c:pt>
                <c:pt idx="116">
                  <c:v>-1.4085398155935838</c:v>
                </c:pt>
                <c:pt idx="117">
                  <c:v>-1.4085398155935838</c:v>
                </c:pt>
                <c:pt idx="118">
                  <c:v>-1.4085398155935838</c:v>
                </c:pt>
                <c:pt idx="119">
                  <c:v>-1.4085398155935838</c:v>
                </c:pt>
                <c:pt idx="120">
                  <c:v>-1.4085398155935838</c:v>
                </c:pt>
                <c:pt idx="121">
                  <c:v>-1.4085398155935838</c:v>
                </c:pt>
                <c:pt idx="122">
                  <c:v>-1.4085398155935838</c:v>
                </c:pt>
                <c:pt idx="123">
                  <c:v>-1.4085398155935838</c:v>
                </c:pt>
                <c:pt idx="124">
                  <c:v>-1.4085398155935838</c:v>
                </c:pt>
                <c:pt idx="125">
                  <c:v>-1.4085398155935838</c:v>
                </c:pt>
                <c:pt idx="126">
                  <c:v>-1.4085398155935838</c:v>
                </c:pt>
                <c:pt idx="127">
                  <c:v>-1.4085398155935838</c:v>
                </c:pt>
                <c:pt idx="128">
                  <c:v>-1.4085398155935838</c:v>
                </c:pt>
                <c:pt idx="129">
                  <c:v>-1.4085398155935838</c:v>
                </c:pt>
                <c:pt idx="130">
                  <c:v>-1.4085398155935838</c:v>
                </c:pt>
                <c:pt idx="131">
                  <c:v>-1.4085398155935838</c:v>
                </c:pt>
                <c:pt idx="132">
                  <c:v>-1.4085398155935838</c:v>
                </c:pt>
                <c:pt idx="133">
                  <c:v>-1.4085398155935838</c:v>
                </c:pt>
                <c:pt idx="134">
                  <c:v>-1.4085398155935838</c:v>
                </c:pt>
                <c:pt idx="135">
                  <c:v>-1.4085398155935838</c:v>
                </c:pt>
                <c:pt idx="136">
                  <c:v>-1.4085398155935838</c:v>
                </c:pt>
                <c:pt idx="137">
                  <c:v>-1.4085398155935838</c:v>
                </c:pt>
                <c:pt idx="138">
                  <c:v>-1.4085398155935838</c:v>
                </c:pt>
                <c:pt idx="139">
                  <c:v>-1.4085398155935838</c:v>
                </c:pt>
                <c:pt idx="140">
                  <c:v>-1.4085398155935838</c:v>
                </c:pt>
                <c:pt idx="141">
                  <c:v>-1.4085398155935838</c:v>
                </c:pt>
                <c:pt idx="142">
                  <c:v>-1.4085398155935838</c:v>
                </c:pt>
                <c:pt idx="143">
                  <c:v>-1.4085398155935838</c:v>
                </c:pt>
                <c:pt idx="144">
                  <c:v>-1.4085398155935838</c:v>
                </c:pt>
                <c:pt idx="145">
                  <c:v>-1.4085398155935838</c:v>
                </c:pt>
                <c:pt idx="146">
                  <c:v>-1.4085398155935838</c:v>
                </c:pt>
                <c:pt idx="147">
                  <c:v>-1.4085398155935838</c:v>
                </c:pt>
                <c:pt idx="148">
                  <c:v>-1.4085398155935838</c:v>
                </c:pt>
                <c:pt idx="149">
                  <c:v>-1.4085398155935838</c:v>
                </c:pt>
                <c:pt idx="150">
                  <c:v>-1.4085398155935838</c:v>
                </c:pt>
                <c:pt idx="151">
                  <c:v>-1.4085398155935838</c:v>
                </c:pt>
                <c:pt idx="152">
                  <c:v>-1.4085398155935838</c:v>
                </c:pt>
                <c:pt idx="153">
                  <c:v>-1.4085398155935838</c:v>
                </c:pt>
                <c:pt idx="154">
                  <c:v>-1.4085398155935838</c:v>
                </c:pt>
                <c:pt idx="155">
                  <c:v>-1.4085398155935838</c:v>
                </c:pt>
                <c:pt idx="156">
                  <c:v>-1.4085398155935838</c:v>
                </c:pt>
                <c:pt idx="157">
                  <c:v>-1.4085398155935838</c:v>
                </c:pt>
                <c:pt idx="158">
                  <c:v>-1.4085398155935838</c:v>
                </c:pt>
                <c:pt idx="159">
                  <c:v>-1.4085398155935838</c:v>
                </c:pt>
                <c:pt idx="160">
                  <c:v>-1.4085398155935838</c:v>
                </c:pt>
                <c:pt idx="161">
                  <c:v>-1.4085398155935838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F-B3DB-4E3F-A64B-E66476BB2808}"/>
            </c:ext>
          </c:extLst>
        </c:ser>
        <c:ser>
          <c:idx val="2"/>
          <c:order val="2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Results!$B$4:$B$165</c:f>
              <c:strCache>
                <c:ptCount val="162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19-USGS</c:v>
                </c:pt>
                <c:pt idx="64">
                  <c:v>19-USGS</c:v>
                </c:pt>
                <c:pt idx="65">
                  <c:v>19-USGS</c:v>
                </c:pt>
                <c:pt idx="66">
                  <c:v>19-USGS</c:v>
                </c:pt>
                <c:pt idx="67">
                  <c:v>19-USGS</c:v>
                </c:pt>
                <c:pt idx="68">
                  <c:v>19-USGS</c:v>
                </c:pt>
                <c:pt idx="69">
                  <c:v>19-USGS</c:v>
                </c:pt>
                <c:pt idx="70">
                  <c:v>19-USGS</c:v>
                </c:pt>
                <c:pt idx="71">
                  <c:v>19-USGS</c:v>
                </c:pt>
                <c:pt idx="72">
                  <c:v>20-USGS</c:v>
                </c:pt>
                <c:pt idx="73">
                  <c:v>20-USGS</c:v>
                </c:pt>
                <c:pt idx="74">
                  <c:v>20-USGS</c:v>
                </c:pt>
                <c:pt idx="75">
                  <c:v>20-USGS</c:v>
                </c:pt>
                <c:pt idx="76">
                  <c:v>20-USGS</c:v>
                </c:pt>
                <c:pt idx="77">
                  <c:v>20-USGS</c:v>
                </c:pt>
                <c:pt idx="78">
                  <c:v>20-USGS</c:v>
                </c:pt>
                <c:pt idx="79">
                  <c:v>20-USGS</c:v>
                </c:pt>
                <c:pt idx="80">
                  <c:v>20-USGS</c:v>
                </c:pt>
                <c:pt idx="81">
                  <c:v>21-Other</c:v>
                </c:pt>
                <c:pt idx="82">
                  <c:v>21-Other</c:v>
                </c:pt>
                <c:pt idx="83">
                  <c:v>21-Other</c:v>
                </c:pt>
                <c:pt idx="84">
                  <c:v>21-Other</c:v>
                </c:pt>
                <c:pt idx="85">
                  <c:v>21-Other</c:v>
                </c:pt>
                <c:pt idx="86">
                  <c:v>21-Other</c:v>
                </c:pt>
                <c:pt idx="87">
                  <c:v>21-Other</c:v>
                </c:pt>
                <c:pt idx="88">
                  <c:v>21-Other</c:v>
                </c:pt>
                <c:pt idx="89">
                  <c:v>21-Other</c:v>
                </c:pt>
                <c:pt idx="90">
                  <c:v>23-Other</c:v>
                </c:pt>
                <c:pt idx="91">
                  <c:v>23-Other</c:v>
                </c:pt>
                <c:pt idx="92">
                  <c:v>23-Other</c:v>
                </c:pt>
                <c:pt idx="93">
                  <c:v>23-Other</c:v>
                </c:pt>
                <c:pt idx="94">
                  <c:v>23-Other</c:v>
                </c:pt>
                <c:pt idx="95">
                  <c:v>23-Other</c:v>
                </c:pt>
                <c:pt idx="96">
                  <c:v>23-Other</c:v>
                </c:pt>
                <c:pt idx="97">
                  <c:v>23-Other</c:v>
                </c:pt>
                <c:pt idx="98">
                  <c:v>23-Other</c:v>
                </c:pt>
                <c:pt idx="99">
                  <c:v>25-USGS</c:v>
                </c:pt>
                <c:pt idx="100">
                  <c:v>25-USGS</c:v>
                </c:pt>
                <c:pt idx="101">
                  <c:v>25-USGS</c:v>
                </c:pt>
                <c:pt idx="102">
                  <c:v>25-USGS</c:v>
                </c:pt>
                <c:pt idx="103">
                  <c:v>25-USGS</c:v>
                </c:pt>
                <c:pt idx="104">
                  <c:v>25-USGS</c:v>
                </c:pt>
                <c:pt idx="105">
                  <c:v>25-USGS</c:v>
                </c:pt>
                <c:pt idx="106">
                  <c:v>25-USGS</c:v>
                </c:pt>
                <c:pt idx="107">
                  <c:v>25-USGS</c:v>
                </c:pt>
                <c:pt idx="108">
                  <c:v>28-Other</c:v>
                </c:pt>
                <c:pt idx="109">
                  <c:v>28-Other</c:v>
                </c:pt>
                <c:pt idx="110">
                  <c:v>28-Other</c:v>
                </c:pt>
                <c:pt idx="111">
                  <c:v>28-Other</c:v>
                </c:pt>
                <c:pt idx="112">
                  <c:v>28-Other</c:v>
                </c:pt>
                <c:pt idx="113">
                  <c:v>28-Other</c:v>
                </c:pt>
                <c:pt idx="114">
                  <c:v>28-Other</c:v>
                </c:pt>
                <c:pt idx="115">
                  <c:v>28-Other</c:v>
                </c:pt>
                <c:pt idx="116">
                  <c:v>28-Other</c:v>
                </c:pt>
                <c:pt idx="117">
                  <c:v>29-Other</c:v>
                </c:pt>
                <c:pt idx="118">
                  <c:v>29-Other</c:v>
                </c:pt>
                <c:pt idx="119">
                  <c:v>29-Other</c:v>
                </c:pt>
                <c:pt idx="120">
                  <c:v>29-Other</c:v>
                </c:pt>
                <c:pt idx="121">
                  <c:v>29-Other</c:v>
                </c:pt>
                <c:pt idx="122">
                  <c:v>29-Other</c:v>
                </c:pt>
                <c:pt idx="123">
                  <c:v>29-Other</c:v>
                </c:pt>
                <c:pt idx="124">
                  <c:v>29-Other</c:v>
                </c:pt>
                <c:pt idx="125">
                  <c:v>29-Other</c:v>
                </c:pt>
                <c:pt idx="126">
                  <c:v>30-Other</c:v>
                </c:pt>
                <c:pt idx="127">
                  <c:v>30-Other</c:v>
                </c:pt>
                <c:pt idx="128">
                  <c:v>30-Other</c:v>
                </c:pt>
                <c:pt idx="129">
                  <c:v>30-Other</c:v>
                </c:pt>
                <c:pt idx="130">
                  <c:v>30-Other</c:v>
                </c:pt>
                <c:pt idx="131">
                  <c:v>30-Other</c:v>
                </c:pt>
                <c:pt idx="132">
                  <c:v>30-Other</c:v>
                </c:pt>
                <c:pt idx="133">
                  <c:v>30-Other</c:v>
                </c:pt>
                <c:pt idx="134">
                  <c:v>30-Other</c:v>
                </c:pt>
                <c:pt idx="135">
                  <c:v>31-Other</c:v>
                </c:pt>
                <c:pt idx="136">
                  <c:v>31-Other</c:v>
                </c:pt>
                <c:pt idx="137">
                  <c:v>31-Other</c:v>
                </c:pt>
                <c:pt idx="138">
                  <c:v>31-Other</c:v>
                </c:pt>
                <c:pt idx="139">
                  <c:v>31-Other</c:v>
                </c:pt>
                <c:pt idx="140">
                  <c:v>31-Other</c:v>
                </c:pt>
                <c:pt idx="141">
                  <c:v>31-Other</c:v>
                </c:pt>
                <c:pt idx="142">
                  <c:v>31-Other</c:v>
                </c:pt>
                <c:pt idx="143">
                  <c:v>31-Other</c:v>
                </c:pt>
                <c:pt idx="144">
                  <c:v>34-Other</c:v>
                </c:pt>
                <c:pt idx="145">
                  <c:v>34-Other</c:v>
                </c:pt>
                <c:pt idx="146">
                  <c:v>34-Other</c:v>
                </c:pt>
                <c:pt idx="147">
                  <c:v>34-Other</c:v>
                </c:pt>
                <c:pt idx="148">
                  <c:v>34-Other</c:v>
                </c:pt>
                <c:pt idx="149">
                  <c:v>34-Other</c:v>
                </c:pt>
                <c:pt idx="150">
                  <c:v>34-Other</c:v>
                </c:pt>
                <c:pt idx="151">
                  <c:v>34-Other</c:v>
                </c:pt>
                <c:pt idx="152">
                  <c:v>34-Other</c:v>
                </c:pt>
                <c:pt idx="153">
                  <c:v>36-Other</c:v>
                </c:pt>
                <c:pt idx="154">
                  <c:v>36-Other</c:v>
                </c:pt>
                <c:pt idx="155">
                  <c:v>36-Other</c:v>
                </c:pt>
                <c:pt idx="156">
                  <c:v>36-Other</c:v>
                </c:pt>
                <c:pt idx="157">
                  <c:v>36-Other</c:v>
                </c:pt>
                <c:pt idx="158">
                  <c:v>36-Other</c:v>
                </c:pt>
                <c:pt idx="159">
                  <c:v>36-Other</c:v>
                </c:pt>
                <c:pt idx="160">
                  <c:v>36-Other</c:v>
                </c:pt>
                <c:pt idx="161">
                  <c:v>36-Other</c:v>
                </c:pt>
              </c:strCache>
            </c:strRef>
          </c:cat>
          <c:val>
            <c:numRef>
              <c:f>Results!$AL$4:$AL$165</c:f>
              <c:numCache>
                <c:formatCode>0.00</c:formatCode>
                <c:ptCount val="162"/>
                <c:pt idx="0">
                  <c:v>-6.408539815593584</c:v>
                </c:pt>
                <c:pt idx="1">
                  <c:v>-6.408539815593584</c:v>
                </c:pt>
                <c:pt idx="2">
                  <c:v>-6.408539815593584</c:v>
                </c:pt>
                <c:pt idx="3">
                  <c:v>-6.408539815593584</c:v>
                </c:pt>
                <c:pt idx="4">
                  <c:v>-6.408539815593584</c:v>
                </c:pt>
                <c:pt idx="5">
                  <c:v>-6.408539815593584</c:v>
                </c:pt>
                <c:pt idx="6">
                  <c:v>-6.408539815593584</c:v>
                </c:pt>
                <c:pt idx="7">
                  <c:v>-6.408539815593584</c:v>
                </c:pt>
                <c:pt idx="8">
                  <c:v>-6.408539815593584</c:v>
                </c:pt>
                <c:pt idx="9">
                  <c:v>-6.408539815593584</c:v>
                </c:pt>
                <c:pt idx="10">
                  <c:v>-6.408539815593584</c:v>
                </c:pt>
                <c:pt idx="11">
                  <c:v>-6.408539815593584</c:v>
                </c:pt>
                <c:pt idx="12">
                  <c:v>-6.408539815593584</c:v>
                </c:pt>
                <c:pt idx="13">
                  <c:v>-6.408539815593584</c:v>
                </c:pt>
                <c:pt idx="14">
                  <c:v>-6.408539815593584</c:v>
                </c:pt>
                <c:pt idx="15">
                  <c:v>-6.408539815593584</c:v>
                </c:pt>
                <c:pt idx="16">
                  <c:v>-6.408539815593584</c:v>
                </c:pt>
                <c:pt idx="17">
                  <c:v>-6.408539815593584</c:v>
                </c:pt>
                <c:pt idx="18">
                  <c:v>-6.408539815593584</c:v>
                </c:pt>
                <c:pt idx="19">
                  <c:v>-6.408539815593584</c:v>
                </c:pt>
                <c:pt idx="20">
                  <c:v>-6.408539815593584</c:v>
                </c:pt>
                <c:pt idx="21">
                  <c:v>-6.408539815593584</c:v>
                </c:pt>
                <c:pt idx="22">
                  <c:v>-6.408539815593584</c:v>
                </c:pt>
                <c:pt idx="23">
                  <c:v>-6.408539815593584</c:v>
                </c:pt>
                <c:pt idx="24">
                  <c:v>-6.408539815593584</c:v>
                </c:pt>
                <c:pt idx="25">
                  <c:v>-6.408539815593584</c:v>
                </c:pt>
                <c:pt idx="26">
                  <c:v>-6.408539815593584</c:v>
                </c:pt>
                <c:pt idx="27">
                  <c:v>-6.408539815593584</c:v>
                </c:pt>
                <c:pt idx="28">
                  <c:v>-6.408539815593584</c:v>
                </c:pt>
                <c:pt idx="29">
                  <c:v>-6.408539815593584</c:v>
                </c:pt>
                <c:pt idx="30">
                  <c:v>-6.408539815593584</c:v>
                </c:pt>
                <c:pt idx="31">
                  <c:v>-6.408539815593584</c:v>
                </c:pt>
                <c:pt idx="32">
                  <c:v>-6.408539815593584</c:v>
                </c:pt>
                <c:pt idx="33">
                  <c:v>-6.408539815593584</c:v>
                </c:pt>
                <c:pt idx="34">
                  <c:v>-6.408539815593584</c:v>
                </c:pt>
                <c:pt idx="35">
                  <c:v>-6.408539815593584</c:v>
                </c:pt>
                <c:pt idx="36">
                  <c:v>-6.408539815593584</c:v>
                </c:pt>
                <c:pt idx="37">
                  <c:v>-6.408539815593584</c:v>
                </c:pt>
                <c:pt idx="38">
                  <c:v>-6.408539815593584</c:v>
                </c:pt>
                <c:pt idx="39">
                  <c:v>-6.408539815593584</c:v>
                </c:pt>
                <c:pt idx="40">
                  <c:v>-6.408539815593584</c:v>
                </c:pt>
                <c:pt idx="41">
                  <c:v>-6.408539815593584</c:v>
                </c:pt>
                <c:pt idx="42">
                  <c:v>-6.408539815593584</c:v>
                </c:pt>
                <c:pt idx="43">
                  <c:v>-6.408539815593584</c:v>
                </c:pt>
                <c:pt idx="44">
                  <c:v>-6.408539815593584</c:v>
                </c:pt>
                <c:pt idx="45">
                  <c:v>-6.408539815593584</c:v>
                </c:pt>
                <c:pt idx="46">
                  <c:v>-6.408539815593584</c:v>
                </c:pt>
                <c:pt idx="47">
                  <c:v>-6.408539815593584</c:v>
                </c:pt>
                <c:pt idx="48">
                  <c:v>-6.408539815593584</c:v>
                </c:pt>
                <c:pt idx="49">
                  <c:v>-6.408539815593584</c:v>
                </c:pt>
                <c:pt idx="50">
                  <c:v>-6.408539815593584</c:v>
                </c:pt>
                <c:pt idx="51">
                  <c:v>-6.408539815593584</c:v>
                </c:pt>
                <c:pt idx="52">
                  <c:v>-6.408539815593584</c:v>
                </c:pt>
                <c:pt idx="53">
                  <c:v>-6.408539815593584</c:v>
                </c:pt>
                <c:pt idx="54">
                  <c:v>-6.408539815593584</c:v>
                </c:pt>
                <c:pt idx="55">
                  <c:v>-6.408539815593584</c:v>
                </c:pt>
                <c:pt idx="56">
                  <c:v>-6.408539815593584</c:v>
                </c:pt>
                <c:pt idx="57">
                  <c:v>-6.408539815593584</c:v>
                </c:pt>
                <c:pt idx="58">
                  <c:v>-6.408539815593584</c:v>
                </c:pt>
                <c:pt idx="59">
                  <c:v>-6.408539815593584</c:v>
                </c:pt>
                <c:pt idx="60">
                  <c:v>-6.408539815593584</c:v>
                </c:pt>
                <c:pt idx="61">
                  <c:v>-6.408539815593584</c:v>
                </c:pt>
                <c:pt idx="62">
                  <c:v>-6.408539815593584</c:v>
                </c:pt>
                <c:pt idx="63">
                  <c:v>-6.408539815593584</c:v>
                </c:pt>
                <c:pt idx="64">
                  <c:v>-6.408539815593584</c:v>
                </c:pt>
                <c:pt idx="65">
                  <c:v>-6.408539815593584</c:v>
                </c:pt>
                <c:pt idx="66">
                  <c:v>-6.408539815593584</c:v>
                </c:pt>
                <c:pt idx="67">
                  <c:v>-6.408539815593584</c:v>
                </c:pt>
                <c:pt idx="68">
                  <c:v>-6.408539815593584</c:v>
                </c:pt>
                <c:pt idx="69">
                  <c:v>-6.408539815593584</c:v>
                </c:pt>
                <c:pt idx="70">
                  <c:v>-6.408539815593584</c:v>
                </c:pt>
                <c:pt idx="71">
                  <c:v>-6.408539815593584</c:v>
                </c:pt>
                <c:pt idx="72">
                  <c:v>-6.408539815593584</c:v>
                </c:pt>
                <c:pt idx="73">
                  <c:v>-6.408539815593584</c:v>
                </c:pt>
                <c:pt idx="74">
                  <c:v>-6.408539815593584</c:v>
                </c:pt>
                <c:pt idx="75">
                  <c:v>-6.408539815593584</c:v>
                </c:pt>
                <c:pt idx="76">
                  <c:v>-6.408539815593584</c:v>
                </c:pt>
                <c:pt idx="77">
                  <c:v>-6.408539815593584</c:v>
                </c:pt>
                <c:pt idx="78">
                  <c:v>-6.408539815593584</c:v>
                </c:pt>
                <c:pt idx="79">
                  <c:v>-6.408539815593584</c:v>
                </c:pt>
                <c:pt idx="80">
                  <c:v>-6.408539815593584</c:v>
                </c:pt>
                <c:pt idx="81">
                  <c:v>-6.408539815593584</c:v>
                </c:pt>
                <c:pt idx="82">
                  <c:v>-6.408539815593584</c:v>
                </c:pt>
                <c:pt idx="83">
                  <c:v>-6.408539815593584</c:v>
                </c:pt>
                <c:pt idx="84">
                  <c:v>-6.408539815593584</c:v>
                </c:pt>
                <c:pt idx="85">
                  <c:v>-6.408539815593584</c:v>
                </c:pt>
                <c:pt idx="86">
                  <c:v>-6.408539815593584</c:v>
                </c:pt>
                <c:pt idx="87">
                  <c:v>-6.408539815593584</c:v>
                </c:pt>
                <c:pt idx="88">
                  <c:v>-6.408539815593584</c:v>
                </c:pt>
                <c:pt idx="89">
                  <c:v>-6.408539815593584</c:v>
                </c:pt>
                <c:pt idx="90">
                  <c:v>-6.408539815593584</c:v>
                </c:pt>
                <c:pt idx="91">
                  <c:v>-6.408539815593584</c:v>
                </c:pt>
                <c:pt idx="92">
                  <c:v>-6.408539815593584</c:v>
                </c:pt>
                <c:pt idx="93">
                  <c:v>-6.408539815593584</c:v>
                </c:pt>
                <c:pt idx="94">
                  <c:v>-6.408539815593584</c:v>
                </c:pt>
                <c:pt idx="95">
                  <c:v>-6.408539815593584</c:v>
                </c:pt>
                <c:pt idx="96">
                  <c:v>-6.408539815593584</c:v>
                </c:pt>
                <c:pt idx="97">
                  <c:v>-6.408539815593584</c:v>
                </c:pt>
                <c:pt idx="98">
                  <c:v>-6.408539815593584</c:v>
                </c:pt>
                <c:pt idx="99">
                  <c:v>-6.408539815593584</c:v>
                </c:pt>
                <c:pt idx="100">
                  <c:v>-6.408539815593584</c:v>
                </c:pt>
                <c:pt idx="101">
                  <c:v>-6.408539815593584</c:v>
                </c:pt>
                <c:pt idx="102">
                  <c:v>-6.408539815593584</c:v>
                </c:pt>
                <c:pt idx="103">
                  <c:v>-6.408539815593584</c:v>
                </c:pt>
                <c:pt idx="104">
                  <c:v>-6.408539815593584</c:v>
                </c:pt>
                <c:pt idx="105">
                  <c:v>-6.408539815593584</c:v>
                </c:pt>
                <c:pt idx="106">
                  <c:v>-6.408539815593584</c:v>
                </c:pt>
                <c:pt idx="107">
                  <c:v>-6.408539815593584</c:v>
                </c:pt>
                <c:pt idx="108">
                  <c:v>-6.408539815593584</c:v>
                </c:pt>
                <c:pt idx="109">
                  <c:v>-6.408539815593584</c:v>
                </c:pt>
                <c:pt idx="110">
                  <c:v>-6.408539815593584</c:v>
                </c:pt>
                <c:pt idx="111">
                  <c:v>-6.408539815593584</c:v>
                </c:pt>
                <c:pt idx="112">
                  <c:v>-6.408539815593584</c:v>
                </c:pt>
                <c:pt idx="113">
                  <c:v>-6.408539815593584</c:v>
                </c:pt>
                <c:pt idx="114">
                  <c:v>-6.408539815593584</c:v>
                </c:pt>
                <c:pt idx="115">
                  <c:v>-6.408539815593584</c:v>
                </c:pt>
                <c:pt idx="116">
                  <c:v>-6.408539815593584</c:v>
                </c:pt>
                <c:pt idx="117">
                  <c:v>-6.408539815593584</c:v>
                </c:pt>
                <c:pt idx="118">
                  <c:v>-6.408539815593584</c:v>
                </c:pt>
                <c:pt idx="119">
                  <c:v>-6.408539815593584</c:v>
                </c:pt>
                <c:pt idx="120">
                  <c:v>-6.408539815593584</c:v>
                </c:pt>
                <c:pt idx="121">
                  <c:v>-6.408539815593584</c:v>
                </c:pt>
                <c:pt idx="122">
                  <c:v>-6.408539815593584</c:v>
                </c:pt>
                <c:pt idx="123">
                  <c:v>-6.408539815593584</c:v>
                </c:pt>
                <c:pt idx="124">
                  <c:v>-6.408539815593584</c:v>
                </c:pt>
                <c:pt idx="125">
                  <c:v>-6.408539815593584</c:v>
                </c:pt>
                <c:pt idx="126">
                  <c:v>-6.408539815593584</c:v>
                </c:pt>
                <c:pt idx="127">
                  <c:v>-6.408539815593584</c:v>
                </c:pt>
                <c:pt idx="128">
                  <c:v>-6.408539815593584</c:v>
                </c:pt>
                <c:pt idx="129">
                  <c:v>-6.408539815593584</c:v>
                </c:pt>
                <c:pt idx="130">
                  <c:v>-6.408539815593584</c:v>
                </c:pt>
                <c:pt idx="131">
                  <c:v>-6.408539815593584</c:v>
                </c:pt>
                <c:pt idx="132">
                  <c:v>-6.408539815593584</c:v>
                </c:pt>
                <c:pt idx="133">
                  <c:v>-6.408539815593584</c:v>
                </c:pt>
                <c:pt idx="134">
                  <c:v>-6.408539815593584</c:v>
                </c:pt>
                <c:pt idx="135">
                  <c:v>-6.408539815593584</c:v>
                </c:pt>
                <c:pt idx="136">
                  <c:v>-6.408539815593584</c:v>
                </c:pt>
                <c:pt idx="137">
                  <c:v>-6.408539815593584</c:v>
                </c:pt>
                <c:pt idx="138">
                  <c:v>-6.408539815593584</c:v>
                </c:pt>
                <c:pt idx="139">
                  <c:v>-6.408539815593584</c:v>
                </c:pt>
                <c:pt idx="140">
                  <c:v>-6.408539815593584</c:v>
                </c:pt>
                <c:pt idx="141">
                  <c:v>-6.408539815593584</c:v>
                </c:pt>
                <c:pt idx="142">
                  <c:v>-6.408539815593584</c:v>
                </c:pt>
                <c:pt idx="143">
                  <c:v>-6.408539815593584</c:v>
                </c:pt>
                <c:pt idx="144">
                  <c:v>-6.408539815593584</c:v>
                </c:pt>
                <c:pt idx="145">
                  <c:v>-6.408539815593584</c:v>
                </c:pt>
                <c:pt idx="146">
                  <c:v>-6.408539815593584</c:v>
                </c:pt>
                <c:pt idx="147">
                  <c:v>-6.408539815593584</c:v>
                </c:pt>
                <c:pt idx="148">
                  <c:v>-6.408539815593584</c:v>
                </c:pt>
                <c:pt idx="149">
                  <c:v>-6.408539815593584</c:v>
                </c:pt>
                <c:pt idx="150">
                  <c:v>-6.408539815593584</c:v>
                </c:pt>
                <c:pt idx="151">
                  <c:v>-6.408539815593584</c:v>
                </c:pt>
                <c:pt idx="152">
                  <c:v>-6.408539815593584</c:v>
                </c:pt>
                <c:pt idx="153">
                  <c:v>-6.408539815593584</c:v>
                </c:pt>
                <c:pt idx="154">
                  <c:v>-6.408539815593584</c:v>
                </c:pt>
                <c:pt idx="155">
                  <c:v>-6.408539815593584</c:v>
                </c:pt>
                <c:pt idx="156">
                  <c:v>-6.408539815593584</c:v>
                </c:pt>
                <c:pt idx="157">
                  <c:v>-6.408539815593584</c:v>
                </c:pt>
                <c:pt idx="158">
                  <c:v>-6.408539815593584</c:v>
                </c:pt>
                <c:pt idx="159">
                  <c:v>-6.408539815593584</c:v>
                </c:pt>
                <c:pt idx="160">
                  <c:v>-6.408539815593584</c:v>
                </c:pt>
                <c:pt idx="161">
                  <c:v>-6.408539815593584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0-B3DB-4E3F-A64B-E66476BB2808}"/>
            </c:ext>
          </c:extLst>
        </c:ser>
        <c:ser>
          <c:idx val="3"/>
          <c:order val="3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Results!$B$4:$B$165</c:f>
              <c:strCache>
                <c:ptCount val="162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19-USGS</c:v>
                </c:pt>
                <c:pt idx="64">
                  <c:v>19-USGS</c:v>
                </c:pt>
                <c:pt idx="65">
                  <c:v>19-USGS</c:v>
                </c:pt>
                <c:pt idx="66">
                  <c:v>19-USGS</c:v>
                </c:pt>
                <c:pt idx="67">
                  <c:v>19-USGS</c:v>
                </c:pt>
                <c:pt idx="68">
                  <c:v>19-USGS</c:v>
                </c:pt>
                <c:pt idx="69">
                  <c:v>19-USGS</c:v>
                </c:pt>
                <c:pt idx="70">
                  <c:v>19-USGS</c:v>
                </c:pt>
                <c:pt idx="71">
                  <c:v>19-USGS</c:v>
                </c:pt>
                <c:pt idx="72">
                  <c:v>20-USGS</c:v>
                </c:pt>
                <c:pt idx="73">
                  <c:v>20-USGS</c:v>
                </c:pt>
                <c:pt idx="74">
                  <c:v>20-USGS</c:v>
                </c:pt>
                <c:pt idx="75">
                  <c:v>20-USGS</c:v>
                </c:pt>
                <c:pt idx="76">
                  <c:v>20-USGS</c:v>
                </c:pt>
                <c:pt idx="77">
                  <c:v>20-USGS</c:v>
                </c:pt>
                <c:pt idx="78">
                  <c:v>20-USGS</c:v>
                </c:pt>
                <c:pt idx="79">
                  <c:v>20-USGS</c:v>
                </c:pt>
                <c:pt idx="80">
                  <c:v>20-USGS</c:v>
                </c:pt>
                <c:pt idx="81">
                  <c:v>21-Other</c:v>
                </c:pt>
                <c:pt idx="82">
                  <c:v>21-Other</c:v>
                </c:pt>
                <c:pt idx="83">
                  <c:v>21-Other</c:v>
                </c:pt>
                <c:pt idx="84">
                  <c:v>21-Other</c:v>
                </c:pt>
                <c:pt idx="85">
                  <c:v>21-Other</c:v>
                </c:pt>
                <c:pt idx="86">
                  <c:v>21-Other</c:v>
                </c:pt>
                <c:pt idx="87">
                  <c:v>21-Other</c:v>
                </c:pt>
                <c:pt idx="88">
                  <c:v>21-Other</c:v>
                </c:pt>
                <c:pt idx="89">
                  <c:v>21-Other</c:v>
                </c:pt>
                <c:pt idx="90">
                  <c:v>23-Other</c:v>
                </c:pt>
                <c:pt idx="91">
                  <c:v>23-Other</c:v>
                </c:pt>
                <c:pt idx="92">
                  <c:v>23-Other</c:v>
                </c:pt>
                <c:pt idx="93">
                  <c:v>23-Other</c:v>
                </c:pt>
                <c:pt idx="94">
                  <c:v>23-Other</c:v>
                </c:pt>
                <c:pt idx="95">
                  <c:v>23-Other</c:v>
                </c:pt>
                <c:pt idx="96">
                  <c:v>23-Other</c:v>
                </c:pt>
                <c:pt idx="97">
                  <c:v>23-Other</c:v>
                </c:pt>
                <c:pt idx="98">
                  <c:v>23-Other</c:v>
                </c:pt>
                <c:pt idx="99">
                  <c:v>25-USGS</c:v>
                </c:pt>
                <c:pt idx="100">
                  <c:v>25-USGS</c:v>
                </c:pt>
                <c:pt idx="101">
                  <c:v>25-USGS</c:v>
                </c:pt>
                <c:pt idx="102">
                  <c:v>25-USGS</c:v>
                </c:pt>
                <c:pt idx="103">
                  <c:v>25-USGS</c:v>
                </c:pt>
                <c:pt idx="104">
                  <c:v>25-USGS</c:v>
                </c:pt>
                <c:pt idx="105">
                  <c:v>25-USGS</c:v>
                </c:pt>
                <c:pt idx="106">
                  <c:v>25-USGS</c:v>
                </c:pt>
                <c:pt idx="107">
                  <c:v>25-USGS</c:v>
                </c:pt>
                <c:pt idx="108">
                  <c:v>28-Other</c:v>
                </c:pt>
                <c:pt idx="109">
                  <c:v>28-Other</c:v>
                </c:pt>
                <c:pt idx="110">
                  <c:v>28-Other</c:v>
                </c:pt>
                <c:pt idx="111">
                  <c:v>28-Other</c:v>
                </c:pt>
                <c:pt idx="112">
                  <c:v>28-Other</c:v>
                </c:pt>
                <c:pt idx="113">
                  <c:v>28-Other</c:v>
                </c:pt>
                <c:pt idx="114">
                  <c:v>28-Other</c:v>
                </c:pt>
                <c:pt idx="115">
                  <c:v>28-Other</c:v>
                </c:pt>
                <c:pt idx="116">
                  <c:v>28-Other</c:v>
                </c:pt>
                <c:pt idx="117">
                  <c:v>29-Other</c:v>
                </c:pt>
                <c:pt idx="118">
                  <c:v>29-Other</c:v>
                </c:pt>
                <c:pt idx="119">
                  <c:v>29-Other</c:v>
                </c:pt>
                <c:pt idx="120">
                  <c:v>29-Other</c:v>
                </c:pt>
                <c:pt idx="121">
                  <c:v>29-Other</c:v>
                </c:pt>
                <c:pt idx="122">
                  <c:v>29-Other</c:v>
                </c:pt>
                <c:pt idx="123">
                  <c:v>29-Other</c:v>
                </c:pt>
                <c:pt idx="124">
                  <c:v>29-Other</c:v>
                </c:pt>
                <c:pt idx="125">
                  <c:v>29-Other</c:v>
                </c:pt>
                <c:pt idx="126">
                  <c:v>30-Other</c:v>
                </c:pt>
                <c:pt idx="127">
                  <c:v>30-Other</c:v>
                </c:pt>
                <c:pt idx="128">
                  <c:v>30-Other</c:v>
                </c:pt>
                <c:pt idx="129">
                  <c:v>30-Other</c:v>
                </c:pt>
                <c:pt idx="130">
                  <c:v>30-Other</c:v>
                </c:pt>
                <c:pt idx="131">
                  <c:v>30-Other</c:v>
                </c:pt>
                <c:pt idx="132">
                  <c:v>30-Other</c:v>
                </c:pt>
                <c:pt idx="133">
                  <c:v>30-Other</c:v>
                </c:pt>
                <c:pt idx="134">
                  <c:v>30-Other</c:v>
                </c:pt>
                <c:pt idx="135">
                  <c:v>31-Other</c:v>
                </c:pt>
                <c:pt idx="136">
                  <c:v>31-Other</c:v>
                </c:pt>
                <c:pt idx="137">
                  <c:v>31-Other</c:v>
                </c:pt>
                <c:pt idx="138">
                  <c:v>31-Other</c:v>
                </c:pt>
                <c:pt idx="139">
                  <c:v>31-Other</c:v>
                </c:pt>
                <c:pt idx="140">
                  <c:v>31-Other</c:v>
                </c:pt>
                <c:pt idx="141">
                  <c:v>31-Other</c:v>
                </c:pt>
                <c:pt idx="142">
                  <c:v>31-Other</c:v>
                </c:pt>
                <c:pt idx="143">
                  <c:v>31-Other</c:v>
                </c:pt>
                <c:pt idx="144">
                  <c:v>34-Other</c:v>
                </c:pt>
                <c:pt idx="145">
                  <c:v>34-Other</c:v>
                </c:pt>
                <c:pt idx="146">
                  <c:v>34-Other</c:v>
                </c:pt>
                <c:pt idx="147">
                  <c:v>34-Other</c:v>
                </c:pt>
                <c:pt idx="148">
                  <c:v>34-Other</c:v>
                </c:pt>
                <c:pt idx="149">
                  <c:v>34-Other</c:v>
                </c:pt>
                <c:pt idx="150">
                  <c:v>34-Other</c:v>
                </c:pt>
                <c:pt idx="151">
                  <c:v>34-Other</c:v>
                </c:pt>
                <c:pt idx="152">
                  <c:v>34-Other</c:v>
                </c:pt>
                <c:pt idx="153">
                  <c:v>36-Other</c:v>
                </c:pt>
                <c:pt idx="154">
                  <c:v>36-Other</c:v>
                </c:pt>
                <c:pt idx="155">
                  <c:v>36-Other</c:v>
                </c:pt>
                <c:pt idx="156">
                  <c:v>36-Other</c:v>
                </c:pt>
                <c:pt idx="157">
                  <c:v>36-Other</c:v>
                </c:pt>
                <c:pt idx="158">
                  <c:v>36-Other</c:v>
                </c:pt>
                <c:pt idx="159">
                  <c:v>36-Other</c:v>
                </c:pt>
                <c:pt idx="160">
                  <c:v>36-Other</c:v>
                </c:pt>
                <c:pt idx="161">
                  <c:v>36-Other</c:v>
                </c:pt>
              </c:strCache>
            </c:strRef>
          </c:cat>
          <c:val>
            <c:numRef>
              <c:f>Results!$AM$4:$AM$165</c:f>
              <c:numCache>
                <c:formatCode>0.00</c:formatCode>
                <c:ptCount val="162"/>
                <c:pt idx="0">
                  <c:v>3.591460184406416</c:v>
                </c:pt>
                <c:pt idx="1">
                  <c:v>3.591460184406416</c:v>
                </c:pt>
                <c:pt idx="2">
                  <c:v>3.591460184406416</c:v>
                </c:pt>
                <c:pt idx="3">
                  <c:v>3.591460184406416</c:v>
                </c:pt>
                <c:pt idx="4">
                  <c:v>3.591460184406416</c:v>
                </c:pt>
                <c:pt idx="5">
                  <c:v>3.591460184406416</c:v>
                </c:pt>
                <c:pt idx="6">
                  <c:v>3.591460184406416</c:v>
                </c:pt>
                <c:pt idx="7">
                  <c:v>3.591460184406416</c:v>
                </c:pt>
                <c:pt idx="8">
                  <c:v>3.591460184406416</c:v>
                </c:pt>
                <c:pt idx="9">
                  <c:v>3.591460184406416</c:v>
                </c:pt>
                <c:pt idx="10">
                  <c:v>3.591460184406416</c:v>
                </c:pt>
                <c:pt idx="11">
                  <c:v>3.591460184406416</c:v>
                </c:pt>
                <c:pt idx="12">
                  <c:v>3.591460184406416</c:v>
                </c:pt>
                <c:pt idx="13">
                  <c:v>3.591460184406416</c:v>
                </c:pt>
                <c:pt idx="14">
                  <c:v>3.591460184406416</c:v>
                </c:pt>
                <c:pt idx="15">
                  <c:v>3.591460184406416</c:v>
                </c:pt>
                <c:pt idx="16">
                  <c:v>3.591460184406416</c:v>
                </c:pt>
                <c:pt idx="17">
                  <c:v>3.591460184406416</c:v>
                </c:pt>
                <c:pt idx="18">
                  <c:v>3.591460184406416</c:v>
                </c:pt>
                <c:pt idx="19">
                  <c:v>3.591460184406416</c:v>
                </c:pt>
                <c:pt idx="20">
                  <c:v>3.591460184406416</c:v>
                </c:pt>
                <c:pt idx="21">
                  <c:v>3.591460184406416</c:v>
                </c:pt>
                <c:pt idx="22">
                  <c:v>3.591460184406416</c:v>
                </c:pt>
                <c:pt idx="23">
                  <c:v>3.591460184406416</c:v>
                </c:pt>
                <c:pt idx="24">
                  <c:v>3.591460184406416</c:v>
                </c:pt>
                <c:pt idx="25">
                  <c:v>3.591460184406416</c:v>
                </c:pt>
                <c:pt idx="26">
                  <c:v>3.591460184406416</c:v>
                </c:pt>
                <c:pt idx="27">
                  <c:v>3.591460184406416</c:v>
                </c:pt>
                <c:pt idx="28">
                  <c:v>3.591460184406416</c:v>
                </c:pt>
                <c:pt idx="29">
                  <c:v>3.591460184406416</c:v>
                </c:pt>
                <c:pt idx="30">
                  <c:v>3.591460184406416</c:v>
                </c:pt>
                <c:pt idx="31">
                  <c:v>3.591460184406416</c:v>
                </c:pt>
                <c:pt idx="32">
                  <c:v>3.591460184406416</c:v>
                </c:pt>
                <c:pt idx="33">
                  <c:v>3.591460184406416</c:v>
                </c:pt>
                <c:pt idx="34">
                  <c:v>3.591460184406416</c:v>
                </c:pt>
                <c:pt idx="35">
                  <c:v>3.591460184406416</c:v>
                </c:pt>
                <c:pt idx="36">
                  <c:v>3.591460184406416</c:v>
                </c:pt>
                <c:pt idx="37">
                  <c:v>3.591460184406416</c:v>
                </c:pt>
                <c:pt idx="38">
                  <c:v>3.591460184406416</c:v>
                </c:pt>
                <c:pt idx="39">
                  <c:v>3.591460184406416</c:v>
                </c:pt>
                <c:pt idx="40">
                  <c:v>3.591460184406416</c:v>
                </c:pt>
                <c:pt idx="41">
                  <c:v>3.591460184406416</c:v>
                </c:pt>
                <c:pt idx="42">
                  <c:v>3.591460184406416</c:v>
                </c:pt>
                <c:pt idx="43">
                  <c:v>3.591460184406416</c:v>
                </c:pt>
                <c:pt idx="44">
                  <c:v>3.591460184406416</c:v>
                </c:pt>
                <c:pt idx="45">
                  <c:v>3.591460184406416</c:v>
                </c:pt>
                <c:pt idx="46">
                  <c:v>3.591460184406416</c:v>
                </c:pt>
                <c:pt idx="47">
                  <c:v>3.591460184406416</c:v>
                </c:pt>
                <c:pt idx="48">
                  <c:v>3.591460184406416</c:v>
                </c:pt>
                <c:pt idx="49">
                  <c:v>3.591460184406416</c:v>
                </c:pt>
                <c:pt idx="50">
                  <c:v>3.591460184406416</c:v>
                </c:pt>
                <c:pt idx="51">
                  <c:v>3.591460184406416</c:v>
                </c:pt>
                <c:pt idx="52">
                  <c:v>3.591460184406416</c:v>
                </c:pt>
                <c:pt idx="53">
                  <c:v>3.591460184406416</c:v>
                </c:pt>
                <c:pt idx="54">
                  <c:v>3.591460184406416</c:v>
                </c:pt>
                <c:pt idx="55">
                  <c:v>3.591460184406416</c:v>
                </c:pt>
                <c:pt idx="56">
                  <c:v>3.591460184406416</c:v>
                </c:pt>
                <c:pt idx="57">
                  <c:v>3.591460184406416</c:v>
                </c:pt>
                <c:pt idx="58">
                  <c:v>3.591460184406416</c:v>
                </c:pt>
                <c:pt idx="59">
                  <c:v>3.591460184406416</c:v>
                </c:pt>
                <c:pt idx="60">
                  <c:v>3.591460184406416</c:v>
                </c:pt>
                <c:pt idx="61">
                  <c:v>3.591460184406416</c:v>
                </c:pt>
                <c:pt idx="62">
                  <c:v>3.591460184406416</c:v>
                </c:pt>
                <c:pt idx="63">
                  <c:v>3.591460184406416</c:v>
                </c:pt>
                <c:pt idx="64">
                  <c:v>3.591460184406416</c:v>
                </c:pt>
                <c:pt idx="65">
                  <c:v>3.591460184406416</c:v>
                </c:pt>
                <c:pt idx="66">
                  <c:v>3.591460184406416</c:v>
                </c:pt>
                <c:pt idx="67">
                  <c:v>3.591460184406416</c:v>
                </c:pt>
                <c:pt idx="68">
                  <c:v>3.591460184406416</c:v>
                </c:pt>
                <c:pt idx="69">
                  <c:v>3.591460184406416</c:v>
                </c:pt>
                <c:pt idx="70">
                  <c:v>3.591460184406416</c:v>
                </c:pt>
                <c:pt idx="71">
                  <c:v>3.591460184406416</c:v>
                </c:pt>
                <c:pt idx="72">
                  <c:v>3.591460184406416</c:v>
                </c:pt>
                <c:pt idx="73">
                  <c:v>3.591460184406416</c:v>
                </c:pt>
                <c:pt idx="74">
                  <c:v>3.591460184406416</c:v>
                </c:pt>
                <c:pt idx="75">
                  <c:v>3.591460184406416</c:v>
                </c:pt>
                <c:pt idx="76">
                  <c:v>3.591460184406416</c:v>
                </c:pt>
                <c:pt idx="77">
                  <c:v>3.591460184406416</c:v>
                </c:pt>
                <c:pt idx="78">
                  <c:v>3.591460184406416</c:v>
                </c:pt>
                <c:pt idx="79">
                  <c:v>3.591460184406416</c:v>
                </c:pt>
                <c:pt idx="80">
                  <c:v>3.591460184406416</c:v>
                </c:pt>
                <c:pt idx="81">
                  <c:v>3.591460184406416</c:v>
                </c:pt>
                <c:pt idx="82">
                  <c:v>3.591460184406416</c:v>
                </c:pt>
                <c:pt idx="83">
                  <c:v>3.591460184406416</c:v>
                </c:pt>
                <c:pt idx="84">
                  <c:v>3.591460184406416</c:v>
                </c:pt>
                <c:pt idx="85">
                  <c:v>3.591460184406416</c:v>
                </c:pt>
                <c:pt idx="86">
                  <c:v>3.591460184406416</c:v>
                </c:pt>
                <c:pt idx="87">
                  <c:v>3.591460184406416</c:v>
                </c:pt>
                <c:pt idx="88">
                  <c:v>3.591460184406416</c:v>
                </c:pt>
                <c:pt idx="89">
                  <c:v>3.591460184406416</c:v>
                </c:pt>
                <c:pt idx="90">
                  <c:v>3.591460184406416</c:v>
                </c:pt>
                <c:pt idx="91">
                  <c:v>3.591460184406416</c:v>
                </c:pt>
                <c:pt idx="92">
                  <c:v>3.591460184406416</c:v>
                </c:pt>
                <c:pt idx="93">
                  <c:v>3.591460184406416</c:v>
                </c:pt>
                <c:pt idx="94">
                  <c:v>3.591460184406416</c:v>
                </c:pt>
                <c:pt idx="95">
                  <c:v>3.591460184406416</c:v>
                </c:pt>
                <c:pt idx="96">
                  <c:v>3.591460184406416</c:v>
                </c:pt>
                <c:pt idx="97">
                  <c:v>3.591460184406416</c:v>
                </c:pt>
                <c:pt idx="98">
                  <c:v>3.591460184406416</c:v>
                </c:pt>
                <c:pt idx="99">
                  <c:v>3.591460184406416</c:v>
                </c:pt>
                <c:pt idx="100">
                  <c:v>3.591460184406416</c:v>
                </c:pt>
                <c:pt idx="101">
                  <c:v>3.591460184406416</c:v>
                </c:pt>
                <c:pt idx="102">
                  <c:v>3.591460184406416</c:v>
                </c:pt>
                <c:pt idx="103">
                  <c:v>3.591460184406416</c:v>
                </c:pt>
                <c:pt idx="104">
                  <c:v>3.591460184406416</c:v>
                </c:pt>
                <c:pt idx="105">
                  <c:v>3.591460184406416</c:v>
                </c:pt>
                <c:pt idx="106">
                  <c:v>3.591460184406416</c:v>
                </c:pt>
                <c:pt idx="107">
                  <c:v>3.591460184406416</c:v>
                </c:pt>
                <c:pt idx="108">
                  <c:v>3.591460184406416</c:v>
                </c:pt>
                <c:pt idx="109">
                  <c:v>3.591460184406416</c:v>
                </c:pt>
                <c:pt idx="110">
                  <c:v>3.591460184406416</c:v>
                </c:pt>
                <c:pt idx="111">
                  <c:v>3.591460184406416</c:v>
                </c:pt>
                <c:pt idx="112">
                  <c:v>3.591460184406416</c:v>
                </c:pt>
                <c:pt idx="113">
                  <c:v>3.591460184406416</c:v>
                </c:pt>
                <c:pt idx="114">
                  <c:v>3.591460184406416</c:v>
                </c:pt>
                <c:pt idx="115">
                  <c:v>3.591460184406416</c:v>
                </c:pt>
                <c:pt idx="116">
                  <c:v>3.591460184406416</c:v>
                </c:pt>
                <c:pt idx="117">
                  <c:v>3.591460184406416</c:v>
                </c:pt>
                <c:pt idx="118">
                  <c:v>3.591460184406416</c:v>
                </c:pt>
                <c:pt idx="119">
                  <c:v>3.591460184406416</c:v>
                </c:pt>
                <c:pt idx="120">
                  <c:v>3.591460184406416</c:v>
                </c:pt>
                <c:pt idx="121">
                  <c:v>3.591460184406416</c:v>
                </c:pt>
                <c:pt idx="122">
                  <c:v>3.591460184406416</c:v>
                </c:pt>
                <c:pt idx="123">
                  <c:v>3.591460184406416</c:v>
                </c:pt>
                <c:pt idx="124">
                  <c:v>3.591460184406416</c:v>
                </c:pt>
                <c:pt idx="125">
                  <c:v>3.591460184406416</c:v>
                </c:pt>
                <c:pt idx="126">
                  <c:v>3.591460184406416</c:v>
                </c:pt>
                <c:pt idx="127">
                  <c:v>3.591460184406416</c:v>
                </c:pt>
                <c:pt idx="128">
                  <c:v>3.591460184406416</c:v>
                </c:pt>
                <c:pt idx="129">
                  <c:v>3.591460184406416</c:v>
                </c:pt>
                <c:pt idx="130">
                  <c:v>3.591460184406416</c:v>
                </c:pt>
                <c:pt idx="131">
                  <c:v>3.591460184406416</c:v>
                </c:pt>
                <c:pt idx="132">
                  <c:v>3.591460184406416</c:v>
                </c:pt>
                <c:pt idx="133">
                  <c:v>3.591460184406416</c:v>
                </c:pt>
                <c:pt idx="134">
                  <c:v>3.591460184406416</c:v>
                </c:pt>
                <c:pt idx="135">
                  <c:v>3.591460184406416</c:v>
                </c:pt>
                <c:pt idx="136">
                  <c:v>3.591460184406416</c:v>
                </c:pt>
                <c:pt idx="137">
                  <c:v>3.591460184406416</c:v>
                </c:pt>
                <c:pt idx="138">
                  <c:v>3.591460184406416</c:v>
                </c:pt>
                <c:pt idx="139">
                  <c:v>3.591460184406416</c:v>
                </c:pt>
                <c:pt idx="140">
                  <c:v>3.591460184406416</c:v>
                </c:pt>
                <c:pt idx="141">
                  <c:v>3.591460184406416</c:v>
                </c:pt>
                <c:pt idx="142">
                  <c:v>3.591460184406416</c:v>
                </c:pt>
                <c:pt idx="143">
                  <c:v>3.591460184406416</c:v>
                </c:pt>
                <c:pt idx="144">
                  <c:v>3.591460184406416</c:v>
                </c:pt>
                <c:pt idx="145">
                  <c:v>3.591460184406416</c:v>
                </c:pt>
                <c:pt idx="146">
                  <c:v>3.591460184406416</c:v>
                </c:pt>
                <c:pt idx="147">
                  <c:v>3.591460184406416</c:v>
                </c:pt>
                <c:pt idx="148">
                  <c:v>3.591460184406416</c:v>
                </c:pt>
                <c:pt idx="149">
                  <c:v>3.591460184406416</c:v>
                </c:pt>
                <c:pt idx="150">
                  <c:v>3.591460184406416</c:v>
                </c:pt>
                <c:pt idx="151">
                  <c:v>3.591460184406416</c:v>
                </c:pt>
                <c:pt idx="152">
                  <c:v>3.591460184406416</c:v>
                </c:pt>
                <c:pt idx="153">
                  <c:v>3.591460184406416</c:v>
                </c:pt>
                <c:pt idx="154">
                  <c:v>3.591460184406416</c:v>
                </c:pt>
                <c:pt idx="155">
                  <c:v>3.591460184406416</c:v>
                </c:pt>
                <c:pt idx="156">
                  <c:v>3.591460184406416</c:v>
                </c:pt>
                <c:pt idx="157">
                  <c:v>3.591460184406416</c:v>
                </c:pt>
                <c:pt idx="158">
                  <c:v>3.591460184406416</c:v>
                </c:pt>
                <c:pt idx="159">
                  <c:v>3.591460184406416</c:v>
                </c:pt>
                <c:pt idx="160">
                  <c:v>3.591460184406416</c:v>
                </c:pt>
                <c:pt idx="161">
                  <c:v>3.591460184406416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1-B3DB-4E3F-A64B-E66476BB2808}"/>
            </c:ext>
          </c:extLst>
        </c:ser>
        <c:ser>
          <c:idx val="4"/>
          <c:order val="4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Results!$B$4:$B$165</c:f>
              <c:strCache>
                <c:ptCount val="162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19-USGS</c:v>
                </c:pt>
                <c:pt idx="64">
                  <c:v>19-USGS</c:v>
                </c:pt>
                <c:pt idx="65">
                  <c:v>19-USGS</c:v>
                </c:pt>
                <c:pt idx="66">
                  <c:v>19-USGS</c:v>
                </c:pt>
                <c:pt idx="67">
                  <c:v>19-USGS</c:v>
                </c:pt>
                <c:pt idx="68">
                  <c:v>19-USGS</c:v>
                </c:pt>
                <c:pt idx="69">
                  <c:v>19-USGS</c:v>
                </c:pt>
                <c:pt idx="70">
                  <c:v>19-USGS</c:v>
                </c:pt>
                <c:pt idx="71">
                  <c:v>19-USGS</c:v>
                </c:pt>
                <c:pt idx="72">
                  <c:v>20-USGS</c:v>
                </c:pt>
                <c:pt idx="73">
                  <c:v>20-USGS</c:v>
                </c:pt>
                <c:pt idx="74">
                  <c:v>20-USGS</c:v>
                </c:pt>
                <c:pt idx="75">
                  <c:v>20-USGS</c:v>
                </c:pt>
                <c:pt idx="76">
                  <c:v>20-USGS</c:v>
                </c:pt>
                <c:pt idx="77">
                  <c:v>20-USGS</c:v>
                </c:pt>
                <c:pt idx="78">
                  <c:v>20-USGS</c:v>
                </c:pt>
                <c:pt idx="79">
                  <c:v>20-USGS</c:v>
                </c:pt>
                <c:pt idx="80">
                  <c:v>20-USGS</c:v>
                </c:pt>
                <c:pt idx="81">
                  <c:v>21-Other</c:v>
                </c:pt>
                <c:pt idx="82">
                  <c:v>21-Other</c:v>
                </c:pt>
                <c:pt idx="83">
                  <c:v>21-Other</c:v>
                </c:pt>
                <c:pt idx="84">
                  <c:v>21-Other</c:v>
                </c:pt>
                <c:pt idx="85">
                  <c:v>21-Other</c:v>
                </c:pt>
                <c:pt idx="86">
                  <c:v>21-Other</c:v>
                </c:pt>
                <c:pt idx="87">
                  <c:v>21-Other</c:v>
                </c:pt>
                <c:pt idx="88">
                  <c:v>21-Other</c:v>
                </c:pt>
                <c:pt idx="89">
                  <c:v>21-Other</c:v>
                </c:pt>
                <c:pt idx="90">
                  <c:v>23-Other</c:v>
                </c:pt>
                <c:pt idx="91">
                  <c:v>23-Other</c:v>
                </c:pt>
                <c:pt idx="92">
                  <c:v>23-Other</c:v>
                </c:pt>
                <c:pt idx="93">
                  <c:v>23-Other</c:v>
                </c:pt>
                <c:pt idx="94">
                  <c:v>23-Other</c:v>
                </c:pt>
                <c:pt idx="95">
                  <c:v>23-Other</c:v>
                </c:pt>
                <c:pt idx="96">
                  <c:v>23-Other</c:v>
                </c:pt>
                <c:pt idx="97">
                  <c:v>23-Other</c:v>
                </c:pt>
                <c:pt idx="98">
                  <c:v>23-Other</c:v>
                </c:pt>
                <c:pt idx="99">
                  <c:v>25-USGS</c:v>
                </c:pt>
                <c:pt idx="100">
                  <c:v>25-USGS</c:v>
                </c:pt>
                <c:pt idx="101">
                  <c:v>25-USGS</c:v>
                </c:pt>
                <c:pt idx="102">
                  <c:v>25-USGS</c:v>
                </c:pt>
                <c:pt idx="103">
                  <c:v>25-USGS</c:v>
                </c:pt>
                <c:pt idx="104">
                  <c:v>25-USGS</c:v>
                </c:pt>
                <c:pt idx="105">
                  <c:v>25-USGS</c:v>
                </c:pt>
                <c:pt idx="106">
                  <c:v>25-USGS</c:v>
                </c:pt>
                <c:pt idx="107">
                  <c:v>25-USGS</c:v>
                </c:pt>
                <c:pt idx="108">
                  <c:v>28-Other</c:v>
                </c:pt>
                <c:pt idx="109">
                  <c:v>28-Other</c:v>
                </c:pt>
                <c:pt idx="110">
                  <c:v>28-Other</c:v>
                </c:pt>
                <c:pt idx="111">
                  <c:v>28-Other</c:v>
                </c:pt>
                <c:pt idx="112">
                  <c:v>28-Other</c:v>
                </c:pt>
                <c:pt idx="113">
                  <c:v>28-Other</c:v>
                </c:pt>
                <c:pt idx="114">
                  <c:v>28-Other</c:v>
                </c:pt>
                <c:pt idx="115">
                  <c:v>28-Other</c:v>
                </c:pt>
                <c:pt idx="116">
                  <c:v>28-Other</c:v>
                </c:pt>
                <c:pt idx="117">
                  <c:v>29-Other</c:v>
                </c:pt>
                <c:pt idx="118">
                  <c:v>29-Other</c:v>
                </c:pt>
                <c:pt idx="119">
                  <c:v>29-Other</c:v>
                </c:pt>
                <c:pt idx="120">
                  <c:v>29-Other</c:v>
                </c:pt>
                <c:pt idx="121">
                  <c:v>29-Other</c:v>
                </c:pt>
                <c:pt idx="122">
                  <c:v>29-Other</c:v>
                </c:pt>
                <c:pt idx="123">
                  <c:v>29-Other</c:v>
                </c:pt>
                <c:pt idx="124">
                  <c:v>29-Other</c:v>
                </c:pt>
                <c:pt idx="125">
                  <c:v>29-Other</c:v>
                </c:pt>
                <c:pt idx="126">
                  <c:v>30-Other</c:v>
                </c:pt>
                <c:pt idx="127">
                  <c:v>30-Other</c:v>
                </c:pt>
                <c:pt idx="128">
                  <c:v>30-Other</c:v>
                </c:pt>
                <c:pt idx="129">
                  <c:v>30-Other</c:v>
                </c:pt>
                <c:pt idx="130">
                  <c:v>30-Other</c:v>
                </c:pt>
                <c:pt idx="131">
                  <c:v>30-Other</c:v>
                </c:pt>
                <c:pt idx="132">
                  <c:v>30-Other</c:v>
                </c:pt>
                <c:pt idx="133">
                  <c:v>30-Other</c:v>
                </c:pt>
                <c:pt idx="134">
                  <c:v>30-Other</c:v>
                </c:pt>
                <c:pt idx="135">
                  <c:v>31-Other</c:v>
                </c:pt>
                <c:pt idx="136">
                  <c:v>31-Other</c:v>
                </c:pt>
                <c:pt idx="137">
                  <c:v>31-Other</c:v>
                </c:pt>
                <c:pt idx="138">
                  <c:v>31-Other</c:v>
                </c:pt>
                <c:pt idx="139">
                  <c:v>31-Other</c:v>
                </c:pt>
                <c:pt idx="140">
                  <c:v>31-Other</c:v>
                </c:pt>
                <c:pt idx="141">
                  <c:v>31-Other</c:v>
                </c:pt>
                <c:pt idx="142">
                  <c:v>31-Other</c:v>
                </c:pt>
                <c:pt idx="143">
                  <c:v>31-Other</c:v>
                </c:pt>
                <c:pt idx="144">
                  <c:v>34-Other</c:v>
                </c:pt>
                <c:pt idx="145">
                  <c:v>34-Other</c:v>
                </c:pt>
                <c:pt idx="146">
                  <c:v>34-Other</c:v>
                </c:pt>
                <c:pt idx="147">
                  <c:v>34-Other</c:v>
                </c:pt>
                <c:pt idx="148">
                  <c:v>34-Other</c:v>
                </c:pt>
                <c:pt idx="149">
                  <c:v>34-Other</c:v>
                </c:pt>
                <c:pt idx="150">
                  <c:v>34-Other</c:v>
                </c:pt>
                <c:pt idx="151">
                  <c:v>34-Other</c:v>
                </c:pt>
                <c:pt idx="152">
                  <c:v>34-Other</c:v>
                </c:pt>
                <c:pt idx="153">
                  <c:v>36-Other</c:v>
                </c:pt>
                <c:pt idx="154">
                  <c:v>36-Other</c:v>
                </c:pt>
                <c:pt idx="155">
                  <c:v>36-Other</c:v>
                </c:pt>
                <c:pt idx="156">
                  <c:v>36-Other</c:v>
                </c:pt>
                <c:pt idx="157">
                  <c:v>36-Other</c:v>
                </c:pt>
                <c:pt idx="158">
                  <c:v>36-Other</c:v>
                </c:pt>
                <c:pt idx="159">
                  <c:v>36-Other</c:v>
                </c:pt>
                <c:pt idx="160">
                  <c:v>36-Other</c:v>
                </c:pt>
                <c:pt idx="161">
                  <c:v>36-Other</c:v>
                </c:pt>
              </c:strCache>
            </c:strRef>
          </c:cat>
          <c:val>
            <c:numRef>
              <c:f>Results!$AN$4:$AN$165</c:f>
              <c:numCache>
                <c:formatCode>0.00</c:formatCode>
                <c:ptCount val="162"/>
                <c:pt idx="0">
                  <c:v>-7.6257281154923797</c:v>
                </c:pt>
                <c:pt idx="1">
                  <c:v>-7.6257281154923797</c:v>
                </c:pt>
                <c:pt idx="2">
                  <c:v>-7.6257281154923797</c:v>
                </c:pt>
                <c:pt idx="3">
                  <c:v>-7.6257281154923797</c:v>
                </c:pt>
                <c:pt idx="4">
                  <c:v>-7.6257281154923797</c:v>
                </c:pt>
                <c:pt idx="5">
                  <c:v>-7.6257281154923797</c:v>
                </c:pt>
                <c:pt idx="6">
                  <c:v>-7.6257281154923797</c:v>
                </c:pt>
                <c:pt idx="7">
                  <c:v>-7.6257281154923797</c:v>
                </c:pt>
                <c:pt idx="8">
                  <c:v>-7.6257281154923797</c:v>
                </c:pt>
                <c:pt idx="9">
                  <c:v>-7.6257281154923797</c:v>
                </c:pt>
                <c:pt idx="10">
                  <c:v>-7.6257281154923797</c:v>
                </c:pt>
                <c:pt idx="11">
                  <c:v>-7.6257281154923797</c:v>
                </c:pt>
                <c:pt idx="12">
                  <c:v>-7.6257281154923797</c:v>
                </c:pt>
                <c:pt idx="13">
                  <c:v>-7.6257281154923797</c:v>
                </c:pt>
                <c:pt idx="14">
                  <c:v>-7.6257281154923797</c:v>
                </c:pt>
                <c:pt idx="15">
                  <c:v>-7.6257281154923797</c:v>
                </c:pt>
                <c:pt idx="16">
                  <c:v>-7.6257281154923797</c:v>
                </c:pt>
                <c:pt idx="17">
                  <c:v>-7.6257281154923797</c:v>
                </c:pt>
                <c:pt idx="18">
                  <c:v>-7.6257281154923797</c:v>
                </c:pt>
                <c:pt idx="19">
                  <c:v>-7.6257281154923797</c:v>
                </c:pt>
                <c:pt idx="20">
                  <c:v>-7.6257281154923797</c:v>
                </c:pt>
                <c:pt idx="21">
                  <c:v>-7.6257281154923797</c:v>
                </c:pt>
                <c:pt idx="22">
                  <c:v>-7.6257281154923797</c:v>
                </c:pt>
                <c:pt idx="23">
                  <c:v>-7.6257281154923797</c:v>
                </c:pt>
                <c:pt idx="24">
                  <c:v>-7.6257281154923797</c:v>
                </c:pt>
                <c:pt idx="25">
                  <c:v>-7.6257281154923797</c:v>
                </c:pt>
                <c:pt idx="26">
                  <c:v>-7.6257281154923797</c:v>
                </c:pt>
                <c:pt idx="27">
                  <c:v>-7.6257281154923797</c:v>
                </c:pt>
                <c:pt idx="28">
                  <c:v>-7.6257281154923797</c:v>
                </c:pt>
                <c:pt idx="29">
                  <c:v>-7.6257281154923797</c:v>
                </c:pt>
                <c:pt idx="30">
                  <c:v>-7.6257281154923797</c:v>
                </c:pt>
                <c:pt idx="31">
                  <c:v>-7.6257281154923797</c:v>
                </c:pt>
                <c:pt idx="32">
                  <c:v>-7.6257281154923797</c:v>
                </c:pt>
                <c:pt idx="33">
                  <c:v>-7.6257281154923797</c:v>
                </c:pt>
                <c:pt idx="34">
                  <c:v>-7.6257281154923797</c:v>
                </c:pt>
                <c:pt idx="35">
                  <c:v>-7.6257281154923797</c:v>
                </c:pt>
                <c:pt idx="36">
                  <c:v>-7.6257281154923797</c:v>
                </c:pt>
                <c:pt idx="37">
                  <c:v>-7.6257281154923797</c:v>
                </c:pt>
                <c:pt idx="38">
                  <c:v>-7.6257281154923797</c:v>
                </c:pt>
                <c:pt idx="39">
                  <c:v>-7.6257281154923797</c:v>
                </c:pt>
                <c:pt idx="40">
                  <c:v>-7.6257281154923797</c:v>
                </c:pt>
                <c:pt idx="41">
                  <c:v>-7.6257281154923797</c:v>
                </c:pt>
                <c:pt idx="42">
                  <c:v>-7.6257281154923797</c:v>
                </c:pt>
                <c:pt idx="43">
                  <c:v>-7.6257281154923797</c:v>
                </c:pt>
                <c:pt idx="44">
                  <c:v>-7.6257281154923797</c:v>
                </c:pt>
                <c:pt idx="45">
                  <c:v>-7.6257281154923797</c:v>
                </c:pt>
                <c:pt idx="46">
                  <c:v>-7.6257281154923797</c:v>
                </c:pt>
                <c:pt idx="47">
                  <c:v>-7.6257281154923797</c:v>
                </c:pt>
                <c:pt idx="48">
                  <c:v>-7.6257281154923797</c:v>
                </c:pt>
                <c:pt idx="49">
                  <c:v>-7.6257281154923797</c:v>
                </c:pt>
                <c:pt idx="50">
                  <c:v>-7.6257281154923797</c:v>
                </c:pt>
                <c:pt idx="51">
                  <c:v>-7.6257281154923797</c:v>
                </c:pt>
                <c:pt idx="52">
                  <c:v>-7.6257281154923797</c:v>
                </c:pt>
                <c:pt idx="53">
                  <c:v>-7.6257281154923797</c:v>
                </c:pt>
                <c:pt idx="54">
                  <c:v>-7.6257281154923797</c:v>
                </c:pt>
                <c:pt idx="55">
                  <c:v>-7.6257281154923797</c:v>
                </c:pt>
                <c:pt idx="56">
                  <c:v>-7.6257281154923797</c:v>
                </c:pt>
                <c:pt idx="57">
                  <c:v>-7.6257281154923797</c:v>
                </c:pt>
                <c:pt idx="58">
                  <c:v>-7.6257281154923797</c:v>
                </c:pt>
                <c:pt idx="59">
                  <c:v>-7.6257281154923797</c:v>
                </c:pt>
                <c:pt idx="60">
                  <c:v>-7.6257281154923797</c:v>
                </c:pt>
                <c:pt idx="61">
                  <c:v>-7.6257281154923797</c:v>
                </c:pt>
                <c:pt idx="62">
                  <c:v>-7.6257281154923797</c:v>
                </c:pt>
                <c:pt idx="63">
                  <c:v>-7.6257281154923797</c:v>
                </c:pt>
                <c:pt idx="64">
                  <c:v>-7.6257281154923797</c:v>
                </c:pt>
                <c:pt idx="65">
                  <c:v>-7.6257281154923797</c:v>
                </c:pt>
                <c:pt idx="66">
                  <c:v>-7.6257281154923797</c:v>
                </c:pt>
                <c:pt idx="67">
                  <c:v>-7.6257281154923797</c:v>
                </c:pt>
                <c:pt idx="68">
                  <c:v>-7.6257281154923797</c:v>
                </c:pt>
                <c:pt idx="69">
                  <c:v>-7.6257281154923797</c:v>
                </c:pt>
                <c:pt idx="70">
                  <c:v>-7.6257281154923797</c:v>
                </c:pt>
                <c:pt idx="71">
                  <c:v>-7.6257281154923797</c:v>
                </c:pt>
                <c:pt idx="72">
                  <c:v>-7.6257281154923797</c:v>
                </c:pt>
                <c:pt idx="73">
                  <c:v>-7.6257281154923797</c:v>
                </c:pt>
                <c:pt idx="74">
                  <c:v>-7.6257281154923797</c:v>
                </c:pt>
                <c:pt idx="75">
                  <c:v>-7.6257281154923797</c:v>
                </c:pt>
                <c:pt idx="76">
                  <c:v>-7.6257281154923797</c:v>
                </c:pt>
                <c:pt idx="77">
                  <c:v>-7.6257281154923797</c:v>
                </c:pt>
                <c:pt idx="78">
                  <c:v>-7.6257281154923797</c:v>
                </c:pt>
                <c:pt idx="79">
                  <c:v>-7.6257281154923797</c:v>
                </c:pt>
                <c:pt idx="80">
                  <c:v>-7.6257281154923797</c:v>
                </c:pt>
                <c:pt idx="81">
                  <c:v>-7.6257281154923797</c:v>
                </c:pt>
                <c:pt idx="82">
                  <c:v>-7.6257281154923797</c:v>
                </c:pt>
                <c:pt idx="83">
                  <c:v>-7.6257281154923797</c:v>
                </c:pt>
                <c:pt idx="84">
                  <c:v>-7.6257281154923797</c:v>
                </c:pt>
                <c:pt idx="85">
                  <c:v>-7.6257281154923797</c:v>
                </c:pt>
                <c:pt idx="86">
                  <c:v>-7.6257281154923797</c:v>
                </c:pt>
                <c:pt idx="87">
                  <c:v>-7.6257281154923797</c:v>
                </c:pt>
                <c:pt idx="88">
                  <c:v>-7.6257281154923797</c:v>
                </c:pt>
                <c:pt idx="89">
                  <c:v>-7.6257281154923797</c:v>
                </c:pt>
                <c:pt idx="90">
                  <c:v>-7.6257281154923797</c:v>
                </c:pt>
                <c:pt idx="91">
                  <c:v>-7.6257281154923797</c:v>
                </c:pt>
                <c:pt idx="92">
                  <c:v>-7.6257281154923797</c:v>
                </c:pt>
                <c:pt idx="93">
                  <c:v>-7.6257281154923797</c:v>
                </c:pt>
                <c:pt idx="94">
                  <c:v>-7.6257281154923797</c:v>
                </c:pt>
                <c:pt idx="95">
                  <c:v>-7.6257281154923797</c:v>
                </c:pt>
                <c:pt idx="96">
                  <c:v>-7.6257281154923797</c:v>
                </c:pt>
                <c:pt idx="97">
                  <c:v>-7.6257281154923797</c:v>
                </c:pt>
                <c:pt idx="98">
                  <c:v>-7.6257281154923797</c:v>
                </c:pt>
                <c:pt idx="99">
                  <c:v>-7.6257281154923797</c:v>
                </c:pt>
                <c:pt idx="100">
                  <c:v>-7.6257281154923797</c:v>
                </c:pt>
                <c:pt idx="101">
                  <c:v>-7.6257281154923797</c:v>
                </c:pt>
                <c:pt idx="102">
                  <c:v>-7.6257281154923797</c:v>
                </c:pt>
                <c:pt idx="103">
                  <c:v>-7.6257281154923797</c:v>
                </c:pt>
                <c:pt idx="104">
                  <c:v>-7.6257281154923797</c:v>
                </c:pt>
                <c:pt idx="105">
                  <c:v>-7.6257281154923797</c:v>
                </c:pt>
                <c:pt idx="106">
                  <c:v>-7.6257281154923797</c:v>
                </c:pt>
                <c:pt idx="107">
                  <c:v>-7.6257281154923797</c:v>
                </c:pt>
                <c:pt idx="108">
                  <c:v>-7.6257281154923797</c:v>
                </c:pt>
                <c:pt idx="109">
                  <c:v>-7.6257281154923797</c:v>
                </c:pt>
                <c:pt idx="110">
                  <c:v>-7.6257281154923797</c:v>
                </c:pt>
                <c:pt idx="111">
                  <c:v>-7.6257281154923797</c:v>
                </c:pt>
                <c:pt idx="112">
                  <c:v>-7.6257281154923797</c:v>
                </c:pt>
                <c:pt idx="113">
                  <c:v>-7.6257281154923797</c:v>
                </c:pt>
                <c:pt idx="114">
                  <c:v>-7.6257281154923797</c:v>
                </c:pt>
                <c:pt idx="115">
                  <c:v>-7.6257281154923797</c:v>
                </c:pt>
                <c:pt idx="116">
                  <c:v>-7.6257281154923797</c:v>
                </c:pt>
                <c:pt idx="117">
                  <c:v>-7.6257281154923797</c:v>
                </c:pt>
                <c:pt idx="118">
                  <c:v>-7.6257281154923797</c:v>
                </c:pt>
                <c:pt idx="119">
                  <c:v>-7.6257281154923797</c:v>
                </c:pt>
                <c:pt idx="120">
                  <c:v>-7.6257281154923797</c:v>
                </c:pt>
                <c:pt idx="121">
                  <c:v>-7.6257281154923797</c:v>
                </c:pt>
                <c:pt idx="122">
                  <c:v>-7.6257281154923797</c:v>
                </c:pt>
                <c:pt idx="123">
                  <c:v>-7.6257281154923797</c:v>
                </c:pt>
                <c:pt idx="124">
                  <c:v>-7.6257281154923797</c:v>
                </c:pt>
                <c:pt idx="125">
                  <c:v>-7.6257281154923797</c:v>
                </c:pt>
                <c:pt idx="126">
                  <c:v>-7.6257281154923797</c:v>
                </c:pt>
                <c:pt idx="127">
                  <c:v>-7.6257281154923797</c:v>
                </c:pt>
                <c:pt idx="128">
                  <c:v>-7.6257281154923797</c:v>
                </c:pt>
                <c:pt idx="129">
                  <c:v>-7.6257281154923797</c:v>
                </c:pt>
                <c:pt idx="130">
                  <c:v>-7.6257281154923797</c:v>
                </c:pt>
                <c:pt idx="131">
                  <c:v>-7.6257281154923797</c:v>
                </c:pt>
                <c:pt idx="132">
                  <c:v>-7.6257281154923797</c:v>
                </c:pt>
                <c:pt idx="133">
                  <c:v>-7.6257281154923797</c:v>
                </c:pt>
                <c:pt idx="134">
                  <c:v>-7.6257281154923797</c:v>
                </c:pt>
                <c:pt idx="135">
                  <c:v>-7.6257281154923797</c:v>
                </c:pt>
                <c:pt idx="136">
                  <c:v>-7.6257281154923797</c:v>
                </c:pt>
                <c:pt idx="137">
                  <c:v>-7.6257281154923797</c:v>
                </c:pt>
                <c:pt idx="138">
                  <c:v>-7.6257281154923797</c:v>
                </c:pt>
                <c:pt idx="139">
                  <c:v>-7.6257281154923797</c:v>
                </c:pt>
                <c:pt idx="140">
                  <c:v>-7.6257281154923797</c:v>
                </c:pt>
                <c:pt idx="141">
                  <c:v>-7.6257281154923797</c:v>
                </c:pt>
                <c:pt idx="142">
                  <c:v>-7.6257281154923797</c:v>
                </c:pt>
                <c:pt idx="143">
                  <c:v>-7.6257281154923797</c:v>
                </c:pt>
                <c:pt idx="144">
                  <c:v>-7.6257281154923797</c:v>
                </c:pt>
                <c:pt idx="145">
                  <c:v>-7.6257281154923797</c:v>
                </c:pt>
                <c:pt idx="146">
                  <c:v>-7.6257281154923797</c:v>
                </c:pt>
                <c:pt idx="147">
                  <c:v>-7.6257281154923797</c:v>
                </c:pt>
                <c:pt idx="148">
                  <c:v>-7.6257281154923797</c:v>
                </c:pt>
                <c:pt idx="149">
                  <c:v>-7.6257281154923797</c:v>
                </c:pt>
                <c:pt idx="150">
                  <c:v>-7.6257281154923797</c:v>
                </c:pt>
                <c:pt idx="151">
                  <c:v>-7.6257281154923797</c:v>
                </c:pt>
                <c:pt idx="152">
                  <c:v>-7.6257281154923797</c:v>
                </c:pt>
                <c:pt idx="153">
                  <c:v>-7.6257281154923797</c:v>
                </c:pt>
                <c:pt idx="154">
                  <c:v>-7.6257281154923797</c:v>
                </c:pt>
                <c:pt idx="155">
                  <c:v>-7.6257281154923797</c:v>
                </c:pt>
                <c:pt idx="156">
                  <c:v>-7.6257281154923797</c:v>
                </c:pt>
                <c:pt idx="157">
                  <c:v>-7.6257281154923797</c:v>
                </c:pt>
                <c:pt idx="158">
                  <c:v>-7.6257281154923797</c:v>
                </c:pt>
                <c:pt idx="159">
                  <c:v>-7.6257281154923797</c:v>
                </c:pt>
                <c:pt idx="160">
                  <c:v>-7.6257281154923797</c:v>
                </c:pt>
                <c:pt idx="161">
                  <c:v>-7.6257281154923797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2-B3DB-4E3F-A64B-E66476BB2808}"/>
            </c:ext>
          </c:extLst>
        </c:ser>
        <c:ser>
          <c:idx val="5"/>
          <c:order val="5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Results!$B$4:$B$165</c:f>
              <c:strCache>
                <c:ptCount val="162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11-USGS</c:v>
                </c:pt>
                <c:pt idx="7">
                  <c:v>11-USGS</c:v>
                </c:pt>
                <c:pt idx="8">
                  <c:v>11-USGS</c:v>
                </c:pt>
                <c:pt idx="9">
                  <c:v>12-USGS</c:v>
                </c:pt>
                <c:pt idx="10">
                  <c:v>12-USGS</c:v>
                </c:pt>
                <c:pt idx="11">
                  <c:v>12-USGS</c:v>
                </c:pt>
                <c:pt idx="12">
                  <c:v>12-USGS</c:v>
                </c:pt>
                <c:pt idx="13">
                  <c:v>12-USGS</c:v>
                </c:pt>
                <c:pt idx="14">
                  <c:v>12-USGS</c:v>
                </c:pt>
                <c:pt idx="15">
                  <c:v>12-USGS</c:v>
                </c:pt>
                <c:pt idx="16">
                  <c:v>12-USGS</c:v>
                </c:pt>
                <c:pt idx="17">
                  <c:v>12-USGS</c:v>
                </c:pt>
                <c:pt idx="18">
                  <c:v>14-USGS</c:v>
                </c:pt>
                <c:pt idx="19">
                  <c:v>14-USGS</c:v>
                </c:pt>
                <c:pt idx="20">
                  <c:v>14-USGS</c:v>
                </c:pt>
                <c:pt idx="21">
                  <c:v>14-USGS</c:v>
                </c:pt>
                <c:pt idx="22">
                  <c:v>14-USGS</c:v>
                </c:pt>
                <c:pt idx="23">
                  <c:v>14-USGS</c:v>
                </c:pt>
                <c:pt idx="24">
                  <c:v>14-USGS</c:v>
                </c:pt>
                <c:pt idx="25">
                  <c:v>14-USGS</c:v>
                </c:pt>
                <c:pt idx="26">
                  <c:v>14-USGS</c:v>
                </c:pt>
                <c:pt idx="27">
                  <c:v>15-USGS</c:v>
                </c:pt>
                <c:pt idx="28">
                  <c:v>15-USGS</c:v>
                </c:pt>
                <c:pt idx="29">
                  <c:v>15-USGS</c:v>
                </c:pt>
                <c:pt idx="30">
                  <c:v>15-USGS</c:v>
                </c:pt>
                <c:pt idx="31">
                  <c:v>15-USGS</c:v>
                </c:pt>
                <c:pt idx="32">
                  <c:v>15-USGS</c:v>
                </c:pt>
                <c:pt idx="33">
                  <c:v>15-USGS</c:v>
                </c:pt>
                <c:pt idx="34">
                  <c:v>15-USGS</c:v>
                </c:pt>
                <c:pt idx="35">
                  <c:v>15-USGS</c:v>
                </c:pt>
                <c:pt idx="36">
                  <c:v>16-Other</c:v>
                </c:pt>
                <c:pt idx="37">
                  <c:v>16-Other</c:v>
                </c:pt>
                <c:pt idx="38">
                  <c:v>16-Other</c:v>
                </c:pt>
                <c:pt idx="39">
                  <c:v>16-Other</c:v>
                </c:pt>
                <c:pt idx="40">
                  <c:v>16-Other</c:v>
                </c:pt>
                <c:pt idx="41">
                  <c:v>16-Other</c:v>
                </c:pt>
                <c:pt idx="42">
                  <c:v>16-Other</c:v>
                </c:pt>
                <c:pt idx="43">
                  <c:v>16-Other</c:v>
                </c:pt>
                <c:pt idx="44">
                  <c:v>16-Other</c:v>
                </c:pt>
                <c:pt idx="45">
                  <c:v>17-USGS</c:v>
                </c:pt>
                <c:pt idx="46">
                  <c:v>17-USGS</c:v>
                </c:pt>
                <c:pt idx="47">
                  <c:v>17-USGS</c:v>
                </c:pt>
                <c:pt idx="48">
                  <c:v>17-USGS</c:v>
                </c:pt>
                <c:pt idx="49">
                  <c:v>17-USGS</c:v>
                </c:pt>
                <c:pt idx="50">
                  <c:v>17-USGS</c:v>
                </c:pt>
                <c:pt idx="51">
                  <c:v>17-USGS</c:v>
                </c:pt>
                <c:pt idx="52">
                  <c:v>17-USGS</c:v>
                </c:pt>
                <c:pt idx="53">
                  <c:v>17-USGS</c:v>
                </c:pt>
                <c:pt idx="54">
                  <c:v>18-USGS</c:v>
                </c:pt>
                <c:pt idx="55">
                  <c:v>18-USGS</c:v>
                </c:pt>
                <c:pt idx="56">
                  <c:v>18-USGS</c:v>
                </c:pt>
                <c:pt idx="57">
                  <c:v>18-USGS</c:v>
                </c:pt>
                <c:pt idx="58">
                  <c:v>18-USGS</c:v>
                </c:pt>
                <c:pt idx="59">
                  <c:v>18-USGS</c:v>
                </c:pt>
                <c:pt idx="60">
                  <c:v>18-USGS</c:v>
                </c:pt>
                <c:pt idx="61">
                  <c:v>18-USGS</c:v>
                </c:pt>
                <c:pt idx="62">
                  <c:v>18-USGS</c:v>
                </c:pt>
                <c:pt idx="63">
                  <c:v>19-USGS</c:v>
                </c:pt>
                <c:pt idx="64">
                  <c:v>19-USGS</c:v>
                </c:pt>
                <c:pt idx="65">
                  <c:v>19-USGS</c:v>
                </c:pt>
                <c:pt idx="66">
                  <c:v>19-USGS</c:v>
                </c:pt>
                <c:pt idx="67">
                  <c:v>19-USGS</c:v>
                </c:pt>
                <c:pt idx="68">
                  <c:v>19-USGS</c:v>
                </c:pt>
                <c:pt idx="69">
                  <c:v>19-USGS</c:v>
                </c:pt>
                <c:pt idx="70">
                  <c:v>19-USGS</c:v>
                </c:pt>
                <c:pt idx="71">
                  <c:v>19-USGS</c:v>
                </c:pt>
                <c:pt idx="72">
                  <c:v>20-USGS</c:v>
                </c:pt>
                <c:pt idx="73">
                  <c:v>20-USGS</c:v>
                </c:pt>
                <c:pt idx="74">
                  <c:v>20-USGS</c:v>
                </c:pt>
                <c:pt idx="75">
                  <c:v>20-USGS</c:v>
                </c:pt>
                <c:pt idx="76">
                  <c:v>20-USGS</c:v>
                </c:pt>
                <c:pt idx="77">
                  <c:v>20-USGS</c:v>
                </c:pt>
                <c:pt idx="78">
                  <c:v>20-USGS</c:v>
                </c:pt>
                <c:pt idx="79">
                  <c:v>20-USGS</c:v>
                </c:pt>
                <c:pt idx="80">
                  <c:v>20-USGS</c:v>
                </c:pt>
                <c:pt idx="81">
                  <c:v>21-Other</c:v>
                </c:pt>
                <c:pt idx="82">
                  <c:v>21-Other</c:v>
                </c:pt>
                <c:pt idx="83">
                  <c:v>21-Other</c:v>
                </c:pt>
                <c:pt idx="84">
                  <c:v>21-Other</c:v>
                </c:pt>
                <c:pt idx="85">
                  <c:v>21-Other</c:v>
                </c:pt>
                <c:pt idx="86">
                  <c:v>21-Other</c:v>
                </c:pt>
                <c:pt idx="87">
                  <c:v>21-Other</c:v>
                </c:pt>
                <c:pt idx="88">
                  <c:v>21-Other</c:v>
                </c:pt>
                <c:pt idx="89">
                  <c:v>21-Other</c:v>
                </c:pt>
                <c:pt idx="90">
                  <c:v>23-Other</c:v>
                </c:pt>
                <c:pt idx="91">
                  <c:v>23-Other</c:v>
                </c:pt>
                <c:pt idx="92">
                  <c:v>23-Other</c:v>
                </c:pt>
                <c:pt idx="93">
                  <c:v>23-Other</c:v>
                </c:pt>
                <c:pt idx="94">
                  <c:v>23-Other</c:v>
                </c:pt>
                <c:pt idx="95">
                  <c:v>23-Other</c:v>
                </c:pt>
                <c:pt idx="96">
                  <c:v>23-Other</c:v>
                </c:pt>
                <c:pt idx="97">
                  <c:v>23-Other</c:v>
                </c:pt>
                <c:pt idx="98">
                  <c:v>23-Other</c:v>
                </c:pt>
                <c:pt idx="99">
                  <c:v>25-USGS</c:v>
                </c:pt>
                <c:pt idx="100">
                  <c:v>25-USGS</c:v>
                </c:pt>
                <c:pt idx="101">
                  <c:v>25-USGS</c:v>
                </c:pt>
                <c:pt idx="102">
                  <c:v>25-USGS</c:v>
                </c:pt>
                <c:pt idx="103">
                  <c:v>25-USGS</c:v>
                </c:pt>
                <c:pt idx="104">
                  <c:v>25-USGS</c:v>
                </c:pt>
                <c:pt idx="105">
                  <c:v>25-USGS</c:v>
                </c:pt>
                <c:pt idx="106">
                  <c:v>25-USGS</c:v>
                </c:pt>
                <c:pt idx="107">
                  <c:v>25-USGS</c:v>
                </c:pt>
                <c:pt idx="108">
                  <c:v>28-Other</c:v>
                </c:pt>
                <c:pt idx="109">
                  <c:v>28-Other</c:v>
                </c:pt>
                <c:pt idx="110">
                  <c:v>28-Other</c:v>
                </c:pt>
                <c:pt idx="111">
                  <c:v>28-Other</c:v>
                </c:pt>
                <c:pt idx="112">
                  <c:v>28-Other</c:v>
                </c:pt>
                <c:pt idx="113">
                  <c:v>28-Other</c:v>
                </c:pt>
                <c:pt idx="114">
                  <c:v>28-Other</c:v>
                </c:pt>
                <c:pt idx="115">
                  <c:v>28-Other</c:v>
                </c:pt>
                <c:pt idx="116">
                  <c:v>28-Other</c:v>
                </c:pt>
                <c:pt idx="117">
                  <c:v>29-Other</c:v>
                </c:pt>
                <c:pt idx="118">
                  <c:v>29-Other</c:v>
                </c:pt>
                <c:pt idx="119">
                  <c:v>29-Other</c:v>
                </c:pt>
                <c:pt idx="120">
                  <c:v>29-Other</c:v>
                </c:pt>
                <c:pt idx="121">
                  <c:v>29-Other</c:v>
                </c:pt>
                <c:pt idx="122">
                  <c:v>29-Other</c:v>
                </c:pt>
                <c:pt idx="123">
                  <c:v>29-Other</c:v>
                </c:pt>
                <c:pt idx="124">
                  <c:v>29-Other</c:v>
                </c:pt>
                <c:pt idx="125">
                  <c:v>29-Other</c:v>
                </c:pt>
                <c:pt idx="126">
                  <c:v>30-Other</c:v>
                </c:pt>
                <c:pt idx="127">
                  <c:v>30-Other</c:v>
                </c:pt>
                <c:pt idx="128">
                  <c:v>30-Other</c:v>
                </c:pt>
                <c:pt idx="129">
                  <c:v>30-Other</c:v>
                </c:pt>
                <c:pt idx="130">
                  <c:v>30-Other</c:v>
                </c:pt>
                <c:pt idx="131">
                  <c:v>30-Other</c:v>
                </c:pt>
                <c:pt idx="132">
                  <c:v>30-Other</c:v>
                </c:pt>
                <c:pt idx="133">
                  <c:v>30-Other</c:v>
                </c:pt>
                <c:pt idx="134">
                  <c:v>30-Other</c:v>
                </c:pt>
                <c:pt idx="135">
                  <c:v>31-Other</c:v>
                </c:pt>
                <c:pt idx="136">
                  <c:v>31-Other</c:v>
                </c:pt>
                <c:pt idx="137">
                  <c:v>31-Other</c:v>
                </c:pt>
                <c:pt idx="138">
                  <c:v>31-Other</c:v>
                </c:pt>
                <c:pt idx="139">
                  <c:v>31-Other</c:v>
                </c:pt>
                <c:pt idx="140">
                  <c:v>31-Other</c:v>
                </c:pt>
                <c:pt idx="141">
                  <c:v>31-Other</c:v>
                </c:pt>
                <c:pt idx="142">
                  <c:v>31-Other</c:v>
                </c:pt>
                <c:pt idx="143">
                  <c:v>31-Other</c:v>
                </c:pt>
                <c:pt idx="144">
                  <c:v>34-Other</c:v>
                </c:pt>
                <c:pt idx="145">
                  <c:v>34-Other</c:v>
                </c:pt>
                <c:pt idx="146">
                  <c:v>34-Other</c:v>
                </c:pt>
                <c:pt idx="147">
                  <c:v>34-Other</c:v>
                </c:pt>
                <c:pt idx="148">
                  <c:v>34-Other</c:v>
                </c:pt>
                <c:pt idx="149">
                  <c:v>34-Other</c:v>
                </c:pt>
                <c:pt idx="150">
                  <c:v>34-Other</c:v>
                </c:pt>
                <c:pt idx="151">
                  <c:v>34-Other</c:v>
                </c:pt>
                <c:pt idx="152">
                  <c:v>34-Other</c:v>
                </c:pt>
                <c:pt idx="153">
                  <c:v>36-Other</c:v>
                </c:pt>
                <c:pt idx="154">
                  <c:v>36-Other</c:v>
                </c:pt>
                <c:pt idx="155">
                  <c:v>36-Other</c:v>
                </c:pt>
                <c:pt idx="156">
                  <c:v>36-Other</c:v>
                </c:pt>
                <c:pt idx="157">
                  <c:v>36-Other</c:v>
                </c:pt>
                <c:pt idx="158">
                  <c:v>36-Other</c:v>
                </c:pt>
                <c:pt idx="159">
                  <c:v>36-Other</c:v>
                </c:pt>
                <c:pt idx="160">
                  <c:v>36-Other</c:v>
                </c:pt>
                <c:pt idx="161">
                  <c:v>36-Other</c:v>
                </c:pt>
              </c:strCache>
            </c:strRef>
          </c:cat>
          <c:val>
            <c:numRef>
              <c:f>Results!$AO$4:$AO$165</c:f>
              <c:numCache>
                <c:formatCode>0.00</c:formatCode>
                <c:ptCount val="162"/>
                <c:pt idx="0">
                  <c:v>4.8086484843052117</c:v>
                </c:pt>
                <c:pt idx="1">
                  <c:v>4.8086484843052117</c:v>
                </c:pt>
                <c:pt idx="2">
                  <c:v>4.8086484843052117</c:v>
                </c:pt>
                <c:pt idx="3">
                  <c:v>4.8086484843052117</c:v>
                </c:pt>
                <c:pt idx="4">
                  <c:v>4.8086484843052117</c:v>
                </c:pt>
                <c:pt idx="5">
                  <c:v>4.8086484843052117</c:v>
                </c:pt>
                <c:pt idx="6">
                  <c:v>4.8086484843052117</c:v>
                </c:pt>
                <c:pt idx="7">
                  <c:v>4.8086484843052117</c:v>
                </c:pt>
                <c:pt idx="8">
                  <c:v>4.8086484843052117</c:v>
                </c:pt>
                <c:pt idx="9">
                  <c:v>4.8086484843052117</c:v>
                </c:pt>
                <c:pt idx="10">
                  <c:v>4.8086484843052117</c:v>
                </c:pt>
                <c:pt idx="11">
                  <c:v>4.8086484843052117</c:v>
                </c:pt>
                <c:pt idx="12">
                  <c:v>4.8086484843052117</c:v>
                </c:pt>
                <c:pt idx="13">
                  <c:v>4.8086484843052117</c:v>
                </c:pt>
                <c:pt idx="14">
                  <c:v>4.8086484843052117</c:v>
                </c:pt>
                <c:pt idx="15">
                  <c:v>4.8086484843052117</c:v>
                </c:pt>
                <c:pt idx="16">
                  <c:v>4.8086484843052117</c:v>
                </c:pt>
                <c:pt idx="17">
                  <c:v>4.8086484843052117</c:v>
                </c:pt>
                <c:pt idx="18">
                  <c:v>4.8086484843052117</c:v>
                </c:pt>
                <c:pt idx="19">
                  <c:v>4.8086484843052117</c:v>
                </c:pt>
                <c:pt idx="20">
                  <c:v>4.8086484843052117</c:v>
                </c:pt>
                <c:pt idx="21">
                  <c:v>4.8086484843052117</c:v>
                </c:pt>
                <c:pt idx="22">
                  <c:v>4.8086484843052117</c:v>
                </c:pt>
                <c:pt idx="23">
                  <c:v>4.8086484843052117</c:v>
                </c:pt>
                <c:pt idx="24">
                  <c:v>4.8086484843052117</c:v>
                </c:pt>
                <c:pt idx="25">
                  <c:v>4.8086484843052117</c:v>
                </c:pt>
                <c:pt idx="26">
                  <c:v>4.8086484843052117</c:v>
                </c:pt>
                <c:pt idx="27">
                  <c:v>4.8086484843052117</c:v>
                </c:pt>
                <c:pt idx="28">
                  <c:v>4.8086484843052117</c:v>
                </c:pt>
                <c:pt idx="29">
                  <c:v>4.8086484843052117</c:v>
                </c:pt>
                <c:pt idx="30">
                  <c:v>4.8086484843052117</c:v>
                </c:pt>
                <c:pt idx="31">
                  <c:v>4.8086484843052117</c:v>
                </c:pt>
                <c:pt idx="32">
                  <c:v>4.8086484843052117</c:v>
                </c:pt>
                <c:pt idx="33">
                  <c:v>4.8086484843052117</c:v>
                </c:pt>
                <c:pt idx="34">
                  <c:v>4.8086484843052117</c:v>
                </c:pt>
                <c:pt idx="35">
                  <c:v>4.8086484843052117</c:v>
                </c:pt>
                <c:pt idx="36">
                  <c:v>4.8086484843052117</c:v>
                </c:pt>
                <c:pt idx="37">
                  <c:v>4.8086484843052117</c:v>
                </c:pt>
                <c:pt idx="38">
                  <c:v>4.8086484843052117</c:v>
                </c:pt>
                <c:pt idx="39">
                  <c:v>4.8086484843052117</c:v>
                </c:pt>
                <c:pt idx="40">
                  <c:v>4.8086484843052117</c:v>
                </c:pt>
                <c:pt idx="41">
                  <c:v>4.8086484843052117</c:v>
                </c:pt>
                <c:pt idx="42">
                  <c:v>4.8086484843052117</c:v>
                </c:pt>
                <c:pt idx="43">
                  <c:v>4.8086484843052117</c:v>
                </c:pt>
                <c:pt idx="44">
                  <c:v>4.8086484843052117</c:v>
                </c:pt>
                <c:pt idx="45">
                  <c:v>4.8086484843052117</c:v>
                </c:pt>
                <c:pt idx="46">
                  <c:v>4.8086484843052117</c:v>
                </c:pt>
                <c:pt idx="47">
                  <c:v>4.8086484843052117</c:v>
                </c:pt>
                <c:pt idx="48">
                  <c:v>4.8086484843052117</c:v>
                </c:pt>
                <c:pt idx="49">
                  <c:v>4.8086484843052117</c:v>
                </c:pt>
                <c:pt idx="50">
                  <c:v>4.8086484843052117</c:v>
                </c:pt>
                <c:pt idx="51">
                  <c:v>4.8086484843052117</c:v>
                </c:pt>
                <c:pt idx="52">
                  <c:v>4.8086484843052117</c:v>
                </c:pt>
                <c:pt idx="53">
                  <c:v>4.8086484843052117</c:v>
                </c:pt>
                <c:pt idx="54">
                  <c:v>4.8086484843052117</c:v>
                </c:pt>
                <c:pt idx="55">
                  <c:v>4.8086484843052117</c:v>
                </c:pt>
                <c:pt idx="56">
                  <c:v>4.8086484843052117</c:v>
                </c:pt>
                <c:pt idx="57">
                  <c:v>4.8086484843052117</c:v>
                </c:pt>
                <c:pt idx="58">
                  <c:v>4.8086484843052117</c:v>
                </c:pt>
                <c:pt idx="59">
                  <c:v>4.8086484843052117</c:v>
                </c:pt>
                <c:pt idx="60">
                  <c:v>4.8086484843052117</c:v>
                </c:pt>
                <c:pt idx="61">
                  <c:v>4.8086484843052117</c:v>
                </c:pt>
                <c:pt idx="62">
                  <c:v>4.8086484843052117</c:v>
                </c:pt>
                <c:pt idx="63">
                  <c:v>4.8086484843052117</c:v>
                </c:pt>
                <c:pt idx="64">
                  <c:v>4.8086484843052117</c:v>
                </c:pt>
                <c:pt idx="65">
                  <c:v>4.8086484843052117</c:v>
                </c:pt>
                <c:pt idx="66">
                  <c:v>4.8086484843052117</c:v>
                </c:pt>
                <c:pt idx="67">
                  <c:v>4.8086484843052117</c:v>
                </c:pt>
                <c:pt idx="68">
                  <c:v>4.8086484843052117</c:v>
                </c:pt>
                <c:pt idx="69">
                  <c:v>4.8086484843052117</c:v>
                </c:pt>
                <c:pt idx="70">
                  <c:v>4.8086484843052117</c:v>
                </c:pt>
                <c:pt idx="71">
                  <c:v>4.8086484843052117</c:v>
                </c:pt>
                <c:pt idx="72">
                  <c:v>4.8086484843052117</c:v>
                </c:pt>
                <c:pt idx="73">
                  <c:v>4.8086484843052117</c:v>
                </c:pt>
                <c:pt idx="74">
                  <c:v>4.8086484843052117</c:v>
                </c:pt>
                <c:pt idx="75">
                  <c:v>4.8086484843052117</c:v>
                </c:pt>
                <c:pt idx="76">
                  <c:v>4.8086484843052117</c:v>
                </c:pt>
                <c:pt idx="77">
                  <c:v>4.8086484843052117</c:v>
                </c:pt>
                <c:pt idx="78">
                  <c:v>4.8086484843052117</c:v>
                </c:pt>
                <c:pt idx="79">
                  <c:v>4.8086484843052117</c:v>
                </c:pt>
                <c:pt idx="80">
                  <c:v>4.8086484843052117</c:v>
                </c:pt>
                <c:pt idx="81">
                  <c:v>4.8086484843052117</c:v>
                </c:pt>
                <c:pt idx="82">
                  <c:v>4.8086484843052117</c:v>
                </c:pt>
                <c:pt idx="83">
                  <c:v>4.8086484843052117</c:v>
                </c:pt>
                <c:pt idx="84">
                  <c:v>4.8086484843052117</c:v>
                </c:pt>
                <c:pt idx="85">
                  <c:v>4.8086484843052117</c:v>
                </c:pt>
                <c:pt idx="86">
                  <c:v>4.8086484843052117</c:v>
                </c:pt>
                <c:pt idx="87">
                  <c:v>4.8086484843052117</c:v>
                </c:pt>
                <c:pt idx="88">
                  <c:v>4.8086484843052117</c:v>
                </c:pt>
                <c:pt idx="89">
                  <c:v>4.8086484843052117</c:v>
                </c:pt>
                <c:pt idx="90">
                  <c:v>4.8086484843052117</c:v>
                </c:pt>
                <c:pt idx="91">
                  <c:v>4.8086484843052117</c:v>
                </c:pt>
                <c:pt idx="92">
                  <c:v>4.8086484843052117</c:v>
                </c:pt>
                <c:pt idx="93">
                  <c:v>4.8086484843052117</c:v>
                </c:pt>
                <c:pt idx="94">
                  <c:v>4.8086484843052117</c:v>
                </c:pt>
                <c:pt idx="95">
                  <c:v>4.8086484843052117</c:v>
                </c:pt>
                <c:pt idx="96">
                  <c:v>4.8086484843052117</c:v>
                </c:pt>
                <c:pt idx="97">
                  <c:v>4.8086484843052117</c:v>
                </c:pt>
                <c:pt idx="98">
                  <c:v>4.8086484843052117</c:v>
                </c:pt>
                <c:pt idx="99">
                  <c:v>4.8086484843052117</c:v>
                </c:pt>
                <c:pt idx="100">
                  <c:v>4.8086484843052117</c:v>
                </c:pt>
                <c:pt idx="101">
                  <c:v>4.8086484843052117</c:v>
                </c:pt>
                <c:pt idx="102">
                  <c:v>4.8086484843052117</c:v>
                </c:pt>
                <c:pt idx="103">
                  <c:v>4.8086484843052117</c:v>
                </c:pt>
                <c:pt idx="104">
                  <c:v>4.8086484843052117</c:v>
                </c:pt>
                <c:pt idx="105">
                  <c:v>4.8086484843052117</c:v>
                </c:pt>
                <c:pt idx="106">
                  <c:v>4.8086484843052117</c:v>
                </c:pt>
                <c:pt idx="107">
                  <c:v>4.8086484843052117</c:v>
                </c:pt>
                <c:pt idx="108">
                  <c:v>4.8086484843052117</c:v>
                </c:pt>
                <c:pt idx="109">
                  <c:v>4.8086484843052117</c:v>
                </c:pt>
                <c:pt idx="110">
                  <c:v>4.8086484843052117</c:v>
                </c:pt>
                <c:pt idx="111">
                  <c:v>4.8086484843052117</c:v>
                </c:pt>
                <c:pt idx="112">
                  <c:v>4.8086484843052117</c:v>
                </c:pt>
                <c:pt idx="113">
                  <c:v>4.8086484843052117</c:v>
                </c:pt>
                <c:pt idx="114">
                  <c:v>4.8086484843052117</c:v>
                </c:pt>
                <c:pt idx="115">
                  <c:v>4.8086484843052117</c:v>
                </c:pt>
                <c:pt idx="116">
                  <c:v>4.8086484843052117</c:v>
                </c:pt>
                <c:pt idx="117">
                  <c:v>4.8086484843052117</c:v>
                </c:pt>
                <c:pt idx="118">
                  <c:v>4.8086484843052117</c:v>
                </c:pt>
                <c:pt idx="119">
                  <c:v>4.8086484843052117</c:v>
                </c:pt>
                <c:pt idx="120">
                  <c:v>4.8086484843052117</c:v>
                </c:pt>
                <c:pt idx="121">
                  <c:v>4.8086484843052117</c:v>
                </c:pt>
                <c:pt idx="122">
                  <c:v>4.8086484843052117</c:v>
                </c:pt>
                <c:pt idx="123">
                  <c:v>4.8086484843052117</c:v>
                </c:pt>
                <c:pt idx="124">
                  <c:v>4.8086484843052117</c:v>
                </c:pt>
                <c:pt idx="125">
                  <c:v>4.8086484843052117</c:v>
                </c:pt>
                <c:pt idx="126">
                  <c:v>4.8086484843052117</c:v>
                </c:pt>
                <c:pt idx="127">
                  <c:v>4.8086484843052117</c:v>
                </c:pt>
                <c:pt idx="128">
                  <c:v>4.8086484843052117</c:v>
                </c:pt>
                <c:pt idx="129">
                  <c:v>4.8086484843052117</c:v>
                </c:pt>
                <c:pt idx="130">
                  <c:v>4.8086484843052117</c:v>
                </c:pt>
                <c:pt idx="131">
                  <c:v>4.8086484843052117</c:v>
                </c:pt>
                <c:pt idx="132">
                  <c:v>4.8086484843052117</c:v>
                </c:pt>
                <c:pt idx="133">
                  <c:v>4.8086484843052117</c:v>
                </c:pt>
                <c:pt idx="134">
                  <c:v>4.8086484843052117</c:v>
                </c:pt>
                <c:pt idx="135">
                  <c:v>4.8086484843052117</c:v>
                </c:pt>
                <c:pt idx="136">
                  <c:v>4.8086484843052117</c:v>
                </c:pt>
                <c:pt idx="137">
                  <c:v>4.8086484843052117</c:v>
                </c:pt>
                <c:pt idx="138">
                  <c:v>4.8086484843052117</c:v>
                </c:pt>
                <c:pt idx="139">
                  <c:v>4.8086484843052117</c:v>
                </c:pt>
                <c:pt idx="140">
                  <c:v>4.8086484843052117</c:v>
                </c:pt>
                <c:pt idx="141">
                  <c:v>4.8086484843052117</c:v>
                </c:pt>
                <c:pt idx="142">
                  <c:v>4.8086484843052117</c:v>
                </c:pt>
                <c:pt idx="143">
                  <c:v>4.8086484843052117</c:v>
                </c:pt>
                <c:pt idx="144">
                  <c:v>4.8086484843052117</c:v>
                </c:pt>
                <c:pt idx="145">
                  <c:v>4.8086484843052117</c:v>
                </c:pt>
                <c:pt idx="146">
                  <c:v>4.8086484843052117</c:v>
                </c:pt>
                <c:pt idx="147">
                  <c:v>4.8086484843052117</c:v>
                </c:pt>
                <c:pt idx="148">
                  <c:v>4.8086484843052117</c:v>
                </c:pt>
                <c:pt idx="149">
                  <c:v>4.8086484843052117</c:v>
                </c:pt>
                <c:pt idx="150">
                  <c:v>4.8086484843052117</c:v>
                </c:pt>
                <c:pt idx="151">
                  <c:v>4.8086484843052117</c:v>
                </c:pt>
                <c:pt idx="152">
                  <c:v>4.8086484843052117</c:v>
                </c:pt>
                <c:pt idx="153">
                  <c:v>4.8086484843052117</c:v>
                </c:pt>
                <c:pt idx="154">
                  <c:v>4.8086484843052117</c:v>
                </c:pt>
                <c:pt idx="155">
                  <c:v>4.8086484843052117</c:v>
                </c:pt>
                <c:pt idx="156">
                  <c:v>4.8086484843052117</c:v>
                </c:pt>
                <c:pt idx="157">
                  <c:v>4.8086484843052117</c:v>
                </c:pt>
                <c:pt idx="158">
                  <c:v>4.8086484843052117</c:v>
                </c:pt>
                <c:pt idx="159">
                  <c:v>4.8086484843052117</c:v>
                </c:pt>
                <c:pt idx="160">
                  <c:v>4.8086484843052117</c:v>
                </c:pt>
                <c:pt idx="161">
                  <c:v>4.8086484843052117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3-B3DB-4E3F-A64B-E66476BB2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312384"/>
        <c:axId val="232290384"/>
      </c:lineChart>
      <c:catAx>
        <c:axId val="227312384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Lab ID</a:t>
                </a:r>
              </a:p>
            </c:rich>
          </c:tx>
          <c:layout>
            <c:manualLayout>
              <c:xMode val="edge"/>
              <c:yMode val="edge"/>
              <c:x val="0.4783574317445195"/>
              <c:y val="0.890701481359332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2290384"/>
        <c:crossesAt val="-30"/>
        <c:auto val="1"/>
        <c:lblAlgn val="ctr"/>
        <c:lblOffset val="100"/>
        <c:tickLblSkip val="9"/>
        <c:tickMarkSkip val="9"/>
        <c:noMultiLvlLbl val="0"/>
      </c:catAx>
      <c:valAx>
        <c:axId val="232290384"/>
        <c:scaling>
          <c:orientation val="minMax"/>
          <c:max val="30"/>
          <c:min val="-3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Sediment Concentration Percent Difference  </a:t>
                </a:r>
              </a:p>
            </c:rich>
          </c:tx>
          <c:layout>
            <c:manualLayout>
              <c:xMode val="edge"/>
              <c:yMode val="edge"/>
              <c:x val="1.3318575391599183E-2"/>
              <c:y val="0.243066777974742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7312384"/>
        <c:crosses val="autoZero"/>
        <c:crossBetween val="between"/>
        <c:majorUnit val="10"/>
        <c:minorUnit val="5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0765124555160142"/>
          <c:y val="0.95418848167539272"/>
          <c:w val="0.80249110320284711"/>
          <c:h val="3.79581151832460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USGS Sediment Laboratory Quality Assurance Project - Study 1, 2022</a:t>
            </a:r>
          </a:p>
          <a:p>
            <a:pPr>
              <a:defRPr b="1"/>
            </a:pPr>
            <a:r>
              <a:rPr lang="en-US" b="1"/>
              <a:t>Suspended</a:t>
            </a:r>
            <a:r>
              <a:rPr lang="en-US" b="1" baseline="0"/>
              <a:t> Sediment Concentration</a:t>
            </a:r>
            <a:r>
              <a:rPr lang="en-US" b="1"/>
              <a:t> vs Percent</a:t>
            </a:r>
            <a:r>
              <a:rPr lang="en-US" b="1" baseline="0"/>
              <a:t> D</a:t>
            </a:r>
            <a:r>
              <a:rPr lang="en-US" b="1"/>
              <a:t>ifference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487167063053203E-2"/>
          <c:y val="0.10969777735122863"/>
          <c:w val="0.91332450556482303"/>
          <c:h val="0.8003992308723662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4"/>
            <c:spPr>
              <a:noFill/>
              <a:ln w="15875">
                <a:solidFill>
                  <a:srgbClr val="7030A0"/>
                </a:solidFill>
              </a:ln>
              <a:effectLst/>
            </c:spPr>
          </c:marker>
          <c:xVal>
            <c:numRef>
              <c:f>Results!$J$4:$J$165</c:f>
              <c:numCache>
                <c:formatCode>0.0</c:formatCode>
                <c:ptCount val="162"/>
                <c:pt idx="0">
                  <c:v>71.850060968213086</c:v>
                </c:pt>
                <c:pt idx="1">
                  <c:v>114.95075532830857</c:v>
                </c:pt>
                <c:pt idx="2">
                  <c:v>224.68741770961904</c:v>
                </c:pt>
                <c:pt idx="3">
                  <c:v>673.93131655268814</c:v>
                </c:pt>
                <c:pt idx="4">
                  <c:v>1127.7897925092118</c:v>
                </c:pt>
                <c:pt idx="5">
                  <c:v>1576.7996088115549</c:v>
                </c:pt>
                <c:pt idx="6">
                  <c:v>4277.8510124207432</c:v>
                </c:pt>
                <c:pt idx="7">
                  <c:v>6195.8529046670792</c:v>
                </c:pt>
                <c:pt idx="8">
                  <c:v>7864.7709227570458</c:v>
                </c:pt>
                <c:pt idx="9">
                  <c:v>69.597610357920402</c:v>
                </c:pt>
                <c:pt idx="10">
                  <c:v>117.73528760742248</c:v>
                </c:pt>
                <c:pt idx="11">
                  <c:v>228.61684753098891</c:v>
                </c:pt>
                <c:pt idx="12">
                  <c:v>677.39238297058398</c:v>
                </c:pt>
                <c:pt idx="13">
                  <c:v>1126.8594021551251</c:v>
                </c:pt>
                <c:pt idx="14">
                  <c:v>1577.9876946371603</c:v>
                </c:pt>
                <c:pt idx="15">
                  <c:v>4280.6352567365402</c:v>
                </c:pt>
                <c:pt idx="16">
                  <c:v>6184.0418132647355</c:v>
                </c:pt>
                <c:pt idx="17">
                  <c:v>7863.1920269977218</c:v>
                </c:pt>
                <c:pt idx="18">
                  <c:v>69.628976120701424</c:v>
                </c:pt>
                <c:pt idx="19">
                  <c:v>117.60266324553922</c:v>
                </c:pt>
                <c:pt idx="20">
                  <c:v>229.76259399635126</c:v>
                </c:pt>
                <c:pt idx="21">
                  <c:v>678.36704912401285</c:v>
                </c:pt>
                <c:pt idx="22">
                  <c:v>1137.7516618502368</c:v>
                </c:pt>
                <c:pt idx="23">
                  <c:v>1588.1635679469516</c:v>
                </c:pt>
                <c:pt idx="24">
                  <c:v>4312.2431666959747</c:v>
                </c:pt>
                <c:pt idx="25">
                  <c:v>6192.8451227995847</c:v>
                </c:pt>
                <c:pt idx="26">
                  <c:v>7873.7960182182032</c:v>
                </c:pt>
                <c:pt idx="27">
                  <c:v>74.761417265350133</c:v>
                </c:pt>
                <c:pt idx="28">
                  <c:v>117.12565794234509</c:v>
                </c:pt>
                <c:pt idx="29">
                  <c:v>232.93206697862843</c:v>
                </c:pt>
                <c:pt idx="30">
                  <c:v>680.0263649328482</c:v>
                </c:pt>
                <c:pt idx="31">
                  <c:v>1127.6467686343667</c:v>
                </c:pt>
                <c:pt idx="32">
                  <c:v>1578.2820966839722</c:v>
                </c:pt>
                <c:pt idx="33">
                  <c:v>4297.3097714803598</c:v>
                </c:pt>
                <c:pt idx="34">
                  <c:v>6214.3534573164725</c:v>
                </c:pt>
                <c:pt idx="35">
                  <c:v>7876.6160164441044</c:v>
                </c:pt>
                <c:pt idx="36">
                  <c:v>71.850060968213072</c:v>
                </c:pt>
                <c:pt idx="37">
                  <c:v>116.38191037762282</c:v>
                </c:pt>
                <c:pt idx="38">
                  <c:v>226.13643392074795</c:v>
                </c:pt>
                <c:pt idx="39">
                  <c:v>681.03877321525772</c:v>
                </c:pt>
                <c:pt idx="40">
                  <c:v>1130.9466706453391</c:v>
                </c:pt>
                <c:pt idx="41">
                  <c:v>1588.1635679469516</c:v>
                </c:pt>
                <c:pt idx="42">
                  <c:v>4284.8842922012627</c:v>
                </c:pt>
                <c:pt idx="43">
                  <c:v>6200.9534129485619</c:v>
                </c:pt>
                <c:pt idx="44">
                  <c:v>7861.798880317574</c:v>
                </c:pt>
                <c:pt idx="45">
                  <c:v>73.426780154367876</c:v>
                </c:pt>
                <c:pt idx="46">
                  <c:v>115.15021100096408</c:v>
                </c:pt>
                <c:pt idx="47">
                  <c:v>229.58902098741146</c:v>
                </c:pt>
                <c:pt idx="48">
                  <c:v>679.65614802331538</c:v>
                </c:pt>
                <c:pt idx="49">
                  <c:v>1130.2701957150371</c:v>
                </c:pt>
                <c:pt idx="50">
                  <c:v>1583.995516813615</c:v>
                </c:pt>
                <c:pt idx="51">
                  <c:v>4294.407122116103</c:v>
                </c:pt>
                <c:pt idx="52">
                  <c:v>6192.1292423512077</c:v>
                </c:pt>
                <c:pt idx="53">
                  <c:v>7858.0855267108755</c:v>
                </c:pt>
                <c:pt idx="54">
                  <c:v>71.914852021533036</c:v>
                </c:pt>
                <c:pt idx="55">
                  <c:v>115.12426856688026</c:v>
                </c:pt>
                <c:pt idx="56">
                  <c:v>227.56096018893484</c:v>
                </c:pt>
                <c:pt idx="57">
                  <c:v>686.33968200623474</c:v>
                </c:pt>
                <c:pt idx="58">
                  <c:v>1129.7901252653635</c:v>
                </c:pt>
                <c:pt idx="59">
                  <c:v>1579.7299939519917</c:v>
                </c:pt>
                <c:pt idx="60">
                  <c:v>4283.7959918985971</c:v>
                </c:pt>
                <c:pt idx="61">
                  <c:v>6194.8400085180883</c:v>
                </c:pt>
                <c:pt idx="62">
                  <c:v>7874.5514199444651</c:v>
                </c:pt>
                <c:pt idx="63">
                  <c:v>72.075306376708042</c:v>
                </c:pt>
                <c:pt idx="64">
                  <c:v>117.29807521829395</c:v>
                </c:pt>
                <c:pt idx="65">
                  <c:v>226.33227313976604</c:v>
                </c:pt>
                <c:pt idx="66">
                  <c:v>682.74387352229508</c:v>
                </c:pt>
                <c:pt idx="67">
                  <c:v>1132.4657342508476</c:v>
                </c:pt>
                <c:pt idx="68">
                  <c:v>1578.4728747578959</c:v>
                </c:pt>
                <c:pt idx="69">
                  <c:v>4290.4324493096738</c:v>
                </c:pt>
                <c:pt idx="70">
                  <c:v>6188.4404972512284</c:v>
                </c:pt>
                <c:pt idx="71">
                  <c:v>7870.8976465767746</c:v>
                </c:pt>
                <c:pt idx="72">
                  <c:v>70.063880816144163</c:v>
                </c:pt>
                <c:pt idx="73">
                  <c:v>119.40513690666752</c:v>
                </c:pt>
                <c:pt idx="74">
                  <c:v>227.78630002476413</c:v>
                </c:pt>
                <c:pt idx="75">
                  <c:v>678.14915599786491</c:v>
                </c:pt>
                <c:pt idx="76">
                  <c:v>1130.7797996645897</c:v>
                </c:pt>
                <c:pt idx="77">
                  <c:v>1578.1175736905377</c:v>
                </c:pt>
                <c:pt idx="78">
                  <c:v>4300.1468245229398</c:v>
                </c:pt>
                <c:pt idx="79">
                  <c:v>6188.6662918195079</c:v>
                </c:pt>
                <c:pt idx="80">
                  <c:v>7857.1428790990667</c:v>
                </c:pt>
                <c:pt idx="81">
                  <c:v>78.903785989311871</c:v>
                </c:pt>
                <c:pt idx="82">
                  <c:v>117.76184838345429</c:v>
                </c:pt>
                <c:pt idx="83">
                  <c:v>227.83763364649971</c:v>
                </c:pt>
                <c:pt idx="84">
                  <c:v>681.43210801558757</c:v>
                </c:pt>
                <c:pt idx="85">
                  <c:v>1129.6448841129386</c:v>
                </c:pt>
                <c:pt idx="86">
                  <c:v>1582.6603897751379</c:v>
                </c:pt>
                <c:pt idx="87">
                  <c:v>4279.5064257569575</c:v>
                </c:pt>
                <c:pt idx="88">
                  <c:v>6199.3459871560162</c:v>
                </c:pt>
                <c:pt idx="89">
                  <c:v>7861.533395919364</c:v>
                </c:pt>
                <c:pt idx="90">
                  <c:v>79.200656284911176</c:v>
                </c:pt>
                <c:pt idx="91">
                  <c:v>111.29403728910091</c:v>
                </c:pt>
                <c:pt idx="92">
                  <c:v>228.32029418095465</c:v>
                </c:pt>
                <c:pt idx="93">
                  <c:v>682.58986359252117</c:v>
                </c:pt>
                <c:pt idx="94">
                  <c:v>1130.4956872951989</c:v>
                </c:pt>
                <c:pt idx="95">
                  <c:v>1579.4797024962386</c:v>
                </c:pt>
                <c:pt idx="96">
                  <c:v>4280.5744812878565</c:v>
                </c:pt>
                <c:pt idx="97">
                  <c:v>6190.2468555682899</c:v>
                </c:pt>
                <c:pt idx="98">
                  <c:v>7874.3624426445886</c:v>
                </c:pt>
                <c:pt idx="99">
                  <c:v>68.968478729959713</c:v>
                </c:pt>
                <c:pt idx="100">
                  <c:v>114.82135531339586</c:v>
                </c:pt>
                <c:pt idx="101">
                  <c:v>229.88431737499766</c:v>
                </c:pt>
                <c:pt idx="102">
                  <c:v>679.63897250772948</c:v>
                </c:pt>
                <c:pt idx="103">
                  <c:v>1129.1198031421422</c:v>
                </c:pt>
                <c:pt idx="104">
                  <c:v>1582.2241362865216</c:v>
                </c:pt>
                <c:pt idx="105">
                  <c:v>4284.7201208207043</c:v>
                </c:pt>
                <c:pt idx="106">
                  <c:v>6188.1775761467998</c:v>
                </c:pt>
                <c:pt idx="107">
                  <c:v>7875.7185265144508</c:v>
                </c:pt>
                <c:pt idx="108">
                  <c:v>71.479917436842285</c:v>
                </c:pt>
                <c:pt idx="109">
                  <c:v>112.4966076705233</c:v>
                </c:pt>
                <c:pt idx="110">
                  <c:v>229.3120147835939</c:v>
                </c:pt>
                <c:pt idx="111">
                  <c:v>677.39238297058398</c:v>
                </c:pt>
                <c:pt idx="112">
                  <c:v>1131.8781958394411</c:v>
                </c:pt>
                <c:pt idx="113">
                  <c:v>1582.5659425230474</c:v>
                </c:pt>
                <c:pt idx="114">
                  <c:v>4289.2144238996389</c:v>
                </c:pt>
                <c:pt idx="115">
                  <c:v>6184.6461169249424</c:v>
                </c:pt>
                <c:pt idx="116">
                  <c:v>7876.0179574210406</c:v>
                </c:pt>
                <c:pt idx="117">
                  <c:v>69.403629891043551</c:v>
                </c:pt>
                <c:pt idx="118">
                  <c:v>113.21977454015783</c:v>
                </c:pt>
                <c:pt idx="119">
                  <c:v>233.59252751068823</c:v>
                </c:pt>
                <c:pt idx="120">
                  <c:v>682.35376860419501</c:v>
                </c:pt>
                <c:pt idx="121">
                  <c:v>1130.2993978868294</c:v>
                </c:pt>
                <c:pt idx="122">
                  <c:v>1577.5714208655643</c:v>
                </c:pt>
                <c:pt idx="123">
                  <c:v>4279.5064257569575</c:v>
                </c:pt>
                <c:pt idx="124">
                  <c:v>6179.874547787389</c:v>
                </c:pt>
                <c:pt idx="125">
                  <c:v>7862.9269127024563</c:v>
                </c:pt>
                <c:pt idx="126">
                  <c:v>72.124041023775973</c:v>
                </c:pt>
                <c:pt idx="127">
                  <c:v>116.62260539583359</c:v>
                </c:pt>
                <c:pt idx="128">
                  <c:v>227.31514422366442</c:v>
                </c:pt>
                <c:pt idx="129">
                  <c:v>676.49031614720639</c:v>
                </c:pt>
                <c:pt idx="130">
                  <c:v>1128.9461449676012</c:v>
                </c:pt>
                <c:pt idx="131">
                  <c:v>1577.441635508166</c:v>
                </c:pt>
                <c:pt idx="132">
                  <c:v>4286.1553770414694</c:v>
                </c:pt>
                <c:pt idx="133">
                  <c:v>6188.1775761467998</c:v>
                </c:pt>
                <c:pt idx="134">
                  <c:v>7860.1794570959009</c:v>
                </c:pt>
                <c:pt idx="135">
                  <c:v>75.449670273187948</c:v>
                </c:pt>
                <c:pt idx="136">
                  <c:v>114.89896033898542</c:v>
                </c:pt>
                <c:pt idx="137">
                  <c:v>229.03513342472189</c:v>
                </c:pt>
                <c:pt idx="138">
                  <c:v>679.3412774202942</c:v>
                </c:pt>
                <c:pt idx="139">
                  <c:v>1131.8781958394411</c:v>
                </c:pt>
                <c:pt idx="140">
                  <c:v>1580.1922007854719</c:v>
                </c:pt>
                <c:pt idx="141">
                  <c:v>4290.7582270848552</c:v>
                </c:pt>
                <c:pt idx="142">
                  <c:v>6192.4667213117091</c:v>
                </c:pt>
                <c:pt idx="143">
                  <c:v>7877.2641977562162</c:v>
                </c:pt>
                <c:pt idx="144">
                  <c:v>71.286719073812421</c:v>
                </c:pt>
                <c:pt idx="145">
                  <c:v>112.24584264794373</c:v>
                </c:pt>
                <c:pt idx="146">
                  <c:v>224.35566012649488</c:v>
                </c:pt>
                <c:pt idx="147">
                  <c:v>677.0871226314971</c:v>
                </c:pt>
                <c:pt idx="148">
                  <c:v>1130.5542064090189</c:v>
                </c:pt>
                <c:pt idx="149">
                  <c:v>1578.5422798496011</c:v>
                </c:pt>
                <c:pt idx="150">
                  <c:v>4289.5029738710609</c:v>
                </c:pt>
                <c:pt idx="151">
                  <c:v>6172.4911022791357</c:v>
                </c:pt>
                <c:pt idx="152">
                  <c:v>7881.1784383805025</c:v>
                </c:pt>
                <c:pt idx="153">
                  <c:v>71.431748234331351</c:v>
                </c:pt>
                <c:pt idx="154">
                  <c:v>113.59327861192314</c:v>
                </c:pt>
                <c:pt idx="155">
                  <c:v>223.7301926528595</c:v>
                </c:pt>
                <c:pt idx="156">
                  <c:v>679.94531479152579</c:v>
                </c:pt>
                <c:pt idx="157">
                  <c:v>1130.7797996645895</c:v>
                </c:pt>
                <c:pt idx="158">
                  <c:v>1578.6376747600709</c:v>
                </c:pt>
                <c:pt idx="159">
                  <c:v>4281.2516285186484</c:v>
                </c:pt>
                <c:pt idx="160">
                  <c:v>6191.6395294219947</c:v>
                </c:pt>
                <c:pt idx="161">
                  <c:v>7879.14475483362</c:v>
                </c:pt>
              </c:numCache>
            </c:numRef>
          </c:xVal>
          <c:yVal>
            <c:numRef>
              <c:f>Results!$T$4:$T$165</c:f>
              <c:numCache>
                <c:formatCode>0.00</c:formatCode>
                <c:ptCount val="162"/>
                <c:pt idx="0">
                  <c:v>2.9922577696044832</c:v>
                </c:pt>
                <c:pt idx="1">
                  <c:v>7.8722794346553506</c:v>
                </c:pt>
                <c:pt idx="2">
                  <c:v>-3.4213832656860594</c:v>
                </c:pt>
                <c:pt idx="3">
                  <c:v>-2.3639377131456736</c:v>
                </c:pt>
                <c:pt idx="4">
                  <c:v>1.7033500053274597</c:v>
                </c:pt>
                <c:pt idx="5">
                  <c:v>-1.3825224644738092</c:v>
                </c:pt>
                <c:pt idx="6">
                  <c:v>-2.0068724266337181</c:v>
                </c:pt>
                <c:pt idx="7">
                  <c:v>0.89006463164063787</c:v>
                </c:pt>
                <c:pt idx="8">
                  <c:v>-2.4764983579301458</c:v>
                </c:pt>
                <c:pt idx="9">
                  <c:v>-6.6059888181163418</c:v>
                </c:pt>
                <c:pt idx="10">
                  <c:v>-8.2687933288819089</c:v>
                </c:pt>
                <c:pt idx="11">
                  <c:v>5.4165528930813212</c:v>
                </c:pt>
                <c:pt idx="12">
                  <c:v>-3.305673865476042</c:v>
                </c:pt>
                <c:pt idx="13">
                  <c:v>-6.6431892046120407</c:v>
                </c:pt>
                <c:pt idx="14">
                  <c:v>-4.7521089607991422</c:v>
                </c:pt>
                <c:pt idx="15">
                  <c:v>2.4847887494285104</c:v>
                </c:pt>
                <c:pt idx="16">
                  <c:v>3.0070654816140663</c:v>
                </c:pt>
                <c:pt idx="17">
                  <c:v>1.09126131865612</c:v>
                </c:pt>
                <c:pt idx="18">
                  <c:v>10.586144289298394</c:v>
                </c:pt>
                <c:pt idx="19">
                  <c:v>-4.7640615364650198</c:v>
                </c:pt>
                <c:pt idx="20">
                  <c:v>-5.119455604918028</c:v>
                </c:pt>
                <c:pt idx="21">
                  <c:v>-3.4446026165609203</c:v>
                </c:pt>
                <c:pt idx="22">
                  <c:v>-1.2965625403919285</c:v>
                </c:pt>
                <c:pt idx="23">
                  <c:v>-0.89182047950269516</c:v>
                </c:pt>
                <c:pt idx="24">
                  <c:v>-4.0638516874326767</c:v>
                </c:pt>
                <c:pt idx="25">
                  <c:v>-3.7276101407688214</c:v>
                </c:pt>
                <c:pt idx="26">
                  <c:v>-3.1597976076919556</c:v>
                </c:pt>
                <c:pt idx="27">
                  <c:v>-6.3688162149875662</c:v>
                </c:pt>
                <c:pt idx="28">
                  <c:v>-0.10728472697838828</c:v>
                </c:pt>
                <c:pt idx="29">
                  <c:v>-2.5466940020639992</c:v>
                </c:pt>
                <c:pt idx="30">
                  <c:v>-2.6508332415359042</c:v>
                </c:pt>
                <c:pt idx="31">
                  <c:v>-2.629082923748395</c:v>
                </c:pt>
                <c:pt idx="32">
                  <c:v>-0.90491406536128205</c:v>
                </c:pt>
                <c:pt idx="33">
                  <c:v>-0.28645297022930882</c:v>
                </c:pt>
                <c:pt idx="34">
                  <c:v>-5.687756882517569E-3</c:v>
                </c:pt>
                <c:pt idx="35">
                  <c:v>1.2617599150245549</c:v>
                </c:pt>
                <c:pt idx="36">
                  <c:v>-1.2429508843537014</c:v>
                </c:pt>
                <c:pt idx="37">
                  <c:v>-2.9007174454080062</c:v>
                </c:pt>
                <c:pt idx="38">
                  <c:v>-2.7768342375774115</c:v>
                </c:pt>
                <c:pt idx="39">
                  <c:v>-0.68832692052557243</c:v>
                </c:pt>
                <c:pt idx="40">
                  <c:v>-1.2937542525316335</c:v>
                </c:pt>
                <c:pt idx="41">
                  <c:v>-0.56849106283322082</c:v>
                </c:pt>
                <c:pt idx="42">
                  <c:v>-0.11485239426931604</c:v>
                </c:pt>
                <c:pt idx="43">
                  <c:v>1.8184091644418133E-2</c:v>
                </c:pt>
                <c:pt idx="44">
                  <c:v>-0.1165366916280641</c:v>
                </c:pt>
                <c:pt idx="45">
                  <c:v>-12.838340636140657</c:v>
                </c:pt>
                <c:pt idx="46">
                  <c:v>-1.8673096490861618</c:v>
                </c:pt>
                <c:pt idx="47">
                  <c:v>-4.6121634831972482</c:v>
                </c:pt>
                <c:pt idx="48">
                  <c:v>-2.892072422280374</c:v>
                </c:pt>
                <c:pt idx="49">
                  <c:v>-4.8899985087257614</c:v>
                </c:pt>
                <c:pt idx="50">
                  <c:v>-4.2926584129730152</c:v>
                </c:pt>
                <c:pt idx="51">
                  <c:v>-2.2915182309871938</c:v>
                </c:pt>
                <c:pt idx="52">
                  <c:v>-0.51887228275952391</c:v>
                </c:pt>
                <c:pt idx="53">
                  <c:v>-1.1464055259345358</c:v>
                </c:pt>
                <c:pt idx="54">
                  <c:v>0.1184011036294258</c:v>
                </c:pt>
                <c:pt idx="55">
                  <c:v>1.6293101849590055</c:v>
                </c:pt>
                <c:pt idx="56">
                  <c:v>-0.24650985321432095</c:v>
                </c:pt>
                <c:pt idx="57">
                  <c:v>-1.3607958640733082</c:v>
                </c:pt>
                <c:pt idx="58">
                  <c:v>-2.1942239280539662</c:v>
                </c:pt>
                <c:pt idx="59">
                  <c:v>-1.6920609252421399</c:v>
                </c:pt>
                <c:pt idx="60">
                  <c:v>-0.74223870508140077</c:v>
                </c:pt>
                <c:pt idx="61">
                  <c:v>-5.6795657036226581</c:v>
                </c:pt>
                <c:pt idx="62">
                  <c:v>-0.38797663911477243</c:v>
                </c:pt>
                <c:pt idx="63">
                  <c:v>5.4452680405952014</c:v>
                </c:pt>
                <c:pt idx="64">
                  <c:v>-1.9591755568172657</c:v>
                </c:pt>
                <c:pt idx="65">
                  <c:v>0.29502061326517787</c:v>
                </c:pt>
                <c:pt idx="66">
                  <c:v>-2.3059706769790531</c:v>
                </c:pt>
                <c:pt idx="67">
                  <c:v>-1.277366176594918</c:v>
                </c:pt>
                <c:pt idx="68">
                  <c:v>-0.60012908104922547</c:v>
                </c:pt>
                <c:pt idx="69">
                  <c:v>-1.4085398155935838</c:v>
                </c:pt>
                <c:pt idx="70">
                  <c:v>-1.0413043040464149</c:v>
                </c:pt>
                <c:pt idx="71">
                  <c:v>-0.67206624901012335</c:v>
                </c:pt>
                <c:pt idx="72">
                  <c:v>-1.5184440310063769</c:v>
                </c:pt>
                <c:pt idx="73">
                  <c:v>-11.226599838117171</c:v>
                </c:pt>
                <c:pt idx="74">
                  <c:v>-4.296263657515925</c:v>
                </c:pt>
                <c:pt idx="75">
                  <c:v>-4.88818067598823</c:v>
                </c:pt>
                <c:pt idx="76">
                  <c:v>-2.3682594677171571</c:v>
                </c:pt>
                <c:pt idx="77">
                  <c:v>-1.6549827545142881</c:v>
                </c:pt>
                <c:pt idx="78">
                  <c:v>-0.72432002426789843</c:v>
                </c:pt>
                <c:pt idx="79">
                  <c:v>-0.51168200588495194</c:v>
                </c:pt>
                <c:pt idx="80">
                  <c:v>-0.58727300507430313</c:v>
                </c:pt>
                <c:pt idx="81">
                  <c:v>-5.9749807061862423</c:v>
                </c:pt>
                <c:pt idx="82">
                  <c:v>-9.5790347538729854</c:v>
                </c:pt>
                <c:pt idx="83">
                  <c:v>-14.530976782293459</c:v>
                </c:pt>
                <c:pt idx="84">
                  <c:v>-5.5773579742617887</c:v>
                </c:pt>
                <c:pt idx="85">
                  <c:v>-3.1716236329501721</c:v>
                </c:pt>
                <c:pt idx="86">
                  <c:v>-0.69708510091071574</c:v>
                </c:pt>
                <c:pt idx="87">
                  <c:v>-0.29883880253072498</c:v>
                </c:pt>
                <c:pt idx="88">
                  <c:v>-0.42529465544658013</c:v>
                </c:pt>
                <c:pt idx="89">
                  <c:v>-0.35174303188379319</c:v>
                </c:pt>
                <c:pt idx="90">
                  <c:v>1.7585030259523731</c:v>
                </c:pt>
                <c:pt idx="91">
                  <c:v>4.1003300653768084</c:v>
                </c:pt>
                <c:pt idx="92">
                  <c:v>0.57092029997730387</c:v>
                </c:pt>
                <c:pt idx="93">
                  <c:v>-1.8262808681025897</c:v>
                </c:pt>
                <c:pt idx="94">
                  <c:v>-1.4899784042683388</c:v>
                </c:pt>
                <c:pt idx="95">
                  <c:v>-1.3691974488219816</c:v>
                </c:pt>
                <c:pt idx="96">
                  <c:v>7.4676676031936506E-2</c:v>
                </c:pt>
                <c:pt idx="97">
                  <c:v>2.272653546857276E-2</c:v>
                </c:pt>
                <c:pt idx="98">
                  <c:v>0.31106803961040458</c:v>
                </c:pt>
                <c:pt idx="100">
                  <c:v>1.8974211553745426</c:v>
                </c:pt>
                <c:pt idx="101">
                  <c:v>-1.2546820974710666</c:v>
                </c:pt>
                <c:pt idx="102">
                  <c:v>-2.7424814146480538</c:v>
                </c:pt>
                <c:pt idx="103">
                  <c:v>-1.6933369770803053</c:v>
                </c:pt>
                <c:pt idx="104">
                  <c:v>-0.77259194864841374</c:v>
                </c:pt>
                <c:pt idx="105">
                  <c:v>-1.0437115974832571</c:v>
                </c:pt>
                <c:pt idx="106">
                  <c:v>-0.61694377184585969</c:v>
                </c:pt>
                <c:pt idx="107">
                  <c:v>-0.58049975199766812</c:v>
                </c:pt>
                <c:pt idx="108">
                  <c:v>-20.439191818808709</c:v>
                </c:pt>
                <c:pt idx="109">
                  <c:v>-16.424146517055025</c:v>
                </c:pt>
                <c:pt idx="110">
                  <c:v>-8.7749500620730334</c:v>
                </c:pt>
                <c:pt idx="111">
                  <c:v>-5.4979040076099102</c:v>
                </c:pt>
                <c:pt idx="112">
                  <c:v>-3.8491947278063288</c:v>
                </c:pt>
                <c:pt idx="113">
                  <c:v>-3.3259873164672742</c:v>
                </c:pt>
                <c:pt idx="114">
                  <c:v>-0.93640512994270542</c:v>
                </c:pt>
                <c:pt idx="115">
                  <c:v>-0.68340396727432029</c:v>
                </c:pt>
                <c:pt idx="116">
                  <c:v>-0.89700096930929274</c:v>
                </c:pt>
                <c:pt idx="117">
                  <c:v>-5.1922786988243637</c:v>
                </c:pt>
                <c:pt idx="118">
                  <c:v>-6.9950453198869198</c:v>
                </c:pt>
                <c:pt idx="119">
                  <c:v>-3.2503297907681681</c:v>
                </c:pt>
                <c:pt idx="120">
                  <c:v>-1.9863257488736803</c:v>
                </c:pt>
                <c:pt idx="121">
                  <c:v>-0.8935152850395981</c:v>
                </c:pt>
                <c:pt idx="122">
                  <c:v>-0.89196727827661382</c:v>
                </c:pt>
                <c:pt idx="123">
                  <c:v>-0.49319766480370542</c:v>
                </c:pt>
                <c:pt idx="124">
                  <c:v>-0.43001759310637555</c:v>
                </c:pt>
                <c:pt idx="125">
                  <c:v>-0.62479167424400517</c:v>
                </c:pt>
                <c:pt idx="126">
                  <c:v>-23.742486944306084</c:v>
                </c:pt>
                <c:pt idx="127">
                  <c:v>-7.3935969502372618</c:v>
                </c:pt>
                <c:pt idx="128">
                  <c:v>-11.136584986504833</c:v>
                </c:pt>
                <c:pt idx="129">
                  <c:v>-6.8722811010778679</c:v>
                </c:pt>
                <c:pt idx="130">
                  <c:v>-2.2096842332826334</c:v>
                </c:pt>
                <c:pt idx="131">
                  <c:v>-4.0851993542953737</c:v>
                </c:pt>
                <c:pt idx="132">
                  <c:v>-1.8934305899448538</c:v>
                </c:pt>
                <c:pt idx="133">
                  <c:v>-2.4914859706207997</c:v>
                </c:pt>
                <c:pt idx="134">
                  <c:v>-1.8724694251482055</c:v>
                </c:pt>
                <c:pt idx="135">
                  <c:v>-4.5721475795684619</c:v>
                </c:pt>
                <c:pt idx="136">
                  <c:v>-1.6527219509932307</c:v>
                </c:pt>
                <c:pt idx="137">
                  <c:v>-1.3251824640779244</c:v>
                </c:pt>
                <c:pt idx="138">
                  <c:v>-2.5526606429901242</c:v>
                </c:pt>
                <c:pt idx="139">
                  <c:v>-2.109608253539347</c:v>
                </c:pt>
                <c:pt idx="140">
                  <c:v>-1.8473829177843806</c:v>
                </c:pt>
                <c:pt idx="141">
                  <c:v>-1.7656139795209438</c:v>
                </c:pt>
                <c:pt idx="142">
                  <c:v>-0.24976672476057921</c:v>
                </c:pt>
                <c:pt idx="143">
                  <c:v>-3.1262655609083518</c:v>
                </c:pt>
                <c:pt idx="144">
                  <c:v>3.5255948917851714</c:v>
                </c:pt>
                <c:pt idx="145">
                  <c:v>2.4536831717630858</c:v>
                </c:pt>
                <c:pt idx="146">
                  <c:v>-0.60424601087868346</c:v>
                </c:pt>
                <c:pt idx="147">
                  <c:v>-1.194399119579548</c:v>
                </c:pt>
                <c:pt idx="148">
                  <c:v>-0.9335427128737358</c:v>
                </c:pt>
                <c:pt idx="149">
                  <c:v>-0.54114989244475331</c:v>
                </c:pt>
                <c:pt idx="150">
                  <c:v>-0.45466745191367652</c:v>
                </c:pt>
                <c:pt idx="151">
                  <c:v>-0.36437642284864646</c:v>
                </c:pt>
                <c:pt idx="152">
                  <c:v>-1.4106829232424849</c:v>
                </c:pt>
                <c:pt idx="153">
                  <c:v>-3.1588811684295366</c:v>
                </c:pt>
                <c:pt idx="154">
                  <c:v>-4.3631996667919255</c:v>
                </c:pt>
                <c:pt idx="155">
                  <c:v>-6.0342143519190863</c:v>
                </c:pt>
                <c:pt idx="156">
                  <c:v>-2.2623357181315047</c:v>
                </c:pt>
                <c:pt idx="157">
                  <c:v>-1.1144594227701965</c:v>
                </c:pt>
                <c:pt idx="158">
                  <c:v>-1.6398600987203491</c:v>
                </c:pt>
                <c:pt idx="159">
                  <c:v>-0.42844824745756505</c:v>
                </c:pt>
                <c:pt idx="160">
                  <c:v>-8.3471881529782438E-2</c:v>
                </c:pt>
                <c:pt idx="161">
                  <c:v>4.829429621847537E-2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4A-4F2F-B1D5-869A9880D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1546040"/>
        <c:axId val="233004424"/>
      </c:scatterChart>
      <c:valAx>
        <c:axId val="231546040"/>
        <c:scaling>
          <c:logBase val="10"/>
          <c:orientation val="minMax"/>
          <c:min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chemeClr val="tx1"/>
                    </a:solidFill>
                  </a:rPr>
                  <a:t>Suspended Sediment Concentration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out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3004424"/>
        <c:crossesAt val="-30"/>
        <c:crossBetween val="midCat"/>
      </c:valAx>
      <c:valAx>
        <c:axId val="233004424"/>
        <c:scaling>
          <c:orientation val="minMax"/>
          <c:max val="30"/>
          <c:min val="-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chemeClr val="tx1"/>
                    </a:solidFill>
                  </a:rPr>
                  <a:t>Percent Difference</a:t>
                </a:r>
              </a:p>
            </c:rich>
          </c:tx>
          <c:layout>
            <c:manualLayout>
              <c:xMode val="edge"/>
              <c:yMode val="edge"/>
              <c:x val="1.0275688991304155E-2"/>
              <c:y val="0.427370893642963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out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546040"/>
        <c:crosses val="autoZero"/>
        <c:crossBetween val="midCat"/>
        <c:min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USGS Sediment Laboratory Quality Assurance Project - Study 1, 2022</a:t>
            </a:r>
          </a:p>
          <a:p>
            <a:pPr>
              <a:defRPr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Particle Size Distribution Results for Sample 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976704671477799E-2"/>
          <c:y val="9.6148827961200625E-2"/>
          <c:w val="0.90196065753284205"/>
          <c:h val="0.76940561394905149"/>
        </c:manualLayout>
      </c:layout>
      <c:lineChart>
        <c:grouping val="standard"/>
        <c:varyColors val="0"/>
        <c:ser>
          <c:idx val="0"/>
          <c:order val="0"/>
          <c:tx>
            <c:v>2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('PSD for Samples 7, 8, 9'!$B$4,'PSD for Samples 7, 8, 9'!$B$7,'PSD for Samples 7, 8, 9'!$B$10,'PSD for Samples 7, 8, 9'!$B$13,'PSD for Samples 7, 8, 9'!$B$16,'PSD for Samples 7, 8, 9'!$B$19,'PSD for Samples 7, 8, 9'!$B$22,'PSD for Samples 7, 8, 9'!$B$25,'PSD for Samples 7, 8, 9'!$B$28)</c:f>
              <c:strCache>
                <c:ptCount val="9"/>
                <c:pt idx="0">
                  <c:v>11-USGS</c:v>
                </c:pt>
                <c:pt idx="1">
                  <c:v>12-USGS</c:v>
                </c:pt>
                <c:pt idx="2">
                  <c:v>13-Other</c:v>
                </c:pt>
                <c:pt idx="3">
                  <c:v>14-USGS</c:v>
                </c:pt>
                <c:pt idx="4">
                  <c:v>15-USGS</c:v>
                </c:pt>
                <c:pt idx="5">
                  <c:v>16-Other</c:v>
                </c:pt>
                <c:pt idx="6">
                  <c:v>17-USGS</c:v>
                </c:pt>
                <c:pt idx="7">
                  <c:v>18-USGS</c:v>
                </c:pt>
                <c:pt idx="8">
                  <c:v>41-USGS</c:v>
                </c:pt>
              </c:strCache>
            </c:strRef>
          </c:cat>
          <c:val>
            <c:numRef>
              <c:f>('PSD for Samples 7, 8, 9'!$D$4,'PSD for Samples 7, 8, 9'!$D$7,'PSD for Samples 7, 8, 9'!$D$10,'PSD for Samples 7, 8, 9'!$D$13,'PSD for Samples 7, 8, 9'!$D$16,'PSD for Samples 7, 8, 9'!$D$19,'PSD for Samples 7, 8, 9'!$D$22,'PSD for Samples 7, 8, 9'!$D$25,'PSD for Samples 7, 8, 9'!$D$28)</c:f>
              <c:numCache>
                <c:formatCode>General</c:formatCode>
                <c:ptCount val="9"/>
                <c:pt idx="0" formatCode="0.0">
                  <c:v>8.9</c:v>
                </c:pt>
                <c:pt idx="1">
                  <c:v>17.399999999999999</c:v>
                </c:pt>
                <c:pt idx="3">
                  <c:v>8</c:v>
                </c:pt>
                <c:pt idx="4">
                  <c:v>19.5</c:v>
                </c:pt>
                <c:pt idx="5">
                  <c:v>11.28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65-4AEF-AA45-EAD681A9CB1F}"/>
            </c:ext>
          </c:extLst>
        </c:ser>
        <c:ser>
          <c:idx val="1"/>
          <c:order val="1"/>
          <c:tx>
            <c:v>4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('PSD for Samples 7, 8, 9'!$B$4,'PSD for Samples 7, 8, 9'!$B$7,'PSD for Samples 7, 8, 9'!$B$10,'PSD for Samples 7, 8, 9'!$B$13,'PSD for Samples 7, 8, 9'!$B$16,'PSD for Samples 7, 8, 9'!$B$19,'PSD for Samples 7, 8, 9'!$B$22,'PSD for Samples 7, 8, 9'!$B$25,'PSD for Samples 7, 8, 9'!$B$28)</c:f>
              <c:strCache>
                <c:ptCount val="9"/>
                <c:pt idx="0">
                  <c:v>11-USGS</c:v>
                </c:pt>
                <c:pt idx="1">
                  <c:v>12-USGS</c:v>
                </c:pt>
                <c:pt idx="2">
                  <c:v>13-Other</c:v>
                </c:pt>
                <c:pt idx="3">
                  <c:v>14-USGS</c:v>
                </c:pt>
                <c:pt idx="4">
                  <c:v>15-USGS</c:v>
                </c:pt>
                <c:pt idx="5">
                  <c:v>16-Other</c:v>
                </c:pt>
                <c:pt idx="6">
                  <c:v>17-USGS</c:v>
                </c:pt>
                <c:pt idx="7">
                  <c:v>18-USGS</c:v>
                </c:pt>
                <c:pt idx="8">
                  <c:v>41-USGS</c:v>
                </c:pt>
              </c:strCache>
            </c:strRef>
          </c:cat>
          <c:val>
            <c:numRef>
              <c:f>('PSD for Samples 7, 8, 9'!$E$4,'PSD for Samples 7, 8, 9'!$E$7,'PSD for Samples 7, 8, 9'!$E$10,'PSD for Samples 7, 8, 9'!$E$13,'PSD for Samples 7, 8, 9'!$E$16,'PSD for Samples 7, 8, 9'!$E$19,'PSD for Samples 7, 8, 9'!$E$22,'PSD for Samples 7, 8, 9'!$E$25,'PSD for Samples 7, 8, 9'!$E$28)</c:f>
              <c:numCache>
                <c:formatCode>General</c:formatCode>
                <c:ptCount val="9"/>
                <c:pt idx="0" formatCode="0.0">
                  <c:v>16.8</c:v>
                </c:pt>
                <c:pt idx="1">
                  <c:v>26.4</c:v>
                </c:pt>
                <c:pt idx="3">
                  <c:v>16</c:v>
                </c:pt>
                <c:pt idx="4">
                  <c:v>21.9</c:v>
                </c:pt>
                <c:pt idx="5">
                  <c:v>15.46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65-4AEF-AA45-EAD681A9CB1F}"/>
            </c:ext>
          </c:extLst>
        </c:ser>
        <c:ser>
          <c:idx val="2"/>
          <c:order val="2"/>
          <c:tx>
            <c:v>8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('PSD for Samples 7, 8, 9'!$B$4,'PSD for Samples 7, 8, 9'!$B$7,'PSD for Samples 7, 8, 9'!$B$10,'PSD for Samples 7, 8, 9'!$B$13,'PSD for Samples 7, 8, 9'!$B$16,'PSD for Samples 7, 8, 9'!$B$19,'PSD for Samples 7, 8, 9'!$B$22,'PSD for Samples 7, 8, 9'!$B$25,'PSD for Samples 7, 8, 9'!$B$28)</c:f>
              <c:strCache>
                <c:ptCount val="9"/>
                <c:pt idx="0">
                  <c:v>11-USGS</c:v>
                </c:pt>
                <c:pt idx="1">
                  <c:v>12-USGS</c:v>
                </c:pt>
                <c:pt idx="2">
                  <c:v>13-Other</c:v>
                </c:pt>
                <c:pt idx="3">
                  <c:v>14-USGS</c:v>
                </c:pt>
                <c:pt idx="4">
                  <c:v>15-USGS</c:v>
                </c:pt>
                <c:pt idx="5">
                  <c:v>16-Other</c:v>
                </c:pt>
                <c:pt idx="6">
                  <c:v>17-USGS</c:v>
                </c:pt>
                <c:pt idx="7">
                  <c:v>18-USGS</c:v>
                </c:pt>
                <c:pt idx="8">
                  <c:v>41-USGS</c:v>
                </c:pt>
              </c:strCache>
            </c:strRef>
          </c:cat>
          <c:val>
            <c:numRef>
              <c:f>('PSD for Samples 7, 8, 9'!$F$4,'PSD for Samples 7, 8, 9'!$F$7,'PSD for Samples 7, 8, 9'!$F$10,'PSD for Samples 7, 8, 9'!$F$13,'PSD for Samples 7, 8, 9'!$F$16,'PSD for Samples 7, 8, 9'!$F$19,'PSD for Samples 7, 8, 9'!$F$22,'PSD for Samples 7, 8, 9'!$F$25,'PSD for Samples 7, 8, 9'!$F$28)</c:f>
              <c:numCache>
                <c:formatCode>General</c:formatCode>
                <c:ptCount val="9"/>
                <c:pt idx="0" formatCode="0.0">
                  <c:v>28.1</c:v>
                </c:pt>
                <c:pt idx="1">
                  <c:v>27.6</c:v>
                </c:pt>
                <c:pt idx="3">
                  <c:v>27.3</c:v>
                </c:pt>
                <c:pt idx="4">
                  <c:v>31.2</c:v>
                </c:pt>
                <c:pt idx="5" formatCode="0.00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65-4AEF-AA45-EAD681A9CB1F}"/>
            </c:ext>
          </c:extLst>
        </c:ser>
        <c:ser>
          <c:idx val="3"/>
          <c:order val="3"/>
          <c:tx>
            <c:v>16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('PSD for Samples 7, 8, 9'!$B$4,'PSD for Samples 7, 8, 9'!$B$7,'PSD for Samples 7, 8, 9'!$B$10,'PSD for Samples 7, 8, 9'!$B$13,'PSD for Samples 7, 8, 9'!$B$16,'PSD for Samples 7, 8, 9'!$B$19,'PSD for Samples 7, 8, 9'!$B$22,'PSD for Samples 7, 8, 9'!$B$25,'PSD for Samples 7, 8, 9'!$B$28)</c:f>
              <c:strCache>
                <c:ptCount val="9"/>
                <c:pt idx="0">
                  <c:v>11-USGS</c:v>
                </c:pt>
                <c:pt idx="1">
                  <c:v>12-USGS</c:v>
                </c:pt>
                <c:pt idx="2">
                  <c:v>13-Other</c:v>
                </c:pt>
                <c:pt idx="3">
                  <c:v>14-USGS</c:v>
                </c:pt>
                <c:pt idx="4">
                  <c:v>15-USGS</c:v>
                </c:pt>
                <c:pt idx="5">
                  <c:v>16-Other</c:v>
                </c:pt>
                <c:pt idx="6">
                  <c:v>17-USGS</c:v>
                </c:pt>
                <c:pt idx="7">
                  <c:v>18-USGS</c:v>
                </c:pt>
                <c:pt idx="8">
                  <c:v>41-USGS</c:v>
                </c:pt>
              </c:strCache>
            </c:strRef>
          </c:cat>
          <c:val>
            <c:numRef>
              <c:f>('PSD for Samples 7, 8, 9'!$G$4,'PSD for Samples 7, 8, 9'!$G$7,'PSD for Samples 7, 8, 9'!$G$10,'PSD for Samples 7, 8, 9'!$G$13,'PSD for Samples 7, 8, 9'!$G$16,'PSD for Samples 7, 8, 9'!$G$19,'PSD for Samples 7, 8, 9'!$G$22,'PSD for Samples 7, 8, 9'!$G$25,'PSD for Samples 7, 8, 9'!$G$28)</c:f>
              <c:numCache>
                <c:formatCode>General</c:formatCode>
                <c:ptCount val="9"/>
                <c:pt idx="0" formatCode="0.0">
                  <c:v>41.7</c:v>
                </c:pt>
                <c:pt idx="1">
                  <c:v>37.9</c:v>
                </c:pt>
                <c:pt idx="3">
                  <c:v>42.3</c:v>
                </c:pt>
                <c:pt idx="4">
                  <c:v>41.2</c:v>
                </c:pt>
                <c:pt idx="5">
                  <c:v>41.45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65-4AEF-AA45-EAD681A9CB1F}"/>
            </c:ext>
          </c:extLst>
        </c:ser>
        <c:ser>
          <c:idx val="4"/>
          <c:order val="4"/>
          <c:tx>
            <c:v>31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6600"/>
              </a:solidFill>
              <a:ln w="9525">
                <a:solidFill>
                  <a:srgbClr val="FF6600"/>
                </a:solidFill>
              </a:ln>
              <a:effectLst/>
            </c:spPr>
          </c:marker>
          <c:cat>
            <c:strRef>
              <c:f>('PSD for Samples 7, 8, 9'!$B$4,'PSD for Samples 7, 8, 9'!$B$7,'PSD for Samples 7, 8, 9'!$B$10,'PSD for Samples 7, 8, 9'!$B$13,'PSD for Samples 7, 8, 9'!$B$16,'PSD for Samples 7, 8, 9'!$B$19,'PSD for Samples 7, 8, 9'!$B$22,'PSD for Samples 7, 8, 9'!$B$25,'PSD for Samples 7, 8, 9'!$B$28)</c:f>
              <c:strCache>
                <c:ptCount val="9"/>
                <c:pt idx="0">
                  <c:v>11-USGS</c:v>
                </c:pt>
                <c:pt idx="1">
                  <c:v>12-USGS</c:v>
                </c:pt>
                <c:pt idx="2">
                  <c:v>13-Other</c:v>
                </c:pt>
                <c:pt idx="3">
                  <c:v>14-USGS</c:v>
                </c:pt>
                <c:pt idx="4">
                  <c:v>15-USGS</c:v>
                </c:pt>
                <c:pt idx="5">
                  <c:v>16-Other</c:v>
                </c:pt>
                <c:pt idx="6">
                  <c:v>17-USGS</c:v>
                </c:pt>
                <c:pt idx="7">
                  <c:v>18-USGS</c:v>
                </c:pt>
                <c:pt idx="8">
                  <c:v>41-USGS</c:v>
                </c:pt>
              </c:strCache>
            </c:strRef>
          </c:cat>
          <c:val>
            <c:numRef>
              <c:f>('PSD for Samples 7, 8, 9'!$H$4,'PSD for Samples 7, 8, 9'!$H$7,'PSD for Samples 7, 8, 9'!$H$10,'PSD for Samples 7, 8, 9'!$H$13,'PSD for Samples 7, 8, 9'!$H$16,'PSD for Samples 7, 8, 9'!$H$19,'PSD for Samples 7, 8, 9'!$H$22,'PSD for Samples 7, 8, 9'!$H$25,'PSD for Samples 7, 8, 9'!$H$28)</c:f>
              <c:numCache>
                <c:formatCode>General</c:formatCode>
                <c:ptCount val="9"/>
                <c:pt idx="0" formatCode="0.0">
                  <c:v>60.7</c:v>
                </c:pt>
                <c:pt idx="1">
                  <c:v>70.900000000000006</c:v>
                </c:pt>
                <c:pt idx="3">
                  <c:v>66.900000000000006</c:v>
                </c:pt>
                <c:pt idx="4">
                  <c:v>66.400000000000006</c:v>
                </c:pt>
                <c:pt idx="5">
                  <c:v>68.989999999999995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E65-4AEF-AA45-EAD681A9C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005600"/>
        <c:axId val="233005992"/>
      </c:lineChart>
      <c:catAx>
        <c:axId val="233005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Lab ID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3005992"/>
        <c:crosses val="autoZero"/>
        <c:auto val="1"/>
        <c:lblAlgn val="ctr"/>
        <c:lblOffset val="100"/>
        <c:noMultiLvlLbl val="0"/>
      </c:catAx>
      <c:valAx>
        <c:axId val="23300599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Percent less than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3005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USGS Sediment Laboratory Quality Assurance Project - Study 1, 2022</a:t>
            </a:r>
          </a:p>
          <a:p>
            <a:pPr>
              <a:defRPr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Particle Size Distribution Results for Sample 8</a:t>
            </a:r>
          </a:p>
        </c:rich>
      </c:tx>
      <c:layout>
        <c:manualLayout>
          <c:xMode val="edge"/>
          <c:yMode val="edge"/>
          <c:x val="0.20742516875514741"/>
          <c:y val="8.078036375652226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1898732759712448E-2"/>
          <c:y val="9.0027940511166915E-2"/>
          <c:w val="0.90197344716626582"/>
          <c:h val="0.76956523051835424"/>
        </c:manualLayout>
      </c:layout>
      <c:lineChart>
        <c:grouping val="standard"/>
        <c:varyColors val="0"/>
        <c:ser>
          <c:idx val="0"/>
          <c:order val="0"/>
          <c:tx>
            <c:v>2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('PSD for Samples 7, 8, 9'!$B$5,'PSD for Samples 7, 8, 9'!$B$8,'PSD for Samples 7, 8, 9'!$B$11,'PSD for Samples 7, 8, 9'!$B$14,'PSD for Samples 7, 8, 9'!$B$17,'PSD for Samples 7, 8, 9'!$B$20,'PSD for Samples 7, 8, 9'!$B$23,'PSD for Samples 7, 8, 9'!$B$26,'PSD for Samples 7, 8, 9'!$B$29)</c:f>
              <c:strCache>
                <c:ptCount val="9"/>
                <c:pt idx="0">
                  <c:v>11-USGS</c:v>
                </c:pt>
                <c:pt idx="1">
                  <c:v>12-USGS</c:v>
                </c:pt>
                <c:pt idx="2">
                  <c:v>13-Other</c:v>
                </c:pt>
                <c:pt idx="3">
                  <c:v>14-USGS</c:v>
                </c:pt>
                <c:pt idx="4">
                  <c:v>15-USGS</c:v>
                </c:pt>
                <c:pt idx="5">
                  <c:v>16-Other</c:v>
                </c:pt>
                <c:pt idx="6">
                  <c:v>17-USGS</c:v>
                </c:pt>
                <c:pt idx="7">
                  <c:v>18-USGS</c:v>
                </c:pt>
                <c:pt idx="8">
                  <c:v>41-USGS</c:v>
                </c:pt>
              </c:strCache>
            </c:strRef>
          </c:cat>
          <c:val>
            <c:numRef>
              <c:f>('PSD for Samples 7, 8, 9'!$D$5,'PSD for Samples 7, 8, 9'!$D$8,'PSD for Samples 7, 8, 9'!$D$11,'PSD for Samples 7, 8, 9'!$D$14,'PSD for Samples 7, 8, 9'!$D$17,'PSD for Samples 7, 8, 9'!$D$20,'PSD for Samples 7, 8, 9'!$D$23,'PSD for Samples 7, 8, 9'!$D$26,'PSD for Samples 7, 8, 9'!$D$29)</c:f>
              <c:numCache>
                <c:formatCode>General</c:formatCode>
                <c:ptCount val="9"/>
                <c:pt idx="0" formatCode="0.0">
                  <c:v>7</c:v>
                </c:pt>
                <c:pt idx="1">
                  <c:v>17.899999999999999</c:v>
                </c:pt>
                <c:pt idx="3">
                  <c:v>9.3000000000000007</c:v>
                </c:pt>
                <c:pt idx="4">
                  <c:v>17.100000000000001</c:v>
                </c:pt>
                <c:pt idx="5" formatCode="0.00">
                  <c:v>9.3000000000000007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F4-49B5-9B5B-6951BA15EC31}"/>
            </c:ext>
          </c:extLst>
        </c:ser>
        <c:ser>
          <c:idx val="1"/>
          <c:order val="1"/>
          <c:tx>
            <c:v>4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('PSD for Samples 7, 8, 9'!$B$5,'PSD for Samples 7, 8, 9'!$B$8,'PSD for Samples 7, 8, 9'!$B$11,'PSD for Samples 7, 8, 9'!$B$14,'PSD for Samples 7, 8, 9'!$B$17,'PSD for Samples 7, 8, 9'!$B$20,'PSD for Samples 7, 8, 9'!$B$23,'PSD for Samples 7, 8, 9'!$B$26,'PSD for Samples 7, 8, 9'!$B$29)</c:f>
              <c:strCache>
                <c:ptCount val="9"/>
                <c:pt idx="0">
                  <c:v>11-USGS</c:v>
                </c:pt>
                <c:pt idx="1">
                  <c:v>12-USGS</c:v>
                </c:pt>
                <c:pt idx="2">
                  <c:v>13-Other</c:v>
                </c:pt>
                <c:pt idx="3">
                  <c:v>14-USGS</c:v>
                </c:pt>
                <c:pt idx="4">
                  <c:v>15-USGS</c:v>
                </c:pt>
                <c:pt idx="5">
                  <c:v>16-Other</c:v>
                </c:pt>
                <c:pt idx="6">
                  <c:v>17-USGS</c:v>
                </c:pt>
                <c:pt idx="7">
                  <c:v>18-USGS</c:v>
                </c:pt>
                <c:pt idx="8">
                  <c:v>41-USGS</c:v>
                </c:pt>
              </c:strCache>
            </c:strRef>
          </c:cat>
          <c:val>
            <c:numRef>
              <c:f>('PSD for Samples 7, 8, 9'!$E$5,'PSD for Samples 7, 8, 9'!$E$8,'PSD for Samples 7, 8, 9'!$E$11,'PSD for Samples 7, 8, 9'!$E$14,'PSD for Samples 7, 8, 9'!$E$17,'PSD for Samples 7, 8, 9'!$E$20,'PSD for Samples 7, 8, 9'!$E$23,'PSD for Samples 7, 8, 9'!$E$26,'PSD for Samples 7, 8, 9'!$E$29)</c:f>
              <c:numCache>
                <c:formatCode>General</c:formatCode>
                <c:ptCount val="9"/>
                <c:pt idx="0" formatCode="0.0">
                  <c:v>15.8</c:v>
                </c:pt>
                <c:pt idx="1">
                  <c:v>22.1</c:v>
                </c:pt>
                <c:pt idx="3">
                  <c:v>18.100000000000001</c:v>
                </c:pt>
                <c:pt idx="4">
                  <c:v>20.3</c:v>
                </c:pt>
                <c:pt idx="5">
                  <c:v>16.45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F4-49B5-9B5B-6951BA15EC31}"/>
            </c:ext>
          </c:extLst>
        </c:ser>
        <c:ser>
          <c:idx val="2"/>
          <c:order val="2"/>
          <c:tx>
            <c:v>8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('PSD for Samples 7, 8, 9'!$B$5,'PSD for Samples 7, 8, 9'!$B$8,'PSD for Samples 7, 8, 9'!$B$11,'PSD for Samples 7, 8, 9'!$B$14,'PSD for Samples 7, 8, 9'!$B$17,'PSD for Samples 7, 8, 9'!$B$20,'PSD for Samples 7, 8, 9'!$B$23,'PSD for Samples 7, 8, 9'!$B$26,'PSD for Samples 7, 8, 9'!$B$29)</c:f>
              <c:strCache>
                <c:ptCount val="9"/>
                <c:pt idx="0">
                  <c:v>11-USGS</c:v>
                </c:pt>
                <c:pt idx="1">
                  <c:v>12-USGS</c:v>
                </c:pt>
                <c:pt idx="2">
                  <c:v>13-Other</c:v>
                </c:pt>
                <c:pt idx="3">
                  <c:v>14-USGS</c:v>
                </c:pt>
                <c:pt idx="4">
                  <c:v>15-USGS</c:v>
                </c:pt>
                <c:pt idx="5">
                  <c:v>16-Other</c:v>
                </c:pt>
                <c:pt idx="6">
                  <c:v>17-USGS</c:v>
                </c:pt>
                <c:pt idx="7">
                  <c:v>18-USGS</c:v>
                </c:pt>
                <c:pt idx="8">
                  <c:v>41-USGS</c:v>
                </c:pt>
              </c:strCache>
            </c:strRef>
          </c:cat>
          <c:val>
            <c:numRef>
              <c:f>('PSD for Samples 7, 8, 9'!$F$5,'PSD for Samples 7, 8, 9'!$F$8,'PSD for Samples 7, 8, 9'!$F$11,'PSD for Samples 7, 8, 9'!$F$14,'PSD for Samples 7, 8, 9'!$F$17,'PSD for Samples 7, 8, 9'!$F$20,'PSD for Samples 7, 8, 9'!$F$23,'PSD for Samples 7, 8, 9'!$F$26,'PSD for Samples 7, 8, 9'!$F$29)</c:f>
              <c:numCache>
                <c:formatCode>General</c:formatCode>
                <c:ptCount val="9"/>
                <c:pt idx="0" formatCode="0.0">
                  <c:v>48.6</c:v>
                </c:pt>
                <c:pt idx="1">
                  <c:v>32</c:v>
                </c:pt>
                <c:pt idx="3">
                  <c:v>29</c:v>
                </c:pt>
                <c:pt idx="4">
                  <c:v>27.9</c:v>
                </c:pt>
                <c:pt idx="5">
                  <c:v>27.54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F4-49B5-9B5B-6951BA15EC31}"/>
            </c:ext>
          </c:extLst>
        </c:ser>
        <c:ser>
          <c:idx val="3"/>
          <c:order val="3"/>
          <c:tx>
            <c:v>16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('PSD for Samples 7, 8, 9'!$B$5,'PSD for Samples 7, 8, 9'!$B$8,'PSD for Samples 7, 8, 9'!$B$11,'PSD for Samples 7, 8, 9'!$B$14,'PSD for Samples 7, 8, 9'!$B$17,'PSD for Samples 7, 8, 9'!$B$20,'PSD for Samples 7, 8, 9'!$B$23,'PSD for Samples 7, 8, 9'!$B$26,'PSD for Samples 7, 8, 9'!$B$29)</c:f>
              <c:strCache>
                <c:ptCount val="9"/>
                <c:pt idx="0">
                  <c:v>11-USGS</c:v>
                </c:pt>
                <c:pt idx="1">
                  <c:v>12-USGS</c:v>
                </c:pt>
                <c:pt idx="2">
                  <c:v>13-Other</c:v>
                </c:pt>
                <c:pt idx="3">
                  <c:v>14-USGS</c:v>
                </c:pt>
                <c:pt idx="4">
                  <c:v>15-USGS</c:v>
                </c:pt>
                <c:pt idx="5">
                  <c:v>16-Other</c:v>
                </c:pt>
                <c:pt idx="6">
                  <c:v>17-USGS</c:v>
                </c:pt>
                <c:pt idx="7">
                  <c:v>18-USGS</c:v>
                </c:pt>
                <c:pt idx="8">
                  <c:v>41-USGS</c:v>
                </c:pt>
              </c:strCache>
            </c:strRef>
          </c:cat>
          <c:val>
            <c:numRef>
              <c:f>('PSD for Samples 7, 8, 9'!$G$5,'PSD for Samples 7, 8, 9'!$G$8,'PSD for Samples 7, 8, 9'!$G$11,'PSD for Samples 7, 8, 9'!$G$14,'PSD for Samples 7, 8, 9'!$G$17,'PSD for Samples 7, 8, 9'!$G$20,'PSD for Samples 7, 8, 9'!$G$23,'PSD for Samples 7, 8, 9'!$G$26,'PSD for Samples 7, 8, 9'!$G$29)</c:f>
              <c:numCache>
                <c:formatCode>General</c:formatCode>
                <c:ptCount val="9"/>
                <c:pt idx="0" formatCode="0.0">
                  <c:v>59.1</c:v>
                </c:pt>
                <c:pt idx="1">
                  <c:v>42.5</c:v>
                </c:pt>
                <c:pt idx="3">
                  <c:v>45</c:v>
                </c:pt>
                <c:pt idx="4">
                  <c:v>42.7</c:v>
                </c:pt>
                <c:pt idx="5" formatCode="0.00">
                  <c:v>43.2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AF4-49B5-9B5B-6951BA15EC31}"/>
            </c:ext>
          </c:extLst>
        </c:ser>
        <c:ser>
          <c:idx val="4"/>
          <c:order val="4"/>
          <c:tx>
            <c:v>31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6600"/>
              </a:solidFill>
              <a:ln w="9525">
                <a:solidFill>
                  <a:srgbClr val="FF6600"/>
                </a:solidFill>
              </a:ln>
              <a:effectLst/>
            </c:spPr>
          </c:marker>
          <c:cat>
            <c:strRef>
              <c:f>('PSD for Samples 7, 8, 9'!$B$5,'PSD for Samples 7, 8, 9'!$B$8,'PSD for Samples 7, 8, 9'!$B$11,'PSD for Samples 7, 8, 9'!$B$14,'PSD for Samples 7, 8, 9'!$B$17,'PSD for Samples 7, 8, 9'!$B$20,'PSD for Samples 7, 8, 9'!$B$23,'PSD for Samples 7, 8, 9'!$B$26,'PSD for Samples 7, 8, 9'!$B$29)</c:f>
              <c:strCache>
                <c:ptCount val="9"/>
                <c:pt idx="0">
                  <c:v>11-USGS</c:v>
                </c:pt>
                <c:pt idx="1">
                  <c:v>12-USGS</c:v>
                </c:pt>
                <c:pt idx="2">
                  <c:v>13-Other</c:v>
                </c:pt>
                <c:pt idx="3">
                  <c:v>14-USGS</c:v>
                </c:pt>
                <c:pt idx="4">
                  <c:v>15-USGS</c:v>
                </c:pt>
                <c:pt idx="5">
                  <c:v>16-Other</c:v>
                </c:pt>
                <c:pt idx="6">
                  <c:v>17-USGS</c:v>
                </c:pt>
                <c:pt idx="7">
                  <c:v>18-USGS</c:v>
                </c:pt>
                <c:pt idx="8">
                  <c:v>41-USGS</c:v>
                </c:pt>
              </c:strCache>
            </c:strRef>
          </c:cat>
          <c:val>
            <c:numRef>
              <c:f>('PSD for Samples 7, 8, 9'!$H$5,'PSD for Samples 7, 8, 9'!$H$8,'PSD for Samples 7, 8, 9'!$H$11,'PSD for Samples 7, 8, 9'!$H$14,'PSD for Samples 7, 8, 9'!$H$17,'PSD for Samples 7, 8, 9'!$H$20,'PSD for Samples 7, 8, 9'!$H$23,'PSD for Samples 7, 8, 9'!$H$26,'PSD for Samples 7, 8, 9'!$H$29)</c:f>
              <c:numCache>
                <c:formatCode>General</c:formatCode>
                <c:ptCount val="9"/>
                <c:pt idx="0" formatCode="0.0">
                  <c:v>73</c:v>
                </c:pt>
                <c:pt idx="1">
                  <c:v>70.5</c:v>
                </c:pt>
                <c:pt idx="3">
                  <c:v>70.2</c:v>
                </c:pt>
                <c:pt idx="4">
                  <c:v>67.400000000000006</c:v>
                </c:pt>
                <c:pt idx="5">
                  <c:v>73.59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AF4-49B5-9B5B-6951BA15E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292736"/>
        <c:axId val="232292344"/>
      </c:lineChart>
      <c:catAx>
        <c:axId val="232292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Lab ID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2292344"/>
        <c:crosses val="autoZero"/>
        <c:auto val="1"/>
        <c:lblAlgn val="ctr"/>
        <c:lblOffset val="100"/>
        <c:noMultiLvlLbl val="0"/>
      </c:catAx>
      <c:valAx>
        <c:axId val="23229234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Percent less than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2292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USGS Sediment Laboratory Quality Assurance Project - Study 1, 2022</a:t>
            </a:r>
          </a:p>
          <a:p>
            <a:pPr>
              <a:defRPr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Particle Size Distribution Results for Sample 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6043991164450056E-2"/>
          <c:y val="9.2109809773374504E-2"/>
          <c:w val="0.90196065753284205"/>
          <c:h val="0.76940561394905149"/>
        </c:manualLayout>
      </c:layout>
      <c:lineChart>
        <c:grouping val="standard"/>
        <c:varyColors val="0"/>
        <c:ser>
          <c:idx val="0"/>
          <c:order val="0"/>
          <c:tx>
            <c:v>2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('PSD for Samples 7, 8, 9'!$B$6,'PSD for Samples 7, 8, 9'!$B$9,'PSD for Samples 7, 8, 9'!$B$12,'PSD for Samples 7, 8, 9'!$B$15,'PSD for Samples 7, 8, 9'!$B$18,'PSD for Samples 7, 8, 9'!$B$21,'PSD for Samples 7, 8, 9'!$B$24,'PSD for Samples 7, 8, 9'!$B$27,'PSD for Samples 7, 8, 9'!$B$30)</c:f>
              <c:strCache>
                <c:ptCount val="9"/>
                <c:pt idx="0">
                  <c:v>11-USGS</c:v>
                </c:pt>
                <c:pt idx="1">
                  <c:v>12-USGS</c:v>
                </c:pt>
                <c:pt idx="2">
                  <c:v>13-Other</c:v>
                </c:pt>
                <c:pt idx="3">
                  <c:v>14-USGS</c:v>
                </c:pt>
                <c:pt idx="4">
                  <c:v>15-USGS</c:v>
                </c:pt>
                <c:pt idx="5">
                  <c:v>16-Other</c:v>
                </c:pt>
                <c:pt idx="6">
                  <c:v>17-USGS</c:v>
                </c:pt>
                <c:pt idx="7">
                  <c:v>18-USGS</c:v>
                </c:pt>
                <c:pt idx="8">
                  <c:v>41-USGS</c:v>
                </c:pt>
              </c:strCache>
            </c:strRef>
          </c:cat>
          <c:val>
            <c:numRef>
              <c:f>('PSD for Samples 7, 8, 9'!$D$6,'PSD for Samples 7, 8, 9'!$D$9,'PSD for Samples 7, 8, 9'!$D$12,'PSD for Samples 7, 8, 9'!$D$15,'PSD for Samples 7, 8, 9'!$D$18,'PSD for Samples 7, 8, 9'!$D$21,'PSD for Samples 7, 8, 9'!$D$24,'PSD for Samples 7, 8, 9'!$D$27,'PSD for Samples 7, 8, 9'!$D$30)</c:f>
              <c:numCache>
                <c:formatCode>General</c:formatCode>
                <c:ptCount val="9"/>
                <c:pt idx="0" formatCode="0.0">
                  <c:v>9.6</c:v>
                </c:pt>
                <c:pt idx="1">
                  <c:v>15.5</c:v>
                </c:pt>
                <c:pt idx="3">
                  <c:v>9</c:v>
                </c:pt>
                <c:pt idx="4">
                  <c:v>23</c:v>
                </c:pt>
                <c:pt idx="5">
                  <c:v>9.11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2A-41C5-A3B3-4288425F11A1}"/>
            </c:ext>
          </c:extLst>
        </c:ser>
        <c:ser>
          <c:idx val="1"/>
          <c:order val="1"/>
          <c:tx>
            <c:v>4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('PSD for Samples 7, 8, 9'!$B$6,'PSD for Samples 7, 8, 9'!$B$9,'PSD for Samples 7, 8, 9'!$B$12,'PSD for Samples 7, 8, 9'!$B$15,'PSD for Samples 7, 8, 9'!$B$18,'PSD for Samples 7, 8, 9'!$B$21,'PSD for Samples 7, 8, 9'!$B$24,'PSD for Samples 7, 8, 9'!$B$27,'PSD for Samples 7, 8, 9'!$B$30)</c:f>
              <c:strCache>
                <c:ptCount val="9"/>
                <c:pt idx="0">
                  <c:v>11-USGS</c:v>
                </c:pt>
                <c:pt idx="1">
                  <c:v>12-USGS</c:v>
                </c:pt>
                <c:pt idx="2">
                  <c:v>13-Other</c:v>
                </c:pt>
                <c:pt idx="3">
                  <c:v>14-USGS</c:v>
                </c:pt>
                <c:pt idx="4">
                  <c:v>15-USGS</c:v>
                </c:pt>
                <c:pt idx="5">
                  <c:v>16-Other</c:v>
                </c:pt>
                <c:pt idx="6">
                  <c:v>17-USGS</c:v>
                </c:pt>
                <c:pt idx="7">
                  <c:v>18-USGS</c:v>
                </c:pt>
                <c:pt idx="8">
                  <c:v>41-USGS</c:v>
                </c:pt>
              </c:strCache>
            </c:strRef>
          </c:cat>
          <c:val>
            <c:numRef>
              <c:f>('PSD for Samples 7, 8, 9'!$E$6,'PSD for Samples 7, 8, 9'!$E$9,'PSD for Samples 7, 8, 9'!$E$12,'PSD for Samples 7, 8, 9'!$E$15,'PSD for Samples 7, 8, 9'!$E$18,'PSD for Samples 7, 8, 9'!$E$21,'PSD for Samples 7, 8, 9'!$E$24,'PSD for Samples 7, 8, 9'!$E$27,'PSD for Samples 7, 8, 9'!$E$30)</c:f>
              <c:numCache>
                <c:formatCode>General</c:formatCode>
                <c:ptCount val="9"/>
                <c:pt idx="0" formatCode="0.0">
                  <c:v>18</c:v>
                </c:pt>
                <c:pt idx="1">
                  <c:v>21.8</c:v>
                </c:pt>
                <c:pt idx="3">
                  <c:v>18.100000000000001</c:v>
                </c:pt>
                <c:pt idx="4">
                  <c:v>27.8</c:v>
                </c:pt>
                <c:pt idx="5">
                  <c:v>17.13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2A-41C5-A3B3-4288425F11A1}"/>
            </c:ext>
          </c:extLst>
        </c:ser>
        <c:ser>
          <c:idx val="2"/>
          <c:order val="2"/>
          <c:tx>
            <c:v>8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('PSD for Samples 7, 8, 9'!$B$6,'PSD for Samples 7, 8, 9'!$B$9,'PSD for Samples 7, 8, 9'!$B$12,'PSD for Samples 7, 8, 9'!$B$15,'PSD for Samples 7, 8, 9'!$B$18,'PSD for Samples 7, 8, 9'!$B$21,'PSD for Samples 7, 8, 9'!$B$24,'PSD for Samples 7, 8, 9'!$B$27,'PSD for Samples 7, 8, 9'!$B$30)</c:f>
              <c:strCache>
                <c:ptCount val="9"/>
                <c:pt idx="0">
                  <c:v>11-USGS</c:v>
                </c:pt>
                <c:pt idx="1">
                  <c:v>12-USGS</c:v>
                </c:pt>
                <c:pt idx="2">
                  <c:v>13-Other</c:v>
                </c:pt>
                <c:pt idx="3">
                  <c:v>14-USGS</c:v>
                </c:pt>
                <c:pt idx="4">
                  <c:v>15-USGS</c:v>
                </c:pt>
                <c:pt idx="5">
                  <c:v>16-Other</c:v>
                </c:pt>
                <c:pt idx="6">
                  <c:v>17-USGS</c:v>
                </c:pt>
                <c:pt idx="7">
                  <c:v>18-USGS</c:v>
                </c:pt>
                <c:pt idx="8">
                  <c:v>41-USGS</c:v>
                </c:pt>
              </c:strCache>
            </c:strRef>
          </c:cat>
          <c:val>
            <c:numRef>
              <c:f>('PSD for Samples 7, 8, 9'!$F$6,'PSD for Samples 7, 8, 9'!$F$9,'PSD for Samples 7, 8, 9'!$F$12,'PSD for Samples 7, 8, 9'!$F$15,'PSD for Samples 7, 8, 9'!$F$18,'PSD for Samples 7, 8, 9'!$F$21,'PSD for Samples 7, 8, 9'!$F$24,'PSD for Samples 7, 8, 9'!$F$27,'PSD for Samples 7, 8, 9'!$F$30)</c:f>
              <c:numCache>
                <c:formatCode>General</c:formatCode>
                <c:ptCount val="9"/>
                <c:pt idx="0" formatCode="0.0">
                  <c:v>30</c:v>
                </c:pt>
                <c:pt idx="1">
                  <c:v>26</c:v>
                </c:pt>
                <c:pt idx="3">
                  <c:v>29.6</c:v>
                </c:pt>
                <c:pt idx="4">
                  <c:v>36.6</c:v>
                </c:pt>
                <c:pt idx="5">
                  <c:v>28.49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2A-41C5-A3B3-4288425F11A1}"/>
            </c:ext>
          </c:extLst>
        </c:ser>
        <c:ser>
          <c:idx val="3"/>
          <c:order val="3"/>
          <c:tx>
            <c:v>16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('PSD for Samples 7, 8, 9'!$B$6,'PSD for Samples 7, 8, 9'!$B$9,'PSD for Samples 7, 8, 9'!$B$12,'PSD for Samples 7, 8, 9'!$B$15,'PSD for Samples 7, 8, 9'!$B$18,'PSD for Samples 7, 8, 9'!$B$21,'PSD for Samples 7, 8, 9'!$B$24,'PSD for Samples 7, 8, 9'!$B$27,'PSD for Samples 7, 8, 9'!$B$30)</c:f>
              <c:strCache>
                <c:ptCount val="9"/>
                <c:pt idx="0">
                  <c:v>11-USGS</c:v>
                </c:pt>
                <c:pt idx="1">
                  <c:v>12-USGS</c:v>
                </c:pt>
                <c:pt idx="2">
                  <c:v>13-Other</c:v>
                </c:pt>
                <c:pt idx="3">
                  <c:v>14-USGS</c:v>
                </c:pt>
                <c:pt idx="4">
                  <c:v>15-USGS</c:v>
                </c:pt>
                <c:pt idx="5">
                  <c:v>16-Other</c:v>
                </c:pt>
                <c:pt idx="6">
                  <c:v>17-USGS</c:v>
                </c:pt>
                <c:pt idx="7">
                  <c:v>18-USGS</c:v>
                </c:pt>
                <c:pt idx="8">
                  <c:v>41-USGS</c:v>
                </c:pt>
              </c:strCache>
            </c:strRef>
          </c:cat>
          <c:val>
            <c:numRef>
              <c:f>('PSD for Samples 7, 8, 9'!$G$6,'PSD for Samples 7, 8, 9'!$G$9,'PSD for Samples 7, 8, 9'!$G$12,'PSD for Samples 7, 8, 9'!$G$15,'PSD for Samples 7, 8, 9'!$G$18,'PSD for Samples 7, 8, 9'!$G$21,'PSD for Samples 7, 8, 9'!$G$24,'PSD for Samples 7, 8, 9'!$G$27,'PSD for Samples 7, 8, 9'!$G$30)</c:f>
              <c:numCache>
                <c:formatCode>General</c:formatCode>
                <c:ptCount val="9"/>
                <c:pt idx="0" formatCode="0.0">
                  <c:v>43.8</c:v>
                </c:pt>
                <c:pt idx="1">
                  <c:v>42</c:v>
                </c:pt>
                <c:pt idx="3">
                  <c:v>45.3</c:v>
                </c:pt>
                <c:pt idx="4">
                  <c:v>43.2</c:v>
                </c:pt>
                <c:pt idx="5">
                  <c:v>44.27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2A-41C5-A3B3-4288425F11A1}"/>
            </c:ext>
          </c:extLst>
        </c:ser>
        <c:ser>
          <c:idx val="4"/>
          <c:order val="4"/>
          <c:tx>
            <c:v>31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6600"/>
              </a:solidFill>
              <a:ln w="9525">
                <a:solidFill>
                  <a:srgbClr val="FF6600"/>
                </a:solidFill>
              </a:ln>
              <a:effectLst/>
            </c:spPr>
          </c:marker>
          <c:cat>
            <c:strRef>
              <c:f>('PSD for Samples 7, 8, 9'!$B$6,'PSD for Samples 7, 8, 9'!$B$9,'PSD for Samples 7, 8, 9'!$B$12,'PSD for Samples 7, 8, 9'!$B$15,'PSD for Samples 7, 8, 9'!$B$18,'PSD for Samples 7, 8, 9'!$B$21,'PSD for Samples 7, 8, 9'!$B$24,'PSD for Samples 7, 8, 9'!$B$27,'PSD for Samples 7, 8, 9'!$B$30)</c:f>
              <c:strCache>
                <c:ptCount val="9"/>
                <c:pt idx="0">
                  <c:v>11-USGS</c:v>
                </c:pt>
                <c:pt idx="1">
                  <c:v>12-USGS</c:v>
                </c:pt>
                <c:pt idx="2">
                  <c:v>13-Other</c:v>
                </c:pt>
                <c:pt idx="3">
                  <c:v>14-USGS</c:v>
                </c:pt>
                <c:pt idx="4">
                  <c:v>15-USGS</c:v>
                </c:pt>
                <c:pt idx="5">
                  <c:v>16-Other</c:v>
                </c:pt>
                <c:pt idx="6">
                  <c:v>17-USGS</c:v>
                </c:pt>
                <c:pt idx="7">
                  <c:v>18-USGS</c:v>
                </c:pt>
                <c:pt idx="8">
                  <c:v>41-USGS</c:v>
                </c:pt>
              </c:strCache>
            </c:strRef>
          </c:cat>
          <c:val>
            <c:numRef>
              <c:f>('PSD for Samples 7, 8, 9'!$H$6,'PSD for Samples 7, 8, 9'!$H$9,'PSD for Samples 7, 8, 9'!$H$12,'PSD for Samples 7, 8, 9'!$H$15,'PSD for Samples 7, 8, 9'!$H$18,'PSD for Samples 7, 8, 9'!$H$21,'PSD for Samples 7, 8, 9'!$H$24,'PSD for Samples 7, 8, 9'!$H$27,'PSD for Samples 7, 8, 9'!$H$30)</c:f>
              <c:numCache>
                <c:formatCode>General</c:formatCode>
                <c:ptCount val="9"/>
                <c:pt idx="0" formatCode="0.0">
                  <c:v>61.7</c:v>
                </c:pt>
                <c:pt idx="1">
                  <c:v>66.2</c:v>
                </c:pt>
                <c:pt idx="3">
                  <c:v>67.2</c:v>
                </c:pt>
                <c:pt idx="4">
                  <c:v>66.099999999999994</c:v>
                </c:pt>
                <c:pt idx="5">
                  <c:v>71.66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62A-41C5-A3B3-4288425F1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291560"/>
        <c:axId val="232291168"/>
      </c:lineChart>
      <c:catAx>
        <c:axId val="232291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Lab ID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2291168"/>
        <c:crosses val="autoZero"/>
        <c:auto val="1"/>
        <c:lblAlgn val="ctr"/>
        <c:lblOffset val="100"/>
        <c:noMultiLvlLbl val="0"/>
      </c:catAx>
      <c:valAx>
        <c:axId val="23229116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Percent less than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2291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>
    <tabColor rgb="FF0070C0"/>
  </sheetPr>
  <sheetViews>
    <sheetView zoomScale="13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>
    <tabColor rgb="FF0070C0"/>
  </sheetPr>
  <sheetViews>
    <sheetView zoomScale="14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>
    <tabColor rgb="FF0070C0"/>
  </sheetPr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>
    <tabColor rgb="FF0070C0"/>
  </sheetPr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>
    <tabColor rgb="FF7030A0"/>
  </sheetPr>
  <sheetViews>
    <sheetView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>
    <tabColor rgb="FFFF6600"/>
  </sheetPr>
  <sheetViews>
    <sheetView workbookViewId="0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A00-000000000000}">
  <sheetPr>
    <tabColor rgb="FFFF6600"/>
  </sheetPr>
  <sheetViews>
    <sheetView workbookViewId="0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>
    <tabColor rgb="FFFF6600"/>
  </sheetPr>
  <sheetViews>
    <sheetView workbookViewId="0"/>
  </sheetViews>
  <pageMargins left="0.7" right="0.7" top="0.75" bottom="0.75" header="0.3" footer="0.3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480060</xdr:colOff>
      <xdr:row>6</xdr:row>
      <xdr:rowOff>0</xdr:rowOff>
    </xdr:from>
    <xdr:to>
      <xdr:col>8</xdr:col>
      <xdr:colOff>487680</xdr:colOff>
      <xdr:row>13</xdr:row>
      <xdr:rowOff>99060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7025640" y="1059180"/>
          <a:ext cx="7620" cy="1257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487680</xdr:colOff>
      <xdr:row>7</xdr:row>
      <xdr:rowOff>22860</xdr:rowOff>
    </xdr:from>
    <xdr:to>
      <xdr:col>7</xdr:col>
      <xdr:colOff>487680</xdr:colOff>
      <xdr:row>13</xdr:row>
      <xdr:rowOff>99060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7261860" y="1493520"/>
          <a:ext cx="0" cy="14020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480060</xdr:colOff>
      <xdr:row>6</xdr:row>
      <xdr:rowOff>0</xdr:rowOff>
    </xdr:from>
    <xdr:to>
      <xdr:col>8</xdr:col>
      <xdr:colOff>487680</xdr:colOff>
      <xdr:row>13</xdr:row>
      <xdr:rowOff>99060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70F7AB05-5B79-4F28-A600-5435628829B4}"/>
            </a:ext>
          </a:extLst>
        </xdr:cNvPr>
        <xdr:cNvSpPr>
          <a:spLocks noChangeShapeType="1"/>
        </xdr:cNvSpPr>
      </xdr:nvSpPr>
      <xdr:spPr bwMode="auto">
        <a:xfrm>
          <a:off x="7062015" y="1069675"/>
          <a:ext cx="7620" cy="127225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487680</xdr:colOff>
      <xdr:row>7</xdr:row>
      <xdr:rowOff>22860</xdr:rowOff>
    </xdr:from>
    <xdr:to>
      <xdr:col>7</xdr:col>
      <xdr:colOff>487680</xdr:colOff>
      <xdr:row>13</xdr:row>
      <xdr:rowOff>99060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BA27B70B-D9FE-4600-8464-CE7EE400B6BA}"/>
            </a:ext>
          </a:extLst>
        </xdr:cNvPr>
        <xdr:cNvSpPr>
          <a:spLocks noChangeShapeType="1"/>
        </xdr:cNvSpPr>
      </xdr:nvSpPr>
      <xdr:spPr bwMode="auto">
        <a:xfrm>
          <a:off x="6034465" y="1265064"/>
          <a:ext cx="0" cy="107686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490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0.48126</cdr:x>
      <cdr:y>0.20764</cdr:y>
    </cdr:from>
    <cdr:to>
      <cdr:x>0.58706</cdr:x>
      <cdr:y>0.30662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134478" y="1078104"/>
          <a:ext cx="914400" cy="6070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0.48079</cdr:x>
      <cdr:y>0.23841</cdr:y>
    </cdr:from>
    <cdr:to>
      <cdr:x>0.58584</cdr:x>
      <cdr:y>0.38702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124011" y="126651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0.48079</cdr:x>
      <cdr:y>0.21277</cdr:y>
    </cdr:from>
    <cdr:to>
      <cdr:x>0.58584</cdr:x>
      <cdr:y>0.36163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124010" y="110950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0.20759</cdr:x>
      <cdr:y>0.68039</cdr:y>
    </cdr:from>
    <cdr:to>
      <cdr:x>0.26956</cdr:x>
      <cdr:y>0.77812</cdr:y>
    </cdr:to>
    <cdr:pic>
      <cdr:nvPicPr>
        <cdr:cNvPr id="8" name="chart">
          <a:extLst xmlns:a="http://schemas.openxmlformats.org/drawingml/2006/main">
            <a:ext uri="{FF2B5EF4-FFF2-40B4-BE49-F238E27FC236}">
              <a16:creationId xmlns:a16="http://schemas.microsoft.com/office/drawing/2014/main" id="{4D4283A6-2707-4FBB-9C90-0A88B466C40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778368" y="3964081"/>
          <a:ext cx="530857" cy="569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0.79163</cdr:x>
      <cdr:y>0.67084</cdr:y>
    </cdr:from>
    <cdr:to>
      <cdr:x>0.84771</cdr:x>
      <cdr:y>0.7804</cdr:y>
    </cdr:to>
    <cdr:pic>
      <cdr:nvPicPr>
        <cdr:cNvPr id="9" name="chart">
          <a:extLst xmlns:a="http://schemas.openxmlformats.org/drawingml/2006/main">
            <a:ext uri="{FF2B5EF4-FFF2-40B4-BE49-F238E27FC236}">
              <a16:creationId xmlns:a16="http://schemas.microsoft.com/office/drawing/2014/main" id="{F62664DF-870D-4A1F-A809-09FFE82B97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6781692" y="3908430"/>
          <a:ext cx="480413" cy="638310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79304" cy="583746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0.13541</cdr:x>
      <cdr:y>0.65019</cdr:y>
    </cdr:from>
    <cdr:to>
      <cdr:x>0.24246</cdr:x>
      <cdr:y>0.8008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151374" y="378906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0.08879</cdr:x>
      <cdr:y>0.63785</cdr:y>
    </cdr:from>
    <cdr:to>
      <cdr:x>0.19534</cdr:x>
      <cdr:y>0.79445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92DEA035-2F00-4B90-9F64-39BCD41F57C2}"/>
            </a:ext>
          </a:extLst>
        </cdr:cNvPr>
        <cdr:cNvSpPr txBox="1"/>
      </cdr:nvSpPr>
      <cdr:spPr>
        <a:xfrm xmlns:a="http://schemas.openxmlformats.org/drawingml/2006/main">
          <a:off x="762000" y="37242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0.06681</cdr:x>
      <cdr:y>0.13939</cdr:y>
    </cdr:from>
    <cdr:to>
      <cdr:x>0.12088</cdr:x>
      <cdr:y>0.2207</cdr:y>
    </cdr:to>
    <cdr:pic>
      <cdr:nvPicPr>
        <cdr:cNvPr id="5" name="chart">
          <a:extLst xmlns:a="http://schemas.openxmlformats.org/drawingml/2006/main">
            <a:ext uri="{FF2B5EF4-FFF2-40B4-BE49-F238E27FC236}">
              <a16:creationId xmlns:a16="http://schemas.microsoft.com/office/drawing/2014/main" id="{C155521C-9E91-4A2B-9F4C-206707D936A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73042" y="813349"/>
          <a:ext cx="463750" cy="47445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0.16092</cdr:x>
      <cdr:y>0.18374</cdr:y>
    </cdr:from>
    <cdr:to>
      <cdr:x>0.2199</cdr:x>
      <cdr:y>0.27244</cdr:y>
    </cdr:to>
    <cdr:pic>
      <cdr:nvPicPr>
        <cdr:cNvPr id="6" name="chart">
          <a:extLst xmlns:a="http://schemas.openxmlformats.org/drawingml/2006/main">
            <a:ext uri="{FF2B5EF4-FFF2-40B4-BE49-F238E27FC236}">
              <a16:creationId xmlns:a16="http://schemas.microsoft.com/office/drawing/2014/main" id="{33517470-7CF9-4005-B9BF-86161B84370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1380227" y="1072139"/>
          <a:ext cx="505912" cy="5175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0.21049</cdr:x>
      <cdr:y>0.1415</cdr:y>
    </cdr:from>
    <cdr:to>
      <cdr:x>0.26878</cdr:x>
      <cdr:y>0.22175</cdr:y>
    </cdr:to>
    <cdr:pic>
      <cdr:nvPicPr>
        <cdr:cNvPr id="7" name="chart">
          <a:extLst xmlns:a="http://schemas.openxmlformats.org/drawingml/2006/main">
            <a:ext uri="{FF2B5EF4-FFF2-40B4-BE49-F238E27FC236}">
              <a16:creationId xmlns:a16="http://schemas.microsoft.com/office/drawing/2014/main" id="{B5F8164A-8DCB-418A-B3E4-8BB71543A85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1805387" y="825672"/>
          <a:ext cx="499980" cy="46829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0.54023</cdr:x>
      <cdr:y>0.132</cdr:y>
    </cdr:from>
    <cdr:to>
      <cdr:x>0.61351</cdr:x>
      <cdr:y>0.2275</cdr:y>
    </cdr:to>
    <cdr:pic>
      <cdr:nvPicPr>
        <cdr:cNvPr id="8" name="chart">
          <a:extLst xmlns:a="http://schemas.openxmlformats.org/drawingml/2006/main">
            <a:ext uri="{FF2B5EF4-FFF2-40B4-BE49-F238E27FC236}">
              <a16:creationId xmlns:a16="http://schemas.microsoft.com/office/drawing/2014/main" id="{2E61E442-4F3F-418A-B0AC-39E1637B128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4"/>
        <a:stretch xmlns:a="http://schemas.openxmlformats.org/drawingml/2006/main">
          <a:fillRect/>
        </a:stretch>
      </cdr:blipFill>
      <cdr:spPr>
        <a:xfrm xmlns:a="http://schemas.openxmlformats.org/drawingml/2006/main">
          <a:off x="4633618" y="770215"/>
          <a:ext cx="628496" cy="5572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0.78305</cdr:x>
      <cdr:y>0.13728</cdr:y>
    </cdr:from>
    <cdr:to>
      <cdr:x>0.84624</cdr:x>
      <cdr:y>0.21964</cdr:y>
    </cdr:to>
    <cdr:pic>
      <cdr:nvPicPr>
        <cdr:cNvPr id="9" name="chart">
          <a:extLst xmlns:a="http://schemas.openxmlformats.org/drawingml/2006/main">
            <a:ext uri="{FF2B5EF4-FFF2-40B4-BE49-F238E27FC236}">
              <a16:creationId xmlns:a16="http://schemas.microsoft.com/office/drawing/2014/main" id="{8AB76284-0BC2-415A-9458-54167731DCE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5"/>
        <a:stretch xmlns:a="http://schemas.openxmlformats.org/drawingml/2006/main">
          <a:fillRect/>
        </a:stretch>
      </cdr:blipFill>
      <cdr:spPr>
        <a:xfrm xmlns:a="http://schemas.openxmlformats.org/drawingml/2006/main">
          <a:off x="6716280" y="801023"/>
          <a:ext cx="542047" cy="48061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0.5298</cdr:x>
      <cdr:y>0.27406</cdr:y>
    </cdr:from>
    <cdr:to>
      <cdr:x>0.63559</cdr:x>
      <cdr:y>0.42291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553159" y="148631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0.52858</cdr:x>
      <cdr:y>0.2756</cdr:y>
    </cdr:from>
    <cdr:to>
      <cdr:x>0.63437</cdr:x>
      <cdr:y>0.42471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542692" y="149678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0.50321</cdr:x>
      <cdr:y>0.28431</cdr:y>
    </cdr:from>
    <cdr:to>
      <cdr:x>0.60901</cdr:x>
      <cdr:y>0.43342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322885" y="154912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0.82394</cdr:x>
      <cdr:y>0.1716</cdr:y>
    </cdr:from>
    <cdr:to>
      <cdr:x>0.90946</cdr:x>
      <cdr:y>0.30024</cdr:y>
    </cdr:to>
    <cdr:pic>
      <cdr:nvPicPr>
        <cdr:cNvPr id="5" name="chart">
          <a:extLst xmlns:a="http://schemas.openxmlformats.org/drawingml/2006/main">
            <a:ext uri="{FF2B5EF4-FFF2-40B4-BE49-F238E27FC236}">
              <a16:creationId xmlns:a16="http://schemas.microsoft.com/office/drawing/2014/main" id="{CA89BA4E-D965-4D60-858A-A25299EDA6A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065035" y="1000665"/>
          <a:ext cx="733245" cy="750166"/>
        </a:xfrm>
        <a:prstGeom xmlns:a="http://schemas.openxmlformats.org/drawingml/2006/main" prst="rect">
          <a:avLst/>
        </a:prstGeom>
      </cdr:spPr>
    </cdr:pic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0.75</cdr:x>
      <cdr:y>0.31034</cdr:y>
    </cdr:from>
    <cdr:to>
      <cdr:x>0.85664</cdr:x>
      <cdr:y>0.46724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430945" y="180870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0.0696</cdr:x>
      <cdr:y>0.50917</cdr:y>
    </cdr:from>
    <cdr:to>
      <cdr:x>0.9652</cdr:x>
      <cdr:y>0.50917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D5452998-7ED2-44B8-96D1-6C0C776EF9D3}"/>
            </a:ext>
          </a:extLst>
        </cdr:cNvPr>
        <cdr:cNvCxnSpPr/>
      </cdr:nvCxnSpPr>
      <cdr:spPr>
        <a:xfrm xmlns:a="http://schemas.openxmlformats.org/drawingml/2006/main">
          <a:off x="602512" y="3198628"/>
          <a:ext cx="7752907" cy="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0.19793</cdr:x>
      <cdr:y>0.10141</cdr:y>
    </cdr:from>
    <cdr:to>
      <cdr:x>0.26611</cdr:x>
      <cdr:y>0.14228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377CE3F-3A86-4D59-9FAB-593C38F18359}"/>
            </a:ext>
          </a:extLst>
        </cdr:cNvPr>
        <cdr:cNvSpPr txBox="1"/>
      </cdr:nvSpPr>
      <cdr:spPr>
        <a:xfrm xmlns:a="http://schemas.openxmlformats.org/drawingml/2006/main">
          <a:off x="1714256" y="637733"/>
          <a:ext cx="590502" cy="25701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CC00"/>
              </a:solidFill>
            </a:rPr>
            <a:t>Pipette</a:t>
          </a:r>
        </a:p>
      </cdr:txBody>
    </cdr:sp>
  </cdr:relSizeAnchor>
  <cdr:relSizeAnchor xmlns:cdr="http://schemas.openxmlformats.org/drawingml/2006/chartDrawing">
    <cdr:from>
      <cdr:x>0.49923</cdr:x>
      <cdr:y>0.10004</cdr:y>
    </cdr:from>
    <cdr:to>
      <cdr:x>0.56741</cdr:x>
      <cdr:y>0.14242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95DD2F2A-9BEE-454A-B733-E17415A0F8CD}"/>
            </a:ext>
          </a:extLst>
        </cdr:cNvPr>
        <cdr:cNvSpPr txBox="1"/>
      </cdr:nvSpPr>
      <cdr:spPr>
        <a:xfrm xmlns:a="http://schemas.openxmlformats.org/drawingml/2006/main">
          <a:off x="4323792" y="629107"/>
          <a:ext cx="590501" cy="26651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CC00"/>
              </a:solidFill>
            </a:rPr>
            <a:t>Pipette</a:t>
          </a:r>
        </a:p>
      </cdr:txBody>
    </cdr:sp>
  </cdr:relSizeAnchor>
  <cdr:relSizeAnchor xmlns:cdr="http://schemas.openxmlformats.org/drawingml/2006/chartDrawing">
    <cdr:from>
      <cdr:x>0.59462</cdr:x>
      <cdr:y>0.10014</cdr:y>
    </cdr:from>
    <cdr:to>
      <cdr:x>0.66335</cdr:x>
      <cdr:y>0.14266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7537CCD0-8EB5-44FD-9CD0-F6BC8FE44FE5}"/>
            </a:ext>
          </a:extLst>
        </cdr:cNvPr>
        <cdr:cNvSpPr txBox="1"/>
      </cdr:nvSpPr>
      <cdr:spPr>
        <a:xfrm xmlns:a="http://schemas.openxmlformats.org/drawingml/2006/main">
          <a:off x="5149967" y="629735"/>
          <a:ext cx="595265" cy="26739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CC00"/>
              </a:solidFill>
              <a:latin typeface="+mn-lt"/>
              <a:ea typeface="+mn-ea"/>
              <a:cs typeface="+mn-cs"/>
            </a:rPr>
            <a:t>Pipette</a:t>
          </a:r>
        </a:p>
      </cdr:txBody>
    </cdr:sp>
  </cdr:relSizeAnchor>
  <cdr:relSizeAnchor xmlns:cdr="http://schemas.openxmlformats.org/drawingml/2006/chartDrawing">
    <cdr:from>
      <cdr:x>0.08267</cdr:x>
      <cdr:y>0.10014</cdr:y>
    </cdr:from>
    <cdr:to>
      <cdr:x>0.1753</cdr:x>
      <cdr:y>0.13992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id="{DEF59207-DBEF-4D68-A1DB-7BB72058ABB5}"/>
            </a:ext>
          </a:extLst>
        </cdr:cNvPr>
        <cdr:cNvSpPr txBox="1"/>
      </cdr:nvSpPr>
      <cdr:spPr>
        <a:xfrm xmlns:a="http://schemas.openxmlformats.org/drawingml/2006/main">
          <a:off x="715994" y="629728"/>
          <a:ext cx="802256" cy="25016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CC00"/>
              </a:solidFill>
              <a:effectLst/>
              <a:latin typeface="+mn-lt"/>
              <a:ea typeface="+mn-ea"/>
              <a:cs typeface="+mn-cs"/>
            </a:rPr>
            <a:t>LDPSA</a:t>
          </a:r>
          <a:endParaRPr lang="en-US">
            <a:solidFill>
              <a:srgbClr val="FFCC00"/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0.38446</cdr:x>
      <cdr:y>0.09998</cdr:y>
    </cdr:from>
    <cdr:to>
      <cdr:x>0.46946</cdr:x>
      <cdr:y>0.14129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a16="http://schemas.microsoft.com/office/drawing/2014/main" id="{D73FA4CE-A237-4D7D-BB79-FD54DDAA94F3}"/>
            </a:ext>
          </a:extLst>
        </cdr:cNvPr>
        <cdr:cNvSpPr txBox="1"/>
      </cdr:nvSpPr>
      <cdr:spPr>
        <a:xfrm xmlns:a="http://schemas.openxmlformats.org/drawingml/2006/main">
          <a:off x="3329796" y="628770"/>
          <a:ext cx="736191" cy="25975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rgbClr val="FFCC00"/>
              </a:solidFill>
            </a:rPr>
            <a:t>SediGraph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0.19793</cdr:x>
      <cdr:y>0.09536</cdr:y>
    </cdr:from>
    <cdr:to>
      <cdr:x>0.26831</cdr:x>
      <cdr:y>0.13622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D425A26-4B20-4BB4-9372-B886808E334E}"/>
            </a:ext>
          </a:extLst>
        </cdr:cNvPr>
        <cdr:cNvSpPr txBox="1"/>
      </cdr:nvSpPr>
      <cdr:spPr>
        <a:xfrm xmlns:a="http://schemas.openxmlformats.org/drawingml/2006/main">
          <a:off x="1714500" y="600075"/>
          <a:ext cx="609600" cy="25717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CC00"/>
              </a:solidFill>
            </a:rPr>
            <a:t>Pipette</a:t>
          </a:r>
        </a:p>
      </cdr:txBody>
    </cdr:sp>
  </cdr:relSizeAnchor>
  <cdr:relSizeAnchor xmlns:cdr="http://schemas.openxmlformats.org/drawingml/2006/chartDrawing">
    <cdr:from>
      <cdr:x>0.50033</cdr:x>
      <cdr:y>0.09536</cdr:y>
    </cdr:from>
    <cdr:to>
      <cdr:x>0.56851</cdr:x>
      <cdr:y>0.13774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A6235DA5-725A-4848-BCB4-9D8C66645734}"/>
            </a:ext>
          </a:extLst>
        </cdr:cNvPr>
        <cdr:cNvSpPr txBox="1"/>
      </cdr:nvSpPr>
      <cdr:spPr>
        <a:xfrm xmlns:a="http://schemas.openxmlformats.org/drawingml/2006/main">
          <a:off x="4333875" y="600075"/>
          <a:ext cx="590550" cy="2667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CC00"/>
              </a:solidFill>
            </a:rPr>
            <a:t>Pipette</a:t>
          </a:r>
        </a:p>
      </cdr:txBody>
    </cdr:sp>
  </cdr:relSizeAnchor>
  <cdr:relSizeAnchor xmlns:cdr="http://schemas.openxmlformats.org/drawingml/2006/chartDrawing">
    <cdr:from>
      <cdr:x>0.59163</cdr:x>
      <cdr:y>0.09465</cdr:y>
    </cdr:from>
    <cdr:to>
      <cdr:x>0.66434</cdr:x>
      <cdr:y>0.13581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43DC68C2-F185-4A6E-B324-4F86333A199B}"/>
            </a:ext>
          </a:extLst>
        </cdr:cNvPr>
        <cdr:cNvSpPr txBox="1"/>
      </cdr:nvSpPr>
      <cdr:spPr>
        <a:xfrm xmlns:a="http://schemas.openxmlformats.org/drawingml/2006/main">
          <a:off x="5124087" y="595199"/>
          <a:ext cx="629735" cy="25884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CC00"/>
              </a:solidFill>
              <a:effectLst/>
              <a:latin typeface="+mn-lt"/>
              <a:ea typeface="+mn-ea"/>
              <a:cs typeface="+mn-cs"/>
            </a:rPr>
            <a:t>Pipette</a:t>
          </a:r>
          <a:endParaRPr lang="en-US" sz="1100">
            <a:solidFill>
              <a:srgbClr val="FFCC00"/>
            </a:solidFill>
          </a:endParaRPr>
        </a:p>
      </cdr:txBody>
    </cdr:sp>
  </cdr:relSizeAnchor>
  <cdr:relSizeAnchor xmlns:cdr="http://schemas.openxmlformats.org/drawingml/2006/chartDrawing">
    <cdr:from>
      <cdr:x>0.09064</cdr:x>
      <cdr:y>0.10014</cdr:y>
    </cdr:from>
    <cdr:to>
      <cdr:x>0.17829</cdr:x>
      <cdr:y>0.13717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D2BD96B6-FDA5-4B5F-BB68-D6BAF7284FD3}"/>
            </a:ext>
          </a:extLst>
        </cdr:cNvPr>
        <cdr:cNvSpPr txBox="1"/>
      </cdr:nvSpPr>
      <cdr:spPr>
        <a:xfrm xmlns:a="http://schemas.openxmlformats.org/drawingml/2006/main">
          <a:off x="785003" y="629729"/>
          <a:ext cx="759125" cy="2329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0.08566</cdr:x>
      <cdr:y>0.09739</cdr:y>
    </cdr:from>
    <cdr:to>
      <cdr:x>0.1753</cdr:x>
      <cdr:y>0.13443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id="{03722A99-6666-4889-8B59-E456774B7A7F}"/>
            </a:ext>
          </a:extLst>
        </cdr:cNvPr>
        <cdr:cNvSpPr txBox="1"/>
      </cdr:nvSpPr>
      <cdr:spPr>
        <a:xfrm xmlns:a="http://schemas.openxmlformats.org/drawingml/2006/main">
          <a:off x="741872" y="612475"/>
          <a:ext cx="776377" cy="23291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CC00"/>
              </a:solidFill>
              <a:effectLst/>
              <a:latin typeface="+mn-lt"/>
              <a:ea typeface="+mn-ea"/>
              <a:cs typeface="+mn-cs"/>
            </a:rPr>
            <a:t>LDPSA</a:t>
          </a:r>
          <a:endParaRPr lang="en-US">
            <a:solidFill>
              <a:srgbClr val="FFCC00"/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0.38944</cdr:x>
      <cdr:y>0.09725</cdr:y>
    </cdr:from>
    <cdr:to>
      <cdr:x>0.47743</cdr:x>
      <cdr:y>0.13855</cdr:y>
    </cdr:to>
    <cdr:sp macro="" textlink="">
      <cdr:nvSpPr>
        <cdr:cNvPr id="10" name="TextBox 1">
          <a:extLst xmlns:a="http://schemas.openxmlformats.org/drawingml/2006/main">
            <a:ext uri="{FF2B5EF4-FFF2-40B4-BE49-F238E27FC236}">
              <a16:creationId xmlns:a16="http://schemas.microsoft.com/office/drawing/2014/main" id="{D73FA4CE-A237-4D7D-BB79-FD54DDAA94F3}"/>
            </a:ext>
          </a:extLst>
        </cdr:cNvPr>
        <cdr:cNvSpPr txBox="1"/>
      </cdr:nvSpPr>
      <cdr:spPr>
        <a:xfrm xmlns:a="http://schemas.openxmlformats.org/drawingml/2006/main">
          <a:off x="3372909" y="611542"/>
          <a:ext cx="762075" cy="25972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rgbClr val="FFCC00"/>
              </a:solidFill>
            </a:rPr>
            <a:t>SediGraph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0.19793</cdr:x>
      <cdr:y>0.0999</cdr:y>
    </cdr:from>
    <cdr:to>
      <cdr:x>0.26611</cdr:x>
      <cdr:y>0.14379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E5CF42D-3944-4BAC-AD00-141091627C33}"/>
            </a:ext>
          </a:extLst>
        </cdr:cNvPr>
        <cdr:cNvSpPr txBox="1"/>
      </cdr:nvSpPr>
      <cdr:spPr>
        <a:xfrm xmlns:a="http://schemas.openxmlformats.org/drawingml/2006/main">
          <a:off x="1714500" y="628650"/>
          <a:ext cx="590550" cy="2762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CC00"/>
              </a:solidFill>
            </a:rPr>
            <a:t>Pipette</a:t>
          </a:r>
        </a:p>
      </cdr:txBody>
    </cdr:sp>
  </cdr:relSizeAnchor>
  <cdr:relSizeAnchor xmlns:cdr="http://schemas.openxmlformats.org/drawingml/2006/chartDrawing">
    <cdr:from>
      <cdr:x>0.49525</cdr:x>
      <cdr:y>0.10127</cdr:y>
    </cdr:from>
    <cdr:to>
      <cdr:x>0.56453</cdr:x>
      <cdr:y>0.14667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08170FCA-F65F-4220-9BC5-5661DA66F1DB}"/>
            </a:ext>
          </a:extLst>
        </cdr:cNvPr>
        <cdr:cNvSpPr txBox="1"/>
      </cdr:nvSpPr>
      <cdr:spPr>
        <a:xfrm xmlns:a="http://schemas.openxmlformats.org/drawingml/2006/main">
          <a:off x="4289321" y="636842"/>
          <a:ext cx="600029" cy="28550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CC00"/>
              </a:solidFill>
            </a:rPr>
            <a:t>Pipette</a:t>
          </a:r>
        </a:p>
      </cdr:txBody>
    </cdr:sp>
  </cdr:relSizeAnchor>
  <cdr:relSizeAnchor xmlns:cdr="http://schemas.openxmlformats.org/drawingml/2006/chartDrawing">
    <cdr:from>
      <cdr:x>0.59462</cdr:x>
      <cdr:y>0.10151</cdr:y>
    </cdr:from>
    <cdr:to>
      <cdr:x>0.66933</cdr:x>
      <cdr:y>0.14678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E4434029-DD42-4BDF-8354-48A23CAE171C}"/>
            </a:ext>
          </a:extLst>
        </cdr:cNvPr>
        <cdr:cNvSpPr txBox="1"/>
      </cdr:nvSpPr>
      <cdr:spPr>
        <a:xfrm xmlns:a="http://schemas.openxmlformats.org/drawingml/2006/main">
          <a:off x="5149932" y="638362"/>
          <a:ext cx="647057" cy="28468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CC00"/>
              </a:solidFill>
              <a:effectLst/>
              <a:latin typeface="+mn-lt"/>
              <a:ea typeface="+mn-ea"/>
              <a:cs typeface="+mn-cs"/>
            </a:rPr>
            <a:t>Pipette</a:t>
          </a:r>
          <a:endParaRPr lang="en-US" sz="1100">
            <a:solidFill>
              <a:srgbClr val="FFCC00"/>
            </a:solidFill>
          </a:endParaRPr>
        </a:p>
      </cdr:txBody>
    </cdr:sp>
  </cdr:relSizeAnchor>
  <cdr:relSizeAnchor xmlns:cdr="http://schemas.openxmlformats.org/drawingml/2006/chartDrawing">
    <cdr:from>
      <cdr:x>0.08665</cdr:x>
      <cdr:y>0.10014</cdr:y>
    </cdr:from>
    <cdr:to>
      <cdr:x>0.17231</cdr:x>
      <cdr:y>0.1454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12EB9CCF-3AEC-4C9F-8813-4230851D2340}"/>
            </a:ext>
          </a:extLst>
        </cdr:cNvPr>
        <cdr:cNvSpPr txBox="1"/>
      </cdr:nvSpPr>
      <cdr:spPr>
        <a:xfrm xmlns:a="http://schemas.openxmlformats.org/drawingml/2006/main">
          <a:off x="750470" y="629746"/>
          <a:ext cx="741900" cy="2846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CC00"/>
              </a:solidFill>
              <a:effectLst/>
              <a:latin typeface="+mn-lt"/>
              <a:ea typeface="+mn-ea"/>
              <a:cs typeface="+mn-cs"/>
            </a:rPr>
            <a:t>LDPSA</a:t>
          </a:r>
          <a:endParaRPr lang="en-US">
            <a:solidFill>
              <a:srgbClr val="FFCC00"/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0.38745</cdr:x>
      <cdr:y>0.10014</cdr:y>
    </cdr:from>
    <cdr:to>
      <cdr:x>0.47709</cdr:x>
      <cdr:y>0.1454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D73FA4CE-A237-4D7D-BB79-FD54DDAA94F3}"/>
            </a:ext>
          </a:extLst>
        </cdr:cNvPr>
        <cdr:cNvSpPr txBox="1"/>
      </cdr:nvSpPr>
      <cdr:spPr>
        <a:xfrm xmlns:a="http://schemas.openxmlformats.org/drawingml/2006/main">
          <a:off x="3355676" y="629729"/>
          <a:ext cx="776376" cy="28467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rgbClr val="FFCC00"/>
              </a:solidFill>
            </a:rPr>
            <a:t>SediGraph</a:t>
          </a:r>
        </a:p>
      </cdr:txBody>
    </cdr:sp>
  </cdr:relSizeAnchor>
</c:userShape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65mg" connectionId="2" xr16:uid="{00000000-0016-0000-0200-000000000000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2222mg" connectionId="1" xr16:uid="{00000000-0016-0000-0800-000001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C00"/>
  </sheetPr>
  <dimension ref="A1:L24"/>
  <sheetViews>
    <sheetView workbookViewId="0"/>
  </sheetViews>
  <sheetFormatPr defaultColWidth="9.140625" defaultRowHeight="12.75"/>
  <cols>
    <col min="1" max="1" width="12.28515625" style="12" customWidth="1"/>
    <col min="2" max="2" width="12.140625" style="12" customWidth="1"/>
    <col min="3" max="4" width="12.5703125" style="12" customWidth="1"/>
    <col min="5" max="5" width="7.140625" style="91" bestFit="1" customWidth="1"/>
    <col min="6" max="6" width="12.28515625" style="12" customWidth="1"/>
    <col min="7" max="7" width="11.42578125" style="12" customWidth="1"/>
    <col min="8" max="8" width="15" style="12" customWidth="1"/>
    <col min="9" max="9" width="14" style="12" bestFit="1" customWidth="1"/>
    <col min="10" max="10" width="12.28515625" style="12" bestFit="1" customWidth="1"/>
    <col min="11" max="16384" width="9.140625" style="12"/>
  </cols>
  <sheetData>
    <row r="1" spans="1:12" ht="18.75">
      <c r="A1" s="124" t="s">
        <v>154</v>
      </c>
      <c r="B1" s="125"/>
      <c r="C1" s="68"/>
      <c r="D1" s="68"/>
      <c r="E1" s="67"/>
      <c r="F1" s="55"/>
      <c r="G1" s="67" t="s">
        <v>153</v>
      </c>
      <c r="H1" s="55"/>
      <c r="I1" s="56"/>
      <c r="J1" s="55"/>
    </row>
    <row r="2" spans="1:12" ht="12.75" customHeight="1">
      <c r="A2" s="124"/>
      <c r="B2" s="125"/>
      <c r="C2" s="68"/>
      <c r="D2" s="68"/>
      <c r="E2" s="67"/>
      <c r="F2" s="55"/>
      <c r="G2" s="67"/>
      <c r="H2" s="55"/>
      <c r="I2" s="56"/>
      <c r="J2" s="55"/>
    </row>
    <row r="3" spans="1:12">
      <c r="A3" s="55"/>
      <c r="B3" s="68"/>
      <c r="C3" s="68"/>
      <c r="D3" s="68"/>
      <c r="E3" s="67"/>
      <c r="F3" s="55"/>
      <c r="G3" s="67"/>
      <c r="H3" s="55"/>
      <c r="I3" s="56"/>
      <c r="J3" s="55"/>
    </row>
    <row r="4" spans="1:12">
      <c r="A4" s="55"/>
      <c r="B4" s="70" t="s">
        <v>71</v>
      </c>
      <c r="C4" s="70" t="s">
        <v>74</v>
      </c>
      <c r="D4" s="70" t="s">
        <v>89</v>
      </c>
      <c r="E4" s="69"/>
      <c r="F4" s="52" t="s">
        <v>73</v>
      </c>
      <c r="G4" s="69" t="s">
        <v>73</v>
      </c>
      <c r="H4" s="55"/>
      <c r="I4" s="56"/>
      <c r="J4" s="55"/>
    </row>
    <row r="5" spans="1:12" ht="18.399999999999999" customHeight="1" thickBot="1">
      <c r="A5" s="54" t="s">
        <v>36</v>
      </c>
      <c r="B5" s="71" t="s">
        <v>72</v>
      </c>
      <c r="C5" s="71" t="s">
        <v>72</v>
      </c>
      <c r="D5" s="71" t="s">
        <v>72</v>
      </c>
      <c r="E5" s="72" t="s">
        <v>109</v>
      </c>
      <c r="F5" s="54" t="s">
        <v>107</v>
      </c>
      <c r="G5" s="72" t="s">
        <v>75</v>
      </c>
      <c r="H5" s="52" t="s">
        <v>6</v>
      </c>
      <c r="I5" s="52" t="s">
        <v>10</v>
      </c>
      <c r="J5" s="55"/>
      <c r="K5" s="6"/>
      <c r="L5" s="6"/>
    </row>
    <row r="6" spans="1:12" ht="12.75" customHeight="1" thickTop="1">
      <c r="A6" s="52">
        <v>1</v>
      </c>
      <c r="B6" s="112">
        <v>20</v>
      </c>
      <c r="C6" s="112">
        <v>10</v>
      </c>
      <c r="D6" s="74">
        <f>SUM(B6+C6)</f>
        <v>30</v>
      </c>
      <c r="E6" s="74">
        <f>(C6/D6)*100</f>
        <v>33.333333333333329</v>
      </c>
      <c r="F6" s="92">
        <v>0.45</v>
      </c>
      <c r="G6" s="74">
        <f>(D6/F6)</f>
        <v>66.666666666666671</v>
      </c>
      <c r="H6" s="87" t="s">
        <v>102</v>
      </c>
      <c r="I6" s="53" t="s">
        <v>76</v>
      </c>
      <c r="J6" s="55"/>
      <c r="K6" s="6"/>
      <c r="L6" s="6"/>
    </row>
    <row r="7" spans="1:12">
      <c r="A7" s="52">
        <v>2</v>
      </c>
      <c r="B7" s="112">
        <v>35</v>
      </c>
      <c r="C7" s="112">
        <v>15</v>
      </c>
      <c r="D7" s="74">
        <f t="shared" ref="D7:D14" si="0">SUM(B7+C7)</f>
        <v>50</v>
      </c>
      <c r="E7" s="74">
        <f t="shared" ref="E7:E14" si="1">(C7/D7)*100</f>
        <v>30</v>
      </c>
      <c r="F7" s="92">
        <v>0.45</v>
      </c>
      <c r="G7" s="74">
        <f t="shared" ref="G7:G14" si="2">(D7/F7)</f>
        <v>111.11111111111111</v>
      </c>
      <c r="H7" s="87" t="s">
        <v>103</v>
      </c>
      <c r="J7" s="55"/>
      <c r="K7" s="6"/>
      <c r="L7" s="6"/>
    </row>
    <row r="8" spans="1:12">
      <c r="A8" s="52">
        <v>3</v>
      </c>
      <c r="B8" s="112">
        <v>75</v>
      </c>
      <c r="C8" s="112">
        <v>25</v>
      </c>
      <c r="D8" s="74">
        <f t="shared" si="0"/>
        <v>100</v>
      </c>
      <c r="E8" s="74">
        <f t="shared" si="1"/>
        <v>25</v>
      </c>
      <c r="F8" s="92">
        <v>0.45</v>
      </c>
      <c r="G8" s="74">
        <f t="shared" si="2"/>
        <v>222.22222222222223</v>
      </c>
      <c r="H8" s="87"/>
      <c r="I8" s="53"/>
      <c r="J8" s="55"/>
      <c r="K8" s="6"/>
      <c r="L8" s="6"/>
    </row>
    <row r="9" spans="1:12" ht="12.75" customHeight="1">
      <c r="A9" s="52">
        <v>4</v>
      </c>
      <c r="B9" s="112">
        <v>250</v>
      </c>
      <c r="C9" s="112">
        <v>50</v>
      </c>
      <c r="D9" s="74">
        <f t="shared" si="0"/>
        <v>300</v>
      </c>
      <c r="E9" s="74">
        <f t="shared" si="1"/>
        <v>16.666666666666664</v>
      </c>
      <c r="F9" s="92">
        <v>0.45</v>
      </c>
      <c r="G9" s="74">
        <f t="shared" si="2"/>
        <v>666.66666666666663</v>
      </c>
      <c r="H9" s="87"/>
      <c r="I9" s="53"/>
      <c r="J9" s="55"/>
      <c r="K9" s="6"/>
      <c r="L9" s="6"/>
    </row>
    <row r="10" spans="1:12">
      <c r="A10" s="52">
        <v>5</v>
      </c>
      <c r="B10" s="112">
        <v>400</v>
      </c>
      <c r="C10" s="112">
        <v>100</v>
      </c>
      <c r="D10" s="74">
        <f t="shared" si="0"/>
        <v>500</v>
      </c>
      <c r="E10" s="74">
        <f t="shared" si="1"/>
        <v>20</v>
      </c>
      <c r="F10" s="92">
        <v>0.45</v>
      </c>
      <c r="G10" s="74">
        <f t="shared" si="2"/>
        <v>1111.1111111111111</v>
      </c>
      <c r="H10" s="87"/>
      <c r="I10" s="53"/>
      <c r="J10" s="55"/>
      <c r="K10" s="6"/>
      <c r="L10" s="6"/>
    </row>
    <row r="11" spans="1:12">
      <c r="A11" s="52">
        <v>6</v>
      </c>
      <c r="B11" s="112">
        <v>550</v>
      </c>
      <c r="C11" s="112">
        <v>150</v>
      </c>
      <c r="D11" s="74">
        <f t="shared" si="0"/>
        <v>700</v>
      </c>
      <c r="E11" s="74">
        <f t="shared" si="1"/>
        <v>21.428571428571427</v>
      </c>
      <c r="F11" s="92">
        <v>0.45</v>
      </c>
      <c r="G11" s="74">
        <f t="shared" si="2"/>
        <v>1555.5555555555554</v>
      </c>
      <c r="H11" s="87"/>
      <c r="I11" s="53"/>
      <c r="J11" s="55"/>
      <c r="K11" s="6"/>
      <c r="L11" s="6"/>
    </row>
    <row r="12" spans="1:12" ht="12.75" customHeight="1">
      <c r="A12" s="52">
        <v>7</v>
      </c>
      <c r="B12" s="112">
        <v>1500</v>
      </c>
      <c r="C12" s="112">
        <v>400</v>
      </c>
      <c r="D12" s="74">
        <f t="shared" si="0"/>
        <v>1900</v>
      </c>
      <c r="E12" s="74">
        <f t="shared" si="1"/>
        <v>21.052631578947366</v>
      </c>
      <c r="F12" s="92">
        <v>0.45</v>
      </c>
      <c r="G12" s="74">
        <f t="shared" si="2"/>
        <v>4222.2222222222217</v>
      </c>
      <c r="H12" s="126"/>
      <c r="I12" s="51"/>
      <c r="J12" s="55"/>
      <c r="K12" s="6"/>
      <c r="L12" s="6"/>
    </row>
    <row r="13" spans="1:12">
      <c r="A13" s="52">
        <v>8</v>
      </c>
      <c r="B13" s="112">
        <v>2250</v>
      </c>
      <c r="C13" s="112">
        <v>500</v>
      </c>
      <c r="D13" s="74">
        <f t="shared" si="0"/>
        <v>2750</v>
      </c>
      <c r="E13" s="74">
        <f t="shared" si="1"/>
        <v>18.181818181818183</v>
      </c>
      <c r="F13" s="92">
        <v>0.45</v>
      </c>
      <c r="G13" s="74">
        <f t="shared" si="2"/>
        <v>6111.1111111111113</v>
      </c>
      <c r="H13" s="126"/>
      <c r="I13" s="51"/>
      <c r="J13" s="55"/>
      <c r="K13" s="6"/>
      <c r="L13" s="6"/>
    </row>
    <row r="14" spans="1:12">
      <c r="A14" s="52">
        <v>9</v>
      </c>
      <c r="B14" s="127">
        <v>2750</v>
      </c>
      <c r="C14" s="127">
        <v>750</v>
      </c>
      <c r="D14" s="74">
        <f t="shared" si="0"/>
        <v>3500</v>
      </c>
      <c r="E14" s="74">
        <f t="shared" si="1"/>
        <v>21.428571428571427</v>
      </c>
      <c r="F14" s="92">
        <v>0.45</v>
      </c>
      <c r="G14" s="74">
        <f t="shared" si="2"/>
        <v>7777.7777777777774</v>
      </c>
      <c r="H14" s="126"/>
      <c r="I14" s="51"/>
      <c r="J14" s="55"/>
      <c r="K14" s="6"/>
      <c r="L14" s="6"/>
    </row>
    <row r="15" spans="1:12">
      <c r="A15" s="53"/>
      <c r="B15" s="73"/>
      <c r="C15" s="73"/>
      <c r="D15" s="73"/>
      <c r="E15" s="74"/>
      <c r="F15" s="53"/>
      <c r="G15" s="74"/>
      <c r="H15" s="53"/>
      <c r="I15" s="56"/>
      <c r="J15" s="51"/>
      <c r="K15" s="6"/>
      <c r="L15" s="6"/>
    </row>
    <row r="16" spans="1:12">
      <c r="A16" s="56" t="s">
        <v>113</v>
      </c>
      <c r="B16" s="73"/>
      <c r="C16" s="73"/>
      <c r="D16" s="73"/>
      <c r="E16" s="74"/>
      <c r="F16" s="53"/>
      <c r="G16" s="74"/>
      <c r="H16" s="53"/>
      <c r="I16" s="56"/>
      <c r="J16" s="75"/>
      <c r="K16" s="6"/>
      <c r="L16" s="6"/>
    </row>
    <row r="17" spans="1:12">
      <c r="A17" s="53"/>
      <c r="B17" s="53"/>
      <c r="C17" s="53"/>
      <c r="D17" s="53"/>
      <c r="E17" s="74"/>
      <c r="F17" s="53"/>
      <c r="G17" s="53"/>
      <c r="H17" s="53"/>
      <c r="I17" s="128"/>
      <c r="J17" s="51"/>
      <c r="K17" s="6"/>
      <c r="L17" s="6"/>
    </row>
    <row r="18" spans="1:12" ht="15.75">
      <c r="A18" s="57"/>
      <c r="B18" s="58"/>
      <c r="C18" s="59"/>
      <c r="D18" s="59"/>
      <c r="E18" s="89"/>
      <c r="F18" s="13"/>
      <c r="G18" s="59"/>
      <c r="H18" s="59"/>
      <c r="I18" s="60"/>
      <c r="J18" s="50"/>
      <c r="K18" s="50"/>
      <c r="L18" s="50"/>
    </row>
    <row r="19" spans="1:12">
      <c r="A19" s="58"/>
      <c r="B19" s="58"/>
      <c r="C19" s="59"/>
      <c r="D19" s="59"/>
      <c r="E19" s="89"/>
      <c r="F19" s="59"/>
      <c r="G19" s="59"/>
      <c r="H19" s="59"/>
      <c r="I19" s="60"/>
      <c r="J19" s="50"/>
      <c r="K19" s="50"/>
      <c r="L19" s="50"/>
    </row>
    <row r="20" spans="1:12">
      <c r="A20" s="61"/>
      <c r="B20" s="61"/>
      <c r="C20" s="59"/>
      <c r="D20" s="59"/>
      <c r="E20" s="89"/>
      <c r="F20" s="61"/>
      <c r="G20" s="62"/>
      <c r="H20" s="62"/>
      <c r="I20" s="60"/>
      <c r="J20" s="50"/>
      <c r="K20" s="50"/>
      <c r="L20" s="50"/>
    </row>
    <row r="21" spans="1:12">
      <c r="A21" s="61"/>
      <c r="B21" s="62"/>
      <c r="C21" s="14"/>
      <c r="D21" s="14"/>
      <c r="E21" s="90"/>
      <c r="F21" s="61"/>
      <c r="G21" s="62"/>
      <c r="H21" s="62"/>
      <c r="I21" s="59"/>
      <c r="J21" s="50"/>
      <c r="K21" s="50"/>
      <c r="L21" s="50"/>
    </row>
    <row r="22" spans="1:12">
      <c r="A22" s="63"/>
      <c r="B22" s="64"/>
      <c r="C22" s="14"/>
      <c r="D22" s="14"/>
      <c r="E22" s="90"/>
      <c r="F22" s="63"/>
      <c r="G22" s="65"/>
      <c r="H22" s="18"/>
      <c r="I22" s="14"/>
    </row>
    <row r="23" spans="1:12">
      <c r="A23" s="63"/>
      <c r="B23" s="64"/>
      <c r="C23" s="14"/>
      <c r="D23" s="14"/>
      <c r="E23" s="90"/>
      <c r="F23" s="63"/>
      <c r="G23" s="65"/>
      <c r="H23" s="18"/>
      <c r="I23" s="14"/>
    </row>
    <row r="24" spans="1:12">
      <c r="A24" s="63"/>
      <c r="B24" s="64"/>
      <c r="C24" s="14"/>
      <c r="D24" s="14"/>
      <c r="E24" s="90"/>
      <c r="F24" s="63"/>
      <c r="G24" s="65"/>
      <c r="H24" s="18"/>
      <c r="I24" s="14"/>
    </row>
  </sheetData>
  <protectedRanges>
    <protectedRange sqref="F6:F14" name="Range2"/>
    <protectedRange algorithmName="SHA-512" hashValue="Cc9sKI5nyafFRXb4sshQ7ryJW6OcN5oExdAvzjL0KV1vPNnAmeN+blzLH9R+y3GFsTg2d1jrutrm0yfU0WQipg==" saltValue="BaMaqkdJ1Wt0gArmeWld+w==" spinCount="100000" sqref="D6:E14" name="Range1"/>
  </protectedRanges>
  <phoneticPr fontId="19" type="noConversion"/>
  <pageMargins left="0.75" right="0.75" top="1" bottom="1" header="0.5" footer="0.5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>
    <tabColor indexed="17"/>
    <pageSetUpPr fitToPage="1"/>
  </sheetPr>
  <dimension ref="A1:BA20"/>
  <sheetViews>
    <sheetView workbookViewId="0"/>
  </sheetViews>
  <sheetFormatPr defaultColWidth="9.140625" defaultRowHeight="12.75"/>
  <cols>
    <col min="1" max="1" width="17.7109375" style="16" customWidth="1"/>
    <col min="2" max="4" width="9.28515625" style="16" customWidth="1"/>
    <col min="5" max="5" width="12.140625" style="16" customWidth="1"/>
    <col min="6" max="6" width="11.140625" style="16" customWidth="1"/>
    <col min="7" max="8" width="9.28515625" style="16" customWidth="1"/>
    <col min="9" max="9" width="12.140625" style="16" customWidth="1"/>
    <col min="10" max="12" width="9.28515625" style="16" customWidth="1"/>
    <col min="13" max="13" width="12.140625" style="16" customWidth="1"/>
    <col min="14" max="16384" width="9.140625" style="16"/>
  </cols>
  <sheetData>
    <row r="1" spans="1:53" s="12" customFormat="1" ht="18.75">
      <c r="A1" s="29" t="s">
        <v>28</v>
      </c>
      <c r="B1" s="6"/>
      <c r="C1" s="6"/>
      <c r="D1" s="6"/>
      <c r="E1" s="7"/>
      <c r="F1" s="8"/>
      <c r="G1" s="9"/>
      <c r="H1" s="9"/>
      <c r="I1" s="9"/>
      <c r="J1" s="6"/>
      <c r="K1" s="6"/>
      <c r="L1" s="10"/>
      <c r="M1" s="10"/>
      <c r="N1" s="10"/>
      <c r="O1" s="10"/>
      <c r="P1" s="6"/>
      <c r="Q1" s="6"/>
      <c r="R1" s="6"/>
      <c r="S1" s="6"/>
      <c r="T1" s="6"/>
      <c r="U1" s="6"/>
      <c r="V1" s="10"/>
      <c r="W1" s="11"/>
      <c r="X1" s="6"/>
      <c r="Y1" s="10"/>
      <c r="Z1" s="11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pans="1:53" s="12" customFormat="1" ht="15.75">
      <c r="A2" s="122" t="s">
        <v>126</v>
      </c>
      <c r="B2" s="122"/>
      <c r="F2" s="11"/>
      <c r="I2" s="11"/>
      <c r="J2" s="14"/>
      <c r="K2" s="15"/>
      <c r="L2" s="10"/>
      <c r="M2" s="10"/>
      <c r="N2" s="10"/>
      <c r="O2" s="6"/>
      <c r="P2" s="6"/>
      <c r="Q2" s="6"/>
      <c r="R2" s="6"/>
      <c r="S2" s="6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</row>
    <row r="3" spans="1:53">
      <c r="A3" s="12"/>
      <c r="B3" s="12"/>
      <c r="C3" s="12"/>
      <c r="D3" s="12"/>
      <c r="E3" s="12"/>
      <c r="F3" s="12"/>
      <c r="G3" s="12"/>
      <c r="H3" s="12"/>
      <c r="I3" s="12"/>
    </row>
    <row r="4" spans="1:53" ht="13.5" thickBot="1">
      <c r="A4" s="123" t="s">
        <v>123</v>
      </c>
      <c r="B4" s="12"/>
      <c r="C4" s="12"/>
      <c r="D4" s="12"/>
      <c r="E4" s="12"/>
      <c r="F4" s="12"/>
      <c r="G4" s="12"/>
      <c r="H4" s="12"/>
      <c r="I4" s="12"/>
    </row>
    <row r="5" spans="1:53" ht="16.5" thickBot="1">
      <c r="A5" s="186" t="s">
        <v>26</v>
      </c>
      <c r="B5" s="187"/>
      <c r="C5" s="187"/>
      <c r="D5" s="187"/>
      <c r="E5" s="187"/>
      <c r="F5" s="187"/>
      <c r="G5" s="187"/>
      <c r="H5" s="187"/>
      <c r="I5" s="188"/>
    </row>
    <row r="6" spans="1:53" ht="13.5" thickBot="1">
      <c r="A6" s="196" t="s">
        <v>27</v>
      </c>
      <c r="B6" s="197"/>
      <c r="C6" s="197"/>
      <c r="D6" s="198"/>
      <c r="E6" s="183" t="s">
        <v>101</v>
      </c>
      <c r="F6" s="184"/>
      <c r="G6" s="184"/>
      <c r="H6" s="184"/>
      <c r="I6" s="185"/>
      <c r="M6" s="17"/>
      <c r="N6" s="17"/>
      <c r="O6" s="17"/>
      <c r="P6" s="17"/>
      <c r="Q6" s="17"/>
      <c r="R6" s="17"/>
      <c r="S6" s="17"/>
      <c r="T6" s="17"/>
      <c r="U6" s="17"/>
    </row>
    <row r="7" spans="1:53">
      <c r="A7" s="192" t="s">
        <v>84</v>
      </c>
      <c r="B7" s="193"/>
      <c r="C7" s="193"/>
      <c r="D7" s="193"/>
      <c r="E7" s="180" t="s">
        <v>91</v>
      </c>
      <c r="F7" s="181"/>
      <c r="G7" s="181"/>
      <c r="H7" s="181"/>
      <c r="I7" s="182"/>
      <c r="M7" s="17"/>
      <c r="N7" s="189"/>
      <c r="O7" s="189"/>
      <c r="P7" s="189"/>
      <c r="Q7" s="189"/>
      <c r="R7" s="189"/>
      <c r="S7" s="17"/>
      <c r="T7" s="17"/>
      <c r="U7" s="17"/>
    </row>
    <row r="8" spans="1:53">
      <c r="A8" s="174" t="s">
        <v>108</v>
      </c>
      <c r="B8" s="175"/>
      <c r="C8" s="175"/>
      <c r="D8" s="176"/>
      <c r="E8" s="174" t="s">
        <v>110</v>
      </c>
      <c r="F8" s="175"/>
      <c r="G8" s="175"/>
      <c r="H8" s="175"/>
      <c r="I8" s="176"/>
      <c r="M8" s="17"/>
      <c r="N8" s="155"/>
      <c r="O8" s="155"/>
      <c r="P8" s="155"/>
      <c r="Q8" s="155"/>
      <c r="R8" s="155"/>
      <c r="S8" s="17"/>
      <c r="T8" s="17"/>
      <c r="U8" s="17"/>
    </row>
    <row r="9" spans="1:53">
      <c r="A9" s="194" t="s">
        <v>77</v>
      </c>
      <c r="B9" s="195"/>
      <c r="C9" s="195"/>
      <c r="D9" s="195"/>
      <c r="E9" s="174" t="s">
        <v>68</v>
      </c>
      <c r="F9" s="175"/>
      <c r="G9" s="175"/>
      <c r="H9" s="175"/>
      <c r="I9" s="176"/>
      <c r="M9" s="17"/>
      <c r="N9" s="189"/>
      <c r="O9" s="189"/>
      <c r="P9" s="189"/>
      <c r="Q9" s="189"/>
      <c r="R9" s="189"/>
      <c r="S9" s="17"/>
      <c r="T9" s="17"/>
      <c r="U9" s="17"/>
    </row>
    <row r="10" spans="1:53">
      <c r="A10" s="194" t="s">
        <v>78</v>
      </c>
      <c r="B10" s="195"/>
      <c r="C10" s="195"/>
      <c r="D10" s="195"/>
      <c r="E10" s="174" t="s">
        <v>66</v>
      </c>
      <c r="F10" s="175"/>
      <c r="G10" s="175"/>
      <c r="H10" s="175"/>
      <c r="I10" s="176"/>
      <c r="M10" s="17"/>
      <c r="N10" s="155"/>
      <c r="O10" s="155"/>
      <c r="P10" s="155"/>
      <c r="Q10" s="155"/>
      <c r="R10" s="155"/>
      <c r="S10" s="17"/>
      <c r="T10" s="17"/>
      <c r="U10" s="17"/>
    </row>
    <row r="11" spans="1:53">
      <c r="A11" s="194" t="s">
        <v>79</v>
      </c>
      <c r="B11" s="195"/>
      <c r="C11" s="195"/>
      <c r="D11" s="199"/>
      <c r="E11" s="174" t="s">
        <v>70</v>
      </c>
      <c r="F11" s="175"/>
      <c r="G11" s="175"/>
      <c r="H11" s="175"/>
      <c r="I11" s="176"/>
      <c r="L11" s="84"/>
      <c r="M11" s="17"/>
      <c r="N11" s="189"/>
      <c r="O11" s="189"/>
      <c r="P11" s="189"/>
      <c r="Q11" s="189"/>
      <c r="R11" s="189"/>
      <c r="S11" s="17"/>
      <c r="T11" s="17"/>
      <c r="U11" s="17"/>
    </row>
    <row r="12" spans="1:53">
      <c r="A12" s="194" t="s">
        <v>83</v>
      </c>
      <c r="B12" s="195"/>
      <c r="C12" s="195"/>
      <c r="D12" s="199"/>
      <c r="E12" s="174" t="s">
        <v>65</v>
      </c>
      <c r="F12" s="175"/>
      <c r="G12" s="175"/>
      <c r="H12" s="175"/>
      <c r="I12" s="176"/>
      <c r="M12" s="17"/>
      <c r="N12" s="189"/>
      <c r="O12" s="189"/>
      <c r="P12" s="189"/>
      <c r="Q12" s="189"/>
      <c r="R12" s="189"/>
      <c r="S12" s="17"/>
      <c r="T12" s="17"/>
      <c r="U12" s="17"/>
    </row>
    <row r="13" spans="1:53">
      <c r="A13" s="194" t="s">
        <v>80</v>
      </c>
      <c r="B13" s="195"/>
      <c r="C13" s="195"/>
      <c r="D13" s="199"/>
      <c r="E13" s="174" t="s">
        <v>67</v>
      </c>
      <c r="F13" s="175"/>
      <c r="G13" s="175"/>
      <c r="H13" s="175"/>
      <c r="I13" s="176"/>
      <c r="M13" s="17"/>
      <c r="N13" s="189"/>
      <c r="O13" s="189"/>
      <c r="P13" s="189"/>
      <c r="Q13" s="189"/>
      <c r="R13" s="189"/>
      <c r="S13" s="17"/>
      <c r="T13" s="17"/>
      <c r="U13" s="17"/>
    </row>
    <row r="14" spans="1:53">
      <c r="A14" s="194" t="s">
        <v>82</v>
      </c>
      <c r="B14" s="195"/>
      <c r="C14" s="195"/>
      <c r="D14" s="199"/>
      <c r="E14" s="174" t="s">
        <v>87</v>
      </c>
      <c r="F14" s="175"/>
      <c r="G14" s="175"/>
      <c r="H14" s="175"/>
      <c r="I14" s="176"/>
      <c r="M14" s="17"/>
      <c r="N14" s="95"/>
      <c r="O14" s="95"/>
      <c r="P14" s="95"/>
      <c r="Q14" s="95"/>
      <c r="R14" s="95"/>
      <c r="S14" s="17"/>
      <c r="T14" s="17"/>
      <c r="U14" s="17"/>
    </row>
    <row r="15" spans="1:53" ht="13.5" thickBot="1">
      <c r="A15" s="190" t="s">
        <v>81</v>
      </c>
      <c r="B15" s="191"/>
      <c r="C15" s="191"/>
      <c r="D15" s="191"/>
      <c r="E15" s="177" t="s">
        <v>86</v>
      </c>
      <c r="F15" s="178"/>
      <c r="G15" s="178"/>
      <c r="H15" s="178"/>
      <c r="I15" s="179"/>
      <c r="M15" s="17"/>
      <c r="N15" s="96"/>
      <c r="O15" s="96"/>
      <c r="P15" s="96"/>
      <c r="Q15" s="96"/>
      <c r="R15" s="96"/>
      <c r="S15" s="17"/>
      <c r="T15" s="17"/>
      <c r="U15" s="17"/>
    </row>
    <row r="16" spans="1:53">
      <c r="A16" s="17"/>
      <c r="B16" s="17"/>
      <c r="C16" s="17"/>
      <c r="D16" s="17"/>
      <c r="M16" s="17"/>
      <c r="N16" s="189"/>
      <c r="O16" s="189"/>
      <c r="P16" s="189"/>
      <c r="Q16" s="189"/>
      <c r="R16" s="189"/>
      <c r="S16" s="17"/>
      <c r="T16" s="17"/>
      <c r="U16" s="17"/>
    </row>
    <row r="17" spans="1:21">
      <c r="A17" s="17"/>
      <c r="B17" s="17"/>
      <c r="C17" s="156"/>
      <c r="D17" s="156"/>
      <c r="M17" s="17"/>
      <c r="N17" s="94"/>
      <c r="O17" s="94"/>
      <c r="P17" s="94"/>
      <c r="Q17" s="94"/>
      <c r="R17" s="94"/>
      <c r="S17" s="17"/>
      <c r="T17" s="17"/>
      <c r="U17" s="17"/>
    </row>
    <row r="18" spans="1:21">
      <c r="A18" s="17"/>
      <c r="B18" s="17"/>
      <c r="C18" s="17"/>
      <c r="D18" s="17"/>
      <c r="E18" s="17"/>
      <c r="F18" s="17"/>
      <c r="G18" s="17"/>
      <c r="H18" s="17"/>
      <c r="I18" s="17"/>
      <c r="M18" s="17"/>
      <c r="N18" s="189"/>
      <c r="O18" s="189"/>
      <c r="P18" s="189"/>
      <c r="Q18" s="189"/>
      <c r="R18" s="189"/>
      <c r="S18" s="17"/>
      <c r="T18" s="17"/>
      <c r="U18" s="17"/>
    </row>
    <row r="19" spans="1:21">
      <c r="A19" s="17"/>
      <c r="B19" s="17"/>
      <c r="C19" s="17"/>
      <c r="D19" s="17"/>
      <c r="E19" s="17"/>
      <c r="F19" s="17"/>
      <c r="G19" s="17"/>
      <c r="H19" s="17"/>
      <c r="I19" s="17"/>
      <c r="M19" s="17"/>
      <c r="N19" s="17"/>
      <c r="O19" s="17"/>
      <c r="P19" s="17"/>
      <c r="Q19" s="17"/>
      <c r="R19" s="17"/>
      <c r="S19" s="17"/>
      <c r="T19" s="17"/>
      <c r="U19" s="17"/>
    </row>
    <row r="20" spans="1:21">
      <c r="A20" s="17"/>
      <c r="B20" s="17"/>
      <c r="C20" s="17"/>
      <c r="D20" s="17"/>
      <c r="E20" s="17"/>
      <c r="F20" s="17"/>
      <c r="G20" s="17"/>
      <c r="H20" s="17"/>
      <c r="I20" s="17"/>
      <c r="M20" s="17"/>
      <c r="N20" s="17"/>
      <c r="O20" s="17"/>
      <c r="P20" s="17"/>
      <c r="Q20" s="17"/>
      <c r="R20" s="17"/>
      <c r="S20" s="17"/>
      <c r="T20" s="17"/>
      <c r="U20" s="17"/>
    </row>
  </sheetData>
  <mergeCells count="28">
    <mergeCell ref="N18:R18"/>
    <mergeCell ref="N9:R9"/>
    <mergeCell ref="N11:R11"/>
    <mergeCell ref="N12:R12"/>
    <mergeCell ref="N13:R13"/>
    <mergeCell ref="E6:I6"/>
    <mergeCell ref="A5:I5"/>
    <mergeCell ref="N7:R7"/>
    <mergeCell ref="N16:R16"/>
    <mergeCell ref="E8:I8"/>
    <mergeCell ref="A15:D15"/>
    <mergeCell ref="A7:D7"/>
    <mergeCell ref="A9:D9"/>
    <mergeCell ref="A6:D6"/>
    <mergeCell ref="A10:D10"/>
    <mergeCell ref="A8:D8"/>
    <mergeCell ref="A11:D11"/>
    <mergeCell ref="A12:D12"/>
    <mergeCell ref="A13:D13"/>
    <mergeCell ref="A14:D14"/>
    <mergeCell ref="E13:I13"/>
    <mergeCell ref="E14:I14"/>
    <mergeCell ref="E15:I15"/>
    <mergeCell ref="E7:I7"/>
    <mergeCell ref="E9:I9"/>
    <mergeCell ref="E10:I10"/>
    <mergeCell ref="E11:I11"/>
    <mergeCell ref="E12:I12"/>
  </mergeCells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0070C0"/>
  </sheetPr>
  <dimension ref="A1:DX174"/>
  <sheetViews>
    <sheetView tabSelected="1" topLeftCell="I1" zoomScaleNormal="100" workbookViewId="0">
      <pane ySplit="3" topLeftCell="A112" activePane="bottomLeft" state="frozen"/>
      <selection activeCell="B61" sqref="B61"/>
      <selection pane="bottomLeft" activeCell="T150" sqref="T150"/>
    </sheetView>
  </sheetViews>
  <sheetFormatPr defaultColWidth="9.140625" defaultRowHeight="12.75"/>
  <cols>
    <col min="1" max="1" width="7.85546875" style="5" bestFit="1" customWidth="1"/>
    <col min="2" max="2" width="11.42578125" style="30" bestFit="1" customWidth="1"/>
    <col min="3" max="3" width="16.7109375" style="1" customWidth="1"/>
    <col min="4" max="4" width="11.42578125" style="22" customWidth="1"/>
    <col min="5" max="5" width="17.28515625" style="22" customWidth="1"/>
    <col min="6" max="6" width="17.28515625" style="66" customWidth="1"/>
    <col min="7" max="8" width="17.28515625" style="93" customWidth="1"/>
    <col min="9" max="10" width="17.28515625" style="1" customWidth="1"/>
    <col min="11" max="11" width="12.5703125" style="28" customWidth="1"/>
    <col min="12" max="12" width="14" style="28" customWidth="1"/>
    <col min="13" max="13" width="10" style="28" customWidth="1"/>
    <col min="14" max="15" width="10.28515625" style="28" customWidth="1"/>
    <col min="16" max="16" width="18.85546875" style="28" customWidth="1"/>
    <col min="17" max="17" width="12.5703125" style="1" customWidth="1"/>
    <col min="18" max="18" width="13.28515625" style="2" customWidth="1"/>
    <col min="19" max="19" width="12.5703125" style="1" customWidth="1"/>
    <col min="20" max="20" width="13.85546875" style="2" customWidth="1"/>
    <col min="21" max="21" width="25.28515625" style="82" bestFit="1" customWidth="1"/>
    <col min="22" max="22" width="7.7109375" style="78" bestFit="1" customWidth="1"/>
    <col min="23" max="23" width="8.42578125" style="78" bestFit="1" customWidth="1"/>
    <col min="24" max="24" width="9" style="78" bestFit="1" customWidth="1"/>
    <col min="25" max="25" width="10.7109375" style="77" customWidth="1"/>
    <col min="26" max="26" width="11.28515625" style="77" bestFit="1" customWidth="1"/>
    <col min="27" max="27" width="7.7109375" style="78" bestFit="1" customWidth="1"/>
    <col min="28" max="28" width="8.42578125" style="78" bestFit="1" customWidth="1"/>
    <col min="29" max="29" width="9" style="78" bestFit="1" customWidth="1"/>
    <col min="30" max="30" width="10.7109375" style="77" customWidth="1"/>
    <col min="31" max="31" width="11.28515625" style="77" bestFit="1" customWidth="1"/>
    <col min="32" max="32" width="7.7109375" style="78" bestFit="1" customWidth="1"/>
    <col min="33" max="33" width="8.42578125" style="78" bestFit="1" customWidth="1"/>
    <col min="34" max="34" width="9" style="78" bestFit="1" customWidth="1"/>
    <col min="35" max="35" width="10.7109375" style="77" customWidth="1"/>
    <col min="36" max="36" width="11.28515625" style="77" bestFit="1" customWidth="1"/>
    <col min="37" max="37" width="7.7109375" style="78" bestFit="1" customWidth="1"/>
    <col min="38" max="38" width="8.42578125" style="78" bestFit="1" customWidth="1"/>
    <col min="39" max="39" width="9" style="78" bestFit="1" customWidth="1"/>
    <col min="40" max="40" width="10.7109375" style="77" customWidth="1"/>
    <col min="41" max="41" width="11.28515625" style="77" bestFit="1" customWidth="1"/>
    <col min="42" max="43" width="9.140625" style="46"/>
    <col min="44" max="89" width="9.140625" style="23"/>
    <col min="90" max="128" width="9.140625" style="31"/>
    <col min="129" max="16384" width="9.140625" style="1"/>
  </cols>
  <sheetData>
    <row r="1" spans="1:128" s="121" customFormat="1">
      <c r="A1" s="101"/>
      <c r="B1" s="101"/>
      <c r="C1" s="101"/>
      <c r="D1" s="101"/>
      <c r="E1" s="102" t="s">
        <v>4</v>
      </c>
      <c r="F1" s="103" t="s">
        <v>4</v>
      </c>
      <c r="G1" s="104" t="s">
        <v>4</v>
      </c>
      <c r="H1" s="104" t="s">
        <v>4</v>
      </c>
      <c r="I1" s="102" t="s">
        <v>4</v>
      </c>
      <c r="J1" s="102" t="s">
        <v>2</v>
      </c>
      <c r="K1" s="105" t="s">
        <v>0</v>
      </c>
      <c r="L1" s="105" t="s">
        <v>0</v>
      </c>
      <c r="M1" s="105" t="s">
        <v>0</v>
      </c>
      <c r="N1" s="105" t="s">
        <v>0</v>
      </c>
      <c r="O1" s="105" t="s">
        <v>0</v>
      </c>
      <c r="P1" s="105" t="s">
        <v>1</v>
      </c>
      <c r="Q1" s="102" t="s">
        <v>6</v>
      </c>
      <c r="R1" s="106" t="s">
        <v>10</v>
      </c>
      <c r="S1" s="102" t="s">
        <v>5</v>
      </c>
      <c r="T1" s="106" t="s">
        <v>5</v>
      </c>
      <c r="U1" s="107"/>
      <c r="V1" s="108"/>
      <c r="W1" s="108"/>
      <c r="X1" s="108"/>
      <c r="Y1" s="109"/>
      <c r="Z1" s="109"/>
      <c r="AA1" s="108"/>
      <c r="AB1" s="108"/>
      <c r="AC1" s="108"/>
      <c r="AD1" s="109"/>
      <c r="AE1" s="109"/>
      <c r="AF1" s="108"/>
      <c r="AG1" s="108"/>
      <c r="AH1" s="108"/>
      <c r="AI1" s="109"/>
      <c r="AJ1" s="109"/>
      <c r="AK1" s="108"/>
      <c r="AL1" s="108"/>
      <c r="AM1" s="108"/>
      <c r="AN1" s="109"/>
      <c r="AO1" s="109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  <c r="CC1" s="101"/>
      <c r="CD1" s="101"/>
      <c r="CE1" s="101"/>
      <c r="CF1" s="101"/>
      <c r="CG1" s="101"/>
      <c r="CH1" s="101"/>
      <c r="CI1" s="101"/>
      <c r="CJ1" s="101"/>
      <c r="CK1" s="101"/>
      <c r="CL1" s="101"/>
      <c r="CM1" s="101"/>
      <c r="CN1" s="101"/>
      <c r="CO1" s="101"/>
      <c r="CP1" s="101"/>
      <c r="CQ1" s="101"/>
      <c r="CR1" s="101"/>
      <c r="CS1" s="101"/>
      <c r="CT1" s="101"/>
      <c r="CU1" s="101"/>
      <c r="CV1" s="101"/>
      <c r="CW1" s="101"/>
      <c r="CX1" s="101"/>
      <c r="CY1" s="101"/>
      <c r="CZ1" s="101"/>
      <c r="DA1" s="101"/>
      <c r="DB1" s="101"/>
      <c r="DC1" s="101"/>
      <c r="DD1" s="101"/>
      <c r="DE1" s="101"/>
      <c r="DF1" s="101"/>
      <c r="DG1" s="101"/>
      <c r="DH1" s="101"/>
      <c r="DI1" s="101"/>
      <c r="DJ1" s="101"/>
      <c r="DK1" s="101"/>
      <c r="DL1" s="101"/>
      <c r="DM1" s="101"/>
      <c r="DN1" s="101"/>
      <c r="DO1" s="101"/>
      <c r="DP1" s="101"/>
      <c r="DQ1" s="101"/>
      <c r="DR1" s="101"/>
      <c r="DS1" s="101"/>
      <c r="DT1" s="101"/>
      <c r="DU1" s="101"/>
      <c r="DV1" s="101"/>
      <c r="DW1" s="101"/>
      <c r="DX1" s="101"/>
    </row>
    <row r="2" spans="1:128" s="121" customFormat="1">
      <c r="A2" s="101" t="s">
        <v>7</v>
      </c>
      <c r="B2" s="101" t="s">
        <v>41</v>
      </c>
      <c r="C2" s="101" t="s">
        <v>90</v>
      </c>
      <c r="D2" s="101" t="s">
        <v>36</v>
      </c>
      <c r="E2" s="102" t="s">
        <v>38</v>
      </c>
      <c r="F2" s="103" t="s">
        <v>8</v>
      </c>
      <c r="G2" s="104" t="s">
        <v>6</v>
      </c>
      <c r="H2" s="104" t="s">
        <v>10</v>
      </c>
      <c r="I2" s="102" t="s">
        <v>5</v>
      </c>
      <c r="J2" s="102" t="s">
        <v>3</v>
      </c>
      <c r="K2" s="105" t="s">
        <v>38</v>
      </c>
      <c r="L2" s="105" t="s">
        <v>8</v>
      </c>
      <c r="M2" s="105" t="s">
        <v>6</v>
      </c>
      <c r="N2" s="105" t="s">
        <v>10</v>
      </c>
      <c r="O2" s="105" t="s">
        <v>11</v>
      </c>
      <c r="P2" s="105" t="s">
        <v>9</v>
      </c>
      <c r="Q2" s="102" t="s">
        <v>12</v>
      </c>
      <c r="R2" s="102" t="s">
        <v>12</v>
      </c>
      <c r="S2" s="102" t="s">
        <v>12</v>
      </c>
      <c r="T2" s="106" t="s">
        <v>3</v>
      </c>
      <c r="U2" s="107"/>
      <c r="V2" s="201" t="s">
        <v>59</v>
      </c>
      <c r="W2" s="201"/>
      <c r="X2" s="201"/>
      <c r="Y2" s="201"/>
      <c r="Z2" s="201"/>
      <c r="AA2" s="201" t="s">
        <v>60</v>
      </c>
      <c r="AB2" s="201"/>
      <c r="AC2" s="201"/>
      <c r="AD2" s="201"/>
      <c r="AE2" s="201"/>
      <c r="AF2" s="201" t="s">
        <v>61</v>
      </c>
      <c r="AG2" s="201"/>
      <c r="AH2" s="201"/>
      <c r="AI2" s="201"/>
      <c r="AJ2" s="201"/>
      <c r="AK2" s="201" t="s">
        <v>50</v>
      </c>
      <c r="AL2" s="201"/>
      <c r="AM2" s="201"/>
      <c r="AN2" s="201"/>
      <c r="AO2" s="2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1"/>
      <c r="DA2" s="101"/>
      <c r="DB2" s="101"/>
      <c r="DC2" s="101"/>
      <c r="DD2" s="101"/>
      <c r="DE2" s="101"/>
      <c r="DF2" s="101"/>
      <c r="DG2" s="101"/>
      <c r="DH2" s="101"/>
      <c r="DI2" s="101"/>
      <c r="DJ2" s="101"/>
      <c r="DK2" s="101"/>
      <c r="DL2" s="101"/>
      <c r="DM2" s="101"/>
      <c r="DN2" s="101"/>
      <c r="DO2" s="101"/>
      <c r="DP2" s="101"/>
      <c r="DQ2" s="101"/>
      <c r="DR2" s="101"/>
      <c r="DS2" s="101"/>
      <c r="DT2" s="101"/>
      <c r="DU2" s="101"/>
      <c r="DV2" s="101"/>
      <c r="DW2" s="101"/>
      <c r="DX2" s="101"/>
    </row>
    <row r="3" spans="1:128" s="121" customFormat="1">
      <c r="A3" s="101"/>
      <c r="B3" s="101"/>
      <c r="C3" s="101" t="s">
        <v>24</v>
      </c>
      <c r="D3" s="101"/>
      <c r="E3" s="102" t="s">
        <v>39</v>
      </c>
      <c r="F3" s="103" t="s">
        <v>37</v>
      </c>
      <c r="G3" s="162" t="s">
        <v>34</v>
      </c>
      <c r="H3" s="162" t="s">
        <v>34</v>
      </c>
      <c r="I3" s="102" t="s">
        <v>34</v>
      </c>
      <c r="J3" s="102" t="s">
        <v>13</v>
      </c>
      <c r="K3" s="105" t="s">
        <v>39</v>
      </c>
      <c r="L3" s="105" t="s">
        <v>37</v>
      </c>
      <c r="M3" s="105" t="s">
        <v>34</v>
      </c>
      <c r="N3" s="105" t="s">
        <v>34</v>
      </c>
      <c r="O3" s="105" t="s">
        <v>34</v>
      </c>
      <c r="P3" s="105" t="s">
        <v>13</v>
      </c>
      <c r="Q3" s="102" t="s">
        <v>40</v>
      </c>
      <c r="R3" s="102" t="s">
        <v>40</v>
      </c>
      <c r="S3" s="102" t="s">
        <v>40</v>
      </c>
      <c r="T3" s="102" t="s">
        <v>40</v>
      </c>
      <c r="U3" s="107" t="s">
        <v>88</v>
      </c>
      <c r="V3" s="108" t="s">
        <v>23</v>
      </c>
      <c r="W3" s="108" t="s">
        <v>48</v>
      </c>
      <c r="X3" s="108" t="s">
        <v>49</v>
      </c>
      <c r="Y3" s="109" t="s">
        <v>46</v>
      </c>
      <c r="Z3" s="109" t="s">
        <v>47</v>
      </c>
      <c r="AA3" s="108" t="s">
        <v>23</v>
      </c>
      <c r="AB3" s="108" t="s">
        <v>48</v>
      </c>
      <c r="AC3" s="108" t="s">
        <v>49</v>
      </c>
      <c r="AD3" s="109" t="s">
        <v>46</v>
      </c>
      <c r="AE3" s="109" t="s">
        <v>47</v>
      </c>
      <c r="AF3" s="108" t="s">
        <v>23</v>
      </c>
      <c r="AG3" s="108" t="s">
        <v>48</v>
      </c>
      <c r="AH3" s="108" t="s">
        <v>49</v>
      </c>
      <c r="AI3" s="109" t="s">
        <v>46</v>
      </c>
      <c r="AJ3" s="109" t="s">
        <v>47</v>
      </c>
      <c r="AK3" s="108" t="s">
        <v>23</v>
      </c>
      <c r="AL3" s="108" t="s">
        <v>48</v>
      </c>
      <c r="AM3" s="108" t="s">
        <v>49</v>
      </c>
      <c r="AN3" s="109" t="s">
        <v>46</v>
      </c>
      <c r="AO3" s="109" t="s">
        <v>47</v>
      </c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1"/>
      <c r="BO3" s="101"/>
      <c r="BP3" s="101"/>
      <c r="BQ3" s="101"/>
      <c r="BR3" s="101"/>
      <c r="BS3" s="101"/>
      <c r="BT3" s="101"/>
      <c r="BU3" s="101"/>
      <c r="BV3" s="101"/>
      <c r="BW3" s="101"/>
      <c r="BX3" s="101"/>
      <c r="BY3" s="101"/>
      <c r="BZ3" s="101"/>
      <c r="CA3" s="101"/>
      <c r="CB3" s="101"/>
      <c r="CC3" s="101"/>
      <c r="CD3" s="101"/>
      <c r="CE3" s="101"/>
      <c r="CF3" s="101"/>
      <c r="CG3" s="101"/>
      <c r="CH3" s="101"/>
      <c r="CI3" s="101"/>
      <c r="CJ3" s="101"/>
      <c r="CK3" s="101"/>
      <c r="CL3" s="101"/>
      <c r="CM3" s="101"/>
      <c r="CN3" s="101"/>
      <c r="CO3" s="101"/>
      <c r="CP3" s="101"/>
      <c r="CQ3" s="101"/>
      <c r="CR3" s="101"/>
      <c r="CS3" s="101"/>
      <c r="CT3" s="101"/>
      <c r="CU3" s="101"/>
      <c r="CV3" s="101"/>
      <c r="CW3" s="101"/>
      <c r="CX3" s="101"/>
      <c r="CY3" s="101"/>
      <c r="CZ3" s="101"/>
      <c r="DA3" s="101"/>
      <c r="DB3" s="101"/>
      <c r="DC3" s="101"/>
      <c r="DD3" s="101"/>
      <c r="DE3" s="101"/>
      <c r="DF3" s="101"/>
      <c r="DG3" s="101"/>
      <c r="DH3" s="101"/>
      <c r="DI3" s="101"/>
      <c r="DJ3" s="101"/>
      <c r="DK3" s="101"/>
      <c r="DL3" s="101"/>
      <c r="DM3" s="101"/>
      <c r="DN3" s="101"/>
      <c r="DO3" s="101"/>
      <c r="DP3" s="101"/>
      <c r="DQ3" s="101"/>
      <c r="DR3" s="101"/>
      <c r="DS3" s="101"/>
      <c r="DT3" s="101"/>
      <c r="DU3" s="101"/>
      <c r="DV3" s="101"/>
      <c r="DW3" s="101"/>
      <c r="DX3" s="101"/>
    </row>
    <row r="4" spans="1:128">
      <c r="A4" s="110" t="s">
        <v>33</v>
      </c>
      <c r="B4" s="111" t="s">
        <v>51</v>
      </c>
      <c r="C4" s="163" t="s">
        <v>127</v>
      </c>
      <c r="D4" s="164">
        <v>1</v>
      </c>
      <c r="E4" s="113">
        <v>443.96809999999999</v>
      </c>
      <c r="F4" s="113">
        <f>E4+G4+H4</f>
        <v>443.99999999999994</v>
      </c>
      <c r="G4" s="158">
        <v>2.1600000000000001E-2</v>
      </c>
      <c r="H4" s="158">
        <v>1.03E-2</v>
      </c>
      <c r="I4" s="114">
        <f>G4+H4</f>
        <v>3.1899999999999998E-2</v>
      </c>
      <c r="J4" s="113">
        <f>(1.6061/(1.6061-(I4/F4)))*(I4/F4)*1000000</f>
        <v>71.850060968213086</v>
      </c>
      <c r="K4" s="129">
        <v>442.7</v>
      </c>
      <c r="L4" s="129">
        <v>442.7</v>
      </c>
      <c r="M4" s="130">
        <v>2.0299999999999999E-2</v>
      </c>
      <c r="N4" s="130">
        <v>1.2500000000000001E-2</v>
      </c>
      <c r="O4" s="130">
        <v>3.2800000000000003E-2</v>
      </c>
      <c r="P4" s="115">
        <v>74</v>
      </c>
      <c r="Q4" s="116">
        <f>((M4-G4)/G4)*100</f>
        <v>-6.0185185185185297</v>
      </c>
      <c r="R4" s="116">
        <f>((N4-H4)/H4)*100</f>
        <v>21.359223300970879</v>
      </c>
      <c r="S4" s="116">
        <f>((O4-I4)/I4)*100</f>
        <v>2.8213166144200783</v>
      </c>
      <c r="T4" s="116">
        <f>((P4-J4)/J4)*100</f>
        <v>2.9922577696044832</v>
      </c>
      <c r="U4" s="117"/>
      <c r="V4" s="118">
        <f t="shared" ref="V4:V49" si="0">$Q$167</f>
        <v>-2.445594669848854</v>
      </c>
      <c r="W4" s="118">
        <f t="shared" ref="W4:W44" si="1">$Q$167-5</f>
        <v>-7.4455946698488535</v>
      </c>
      <c r="X4" s="118">
        <f t="shared" ref="X4:X44" si="2">$Q$167+5</f>
        <v>2.554405330151146</v>
      </c>
      <c r="Y4" s="118">
        <f t="shared" ref="Y4:Y44" si="3">($Q$167-(3*$Q$170))</f>
        <v>-8.9765782501883056</v>
      </c>
      <c r="Z4" s="118">
        <f t="shared" ref="Z4:Z44" si="4">($Q$167+(3*$Q$170))</f>
        <v>4.0853889104905985</v>
      </c>
      <c r="AA4" s="118">
        <f t="shared" ref="AA4:AA44" si="5">$R$167</f>
        <v>0.4686460764989463</v>
      </c>
      <c r="AB4" s="118">
        <f t="shared" ref="AB4:AB44" si="6">$R$167-5</f>
        <v>-4.5313539235010536</v>
      </c>
      <c r="AC4" s="118">
        <f t="shared" ref="AC4:AC44" si="7">$R$167+5</f>
        <v>5.4686460764989464</v>
      </c>
      <c r="AD4" s="118">
        <f t="shared" ref="AD4:AD44" si="8">($R$167-(3*$R$170))</f>
        <v>-8.4233254492653309</v>
      </c>
      <c r="AE4" s="118">
        <f t="shared" ref="AE4:AE44" si="9">($R$167+(3*$R$170))</f>
        <v>9.3606176022632219</v>
      </c>
      <c r="AF4" s="118">
        <f t="shared" ref="AF4:AF44" si="10">$S$167</f>
        <v>-1.5746462029102417</v>
      </c>
      <c r="AG4" s="118">
        <f t="shared" ref="AG4:AG44" si="11">$S$167-5</f>
        <v>-6.5746462029102419</v>
      </c>
      <c r="AH4" s="118">
        <f t="shared" ref="AH4:AH44" si="12">$S$167+5</f>
        <v>3.4253537970897581</v>
      </c>
      <c r="AI4" s="118">
        <f t="shared" ref="AI4:AI44" si="13">($S$167-(3*$S$170))</f>
        <v>-9.313593663214796</v>
      </c>
      <c r="AJ4" s="118">
        <f t="shared" ref="AJ4:AJ44" si="14">($S$167+(3*$S$170))</f>
        <v>6.164301257394313</v>
      </c>
      <c r="AK4" s="118">
        <f t="shared" ref="AK4:AK44" si="15">$T$167</f>
        <v>-1.4085398155935838</v>
      </c>
      <c r="AL4" s="118">
        <f t="shared" ref="AL4:AL44" si="16">$T$167-5</f>
        <v>-6.408539815593584</v>
      </c>
      <c r="AM4" s="118">
        <f t="shared" ref="AM4:AM44" si="17">$T$167+5</f>
        <v>3.591460184406416</v>
      </c>
      <c r="AN4" s="118">
        <f t="shared" ref="AN4:AN44" si="18">($T$167-(3*$T$170))</f>
        <v>-7.6257281154923797</v>
      </c>
      <c r="AO4" s="118">
        <f t="shared" ref="AO4:AO44" si="19">($T$167+(3*$T$170))</f>
        <v>4.8086484843052117</v>
      </c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</row>
    <row r="5" spans="1:128">
      <c r="A5" s="110" t="s">
        <v>33</v>
      </c>
      <c r="B5" s="111" t="s">
        <v>51</v>
      </c>
      <c r="C5" s="163" t="s">
        <v>128</v>
      </c>
      <c r="D5" s="100">
        <v>2</v>
      </c>
      <c r="E5" s="113">
        <v>443.649</v>
      </c>
      <c r="F5" s="113">
        <f>E5+G5+H5</f>
        <v>443.7</v>
      </c>
      <c r="G5" s="158">
        <v>3.49E-2</v>
      </c>
      <c r="H5" s="158">
        <v>1.61E-2</v>
      </c>
      <c r="I5" s="114">
        <f t="shared" ref="I5:I68" si="20">G5+H5</f>
        <v>5.1000000000000004E-2</v>
      </c>
      <c r="J5" s="113">
        <f>(1.6061/(1.6061-(I5/F5)))*(I5/F5)*1000000</f>
        <v>114.95075532830857</v>
      </c>
      <c r="K5" s="131">
        <v>443.3</v>
      </c>
      <c r="L5" s="131">
        <v>443.38200000000001</v>
      </c>
      <c r="M5" s="132">
        <v>3.4799999999999998E-2</v>
      </c>
      <c r="N5" s="132">
        <v>2.0199999999999999E-2</v>
      </c>
      <c r="O5" s="132">
        <v>5.5E-2</v>
      </c>
      <c r="P5" s="119">
        <v>124</v>
      </c>
      <c r="Q5" s="116">
        <f t="shared" ref="Q5:Q68" si="21">((M5-G5)/G5)*100</f>
        <v>-0.28653295128940648</v>
      </c>
      <c r="R5" s="116">
        <f t="shared" ref="R5:R68" si="22">((N5-H5)/H5)*100</f>
        <v>25.465838509316768</v>
      </c>
      <c r="S5" s="116">
        <f t="shared" ref="S5:S68" si="23">((O5-I5)/I5)*100</f>
        <v>7.8431372549019533</v>
      </c>
      <c r="T5" s="116">
        <f t="shared" ref="T5:T68" si="24">((P5-J5)/J5)*100</f>
        <v>7.8722794346553506</v>
      </c>
      <c r="U5" s="117"/>
      <c r="V5" s="118">
        <f t="shared" si="0"/>
        <v>-2.445594669848854</v>
      </c>
      <c r="W5" s="118">
        <f t="shared" si="1"/>
        <v>-7.4455946698488535</v>
      </c>
      <c r="X5" s="118">
        <f t="shared" si="2"/>
        <v>2.554405330151146</v>
      </c>
      <c r="Y5" s="118">
        <f t="shared" si="3"/>
        <v>-8.9765782501883056</v>
      </c>
      <c r="Z5" s="118">
        <f t="shared" si="4"/>
        <v>4.0853889104905985</v>
      </c>
      <c r="AA5" s="118">
        <f t="shared" si="5"/>
        <v>0.4686460764989463</v>
      </c>
      <c r="AB5" s="118">
        <f t="shared" si="6"/>
        <v>-4.5313539235010536</v>
      </c>
      <c r="AC5" s="118">
        <f t="shared" si="7"/>
        <v>5.4686460764989464</v>
      </c>
      <c r="AD5" s="118">
        <f t="shared" si="8"/>
        <v>-8.4233254492653309</v>
      </c>
      <c r="AE5" s="118">
        <f t="shared" si="9"/>
        <v>9.3606176022632219</v>
      </c>
      <c r="AF5" s="118">
        <f t="shared" si="10"/>
        <v>-1.5746462029102417</v>
      </c>
      <c r="AG5" s="118">
        <f t="shared" si="11"/>
        <v>-6.5746462029102419</v>
      </c>
      <c r="AH5" s="118">
        <f t="shared" si="12"/>
        <v>3.4253537970897581</v>
      </c>
      <c r="AI5" s="118">
        <f t="shared" si="13"/>
        <v>-9.313593663214796</v>
      </c>
      <c r="AJ5" s="118">
        <f t="shared" si="14"/>
        <v>6.164301257394313</v>
      </c>
      <c r="AK5" s="118">
        <f t="shared" si="15"/>
        <v>-1.4085398155935838</v>
      </c>
      <c r="AL5" s="118">
        <f t="shared" si="16"/>
        <v>-6.408539815593584</v>
      </c>
      <c r="AM5" s="118">
        <f t="shared" si="17"/>
        <v>3.591460184406416</v>
      </c>
      <c r="AN5" s="118">
        <f t="shared" si="18"/>
        <v>-7.6257281154923797</v>
      </c>
      <c r="AO5" s="118">
        <f t="shared" si="19"/>
        <v>4.8086484843052117</v>
      </c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</row>
    <row r="6" spans="1:128">
      <c r="A6" s="110" t="s">
        <v>33</v>
      </c>
      <c r="B6" s="111" t="s">
        <v>51</v>
      </c>
      <c r="C6" s="163" t="s">
        <v>129</v>
      </c>
      <c r="D6" s="100">
        <v>3</v>
      </c>
      <c r="E6" s="113">
        <v>443.20040999999998</v>
      </c>
      <c r="F6" s="113">
        <f>E6+G6+H6</f>
        <v>443.3</v>
      </c>
      <c r="G6" s="154">
        <v>7.4810000000000001E-2</v>
      </c>
      <c r="H6" s="154">
        <v>2.478E-2</v>
      </c>
      <c r="I6" s="114">
        <f t="shared" si="20"/>
        <v>9.9589999999999998E-2</v>
      </c>
      <c r="J6" s="113">
        <f>(1.6061/(1.6061-(I6/F6)))*(I6/F6)*1000000</f>
        <v>224.68741770961904</v>
      </c>
      <c r="K6" s="131">
        <v>443</v>
      </c>
      <c r="L6" s="131">
        <v>443.1</v>
      </c>
      <c r="M6" s="132">
        <v>7.1199999999999999E-2</v>
      </c>
      <c r="N6" s="132">
        <v>2.4799999999999999E-2</v>
      </c>
      <c r="O6" s="132">
        <v>7.1199999999999999E-2</v>
      </c>
      <c r="P6" s="119">
        <v>217</v>
      </c>
      <c r="Q6" s="116">
        <f t="shared" si="21"/>
        <v>-4.825558080470528</v>
      </c>
      <c r="R6" s="116">
        <f t="shared" si="22"/>
        <v>8.0710250201772332E-2</v>
      </c>
      <c r="S6" s="116">
        <f t="shared" si="23"/>
        <v>-28.506878200622555</v>
      </c>
      <c r="T6" s="116">
        <f t="shared" si="24"/>
        <v>-3.4213832656860594</v>
      </c>
      <c r="U6" s="117"/>
      <c r="V6" s="118">
        <f t="shared" si="0"/>
        <v>-2.445594669848854</v>
      </c>
      <c r="W6" s="118">
        <f t="shared" si="1"/>
        <v>-7.4455946698488535</v>
      </c>
      <c r="X6" s="118">
        <f t="shared" si="2"/>
        <v>2.554405330151146</v>
      </c>
      <c r="Y6" s="118">
        <f t="shared" si="3"/>
        <v>-8.9765782501883056</v>
      </c>
      <c r="Z6" s="118">
        <f t="shared" si="4"/>
        <v>4.0853889104905985</v>
      </c>
      <c r="AA6" s="118">
        <f t="shared" si="5"/>
        <v>0.4686460764989463</v>
      </c>
      <c r="AB6" s="118">
        <f t="shared" si="6"/>
        <v>-4.5313539235010536</v>
      </c>
      <c r="AC6" s="118">
        <f t="shared" si="7"/>
        <v>5.4686460764989464</v>
      </c>
      <c r="AD6" s="118">
        <f t="shared" si="8"/>
        <v>-8.4233254492653309</v>
      </c>
      <c r="AE6" s="118">
        <f t="shared" si="9"/>
        <v>9.3606176022632219</v>
      </c>
      <c r="AF6" s="118">
        <f t="shared" si="10"/>
        <v>-1.5746462029102417</v>
      </c>
      <c r="AG6" s="118">
        <f t="shared" si="11"/>
        <v>-6.5746462029102419</v>
      </c>
      <c r="AH6" s="118">
        <f t="shared" si="12"/>
        <v>3.4253537970897581</v>
      </c>
      <c r="AI6" s="118">
        <f t="shared" si="13"/>
        <v>-9.313593663214796</v>
      </c>
      <c r="AJ6" s="118">
        <f t="shared" si="14"/>
        <v>6.164301257394313</v>
      </c>
      <c r="AK6" s="118">
        <f t="shared" si="15"/>
        <v>-1.4085398155935838</v>
      </c>
      <c r="AL6" s="118">
        <f t="shared" si="16"/>
        <v>-6.408539815593584</v>
      </c>
      <c r="AM6" s="118">
        <f t="shared" si="17"/>
        <v>3.591460184406416</v>
      </c>
      <c r="AN6" s="118">
        <f t="shared" si="18"/>
        <v>-7.6257281154923797</v>
      </c>
      <c r="AO6" s="118">
        <f t="shared" si="19"/>
        <v>4.8086484843052117</v>
      </c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</row>
    <row r="7" spans="1:128">
      <c r="A7" s="110" t="s">
        <v>33</v>
      </c>
      <c r="B7" s="111" t="s">
        <v>51</v>
      </c>
      <c r="C7" s="163" t="s">
        <v>127</v>
      </c>
      <c r="D7" s="100">
        <v>4</v>
      </c>
      <c r="E7" s="113">
        <v>443.70089999999993</v>
      </c>
      <c r="F7" s="113">
        <f t="shared" ref="F7:F67" si="25">E7+G7+H7</f>
        <v>443.99999999999994</v>
      </c>
      <c r="G7" s="154">
        <v>0.24929999999999999</v>
      </c>
      <c r="H7" s="154">
        <v>4.9799999999999997E-2</v>
      </c>
      <c r="I7" s="114">
        <f t="shared" si="20"/>
        <v>0.29909999999999998</v>
      </c>
      <c r="J7" s="113">
        <f t="shared" ref="J7:J68" si="26">(1.6061/(1.6061-(I7/F7)))*(I7/F7)*1000000</f>
        <v>673.93131655268814</v>
      </c>
      <c r="K7" s="131">
        <v>443.7</v>
      </c>
      <c r="L7" s="131">
        <v>444</v>
      </c>
      <c r="M7" s="132">
        <v>0.2407</v>
      </c>
      <c r="N7" s="132">
        <v>5.1400000000000001E-2</v>
      </c>
      <c r="O7" s="132">
        <v>0.29210000000000003</v>
      </c>
      <c r="P7" s="119">
        <v>658</v>
      </c>
      <c r="Q7" s="116">
        <f t="shared" si="21"/>
        <v>-3.4496590453269138</v>
      </c>
      <c r="R7" s="116">
        <f t="shared" si="22"/>
        <v>3.2128514056224988</v>
      </c>
      <c r="S7" s="116">
        <f t="shared" si="23"/>
        <v>-2.3403543965228857</v>
      </c>
      <c r="T7" s="116">
        <f t="shared" si="24"/>
        <v>-2.3639377131456736</v>
      </c>
      <c r="U7" s="117"/>
      <c r="V7" s="118">
        <f t="shared" si="0"/>
        <v>-2.445594669848854</v>
      </c>
      <c r="W7" s="118">
        <f t="shared" si="1"/>
        <v>-7.4455946698488535</v>
      </c>
      <c r="X7" s="118">
        <f t="shared" si="2"/>
        <v>2.554405330151146</v>
      </c>
      <c r="Y7" s="118">
        <f t="shared" si="3"/>
        <v>-8.9765782501883056</v>
      </c>
      <c r="Z7" s="118">
        <f t="shared" si="4"/>
        <v>4.0853889104905985</v>
      </c>
      <c r="AA7" s="118">
        <f t="shared" si="5"/>
        <v>0.4686460764989463</v>
      </c>
      <c r="AB7" s="118">
        <f t="shared" si="6"/>
        <v>-4.5313539235010536</v>
      </c>
      <c r="AC7" s="118">
        <f t="shared" si="7"/>
        <v>5.4686460764989464</v>
      </c>
      <c r="AD7" s="118">
        <f t="shared" si="8"/>
        <v>-8.4233254492653309</v>
      </c>
      <c r="AE7" s="118">
        <f t="shared" si="9"/>
        <v>9.3606176022632219</v>
      </c>
      <c r="AF7" s="118">
        <f t="shared" si="10"/>
        <v>-1.5746462029102417</v>
      </c>
      <c r="AG7" s="118">
        <f t="shared" si="11"/>
        <v>-6.5746462029102419</v>
      </c>
      <c r="AH7" s="118">
        <f t="shared" si="12"/>
        <v>3.4253537970897581</v>
      </c>
      <c r="AI7" s="118">
        <f t="shared" si="13"/>
        <v>-9.313593663214796</v>
      </c>
      <c r="AJ7" s="118">
        <f t="shared" si="14"/>
        <v>6.164301257394313</v>
      </c>
      <c r="AK7" s="118">
        <f t="shared" si="15"/>
        <v>-1.4085398155935838</v>
      </c>
      <c r="AL7" s="118">
        <f t="shared" si="16"/>
        <v>-6.408539815593584</v>
      </c>
      <c r="AM7" s="118">
        <f t="shared" si="17"/>
        <v>3.591460184406416</v>
      </c>
      <c r="AN7" s="118">
        <f t="shared" si="18"/>
        <v>-7.6257281154923797</v>
      </c>
      <c r="AO7" s="118">
        <f t="shared" si="19"/>
        <v>4.8086484843052117</v>
      </c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</row>
    <row r="8" spans="1:128">
      <c r="A8" s="110" t="s">
        <v>33</v>
      </c>
      <c r="B8" s="111" t="s">
        <v>51</v>
      </c>
      <c r="C8" s="163" t="s">
        <v>128</v>
      </c>
      <c r="D8" s="100">
        <v>5</v>
      </c>
      <c r="E8" s="113">
        <v>443.59950000000003</v>
      </c>
      <c r="F8" s="113">
        <f t="shared" si="25"/>
        <v>444.10000000000008</v>
      </c>
      <c r="G8" s="154">
        <v>0.40050000000000002</v>
      </c>
      <c r="H8" s="154">
        <v>0.1</v>
      </c>
      <c r="I8" s="114">
        <f t="shared" si="20"/>
        <v>0.50050000000000006</v>
      </c>
      <c r="J8" s="113">
        <f t="shared" si="26"/>
        <v>1127.7897925092118</v>
      </c>
      <c r="K8" s="131">
        <v>443.1</v>
      </c>
      <c r="L8" s="131">
        <v>443.5806</v>
      </c>
      <c r="M8" s="132">
        <v>0.3926</v>
      </c>
      <c r="N8" s="132">
        <v>0.1159</v>
      </c>
      <c r="O8" s="132">
        <v>0.50849999999999995</v>
      </c>
      <c r="P8" s="119">
        <v>1147</v>
      </c>
      <c r="Q8" s="116">
        <f t="shared" si="21"/>
        <v>-1.9725343320848983</v>
      </c>
      <c r="R8" s="116">
        <f t="shared" si="22"/>
        <v>15.899999999999997</v>
      </c>
      <c r="S8" s="116">
        <f t="shared" si="23"/>
        <v>1.5984015984015776</v>
      </c>
      <c r="T8" s="116">
        <f t="shared" si="24"/>
        <v>1.7033500053274597</v>
      </c>
      <c r="U8" s="117"/>
      <c r="V8" s="118">
        <f t="shared" si="0"/>
        <v>-2.445594669848854</v>
      </c>
      <c r="W8" s="118">
        <f t="shared" si="1"/>
        <v>-7.4455946698488535</v>
      </c>
      <c r="X8" s="118">
        <f t="shared" si="2"/>
        <v>2.554405330151146</v>
      </c>
      <c r="Y8" s="118">
        <f t="shared" si="3"/>
        <v>-8.9765782501883056</v>
      </c>
      <c r="Z8" s="118">
        <f t="shared" si="4"/>
        <v>4.0853889104905985</v>
      </c>
      <c r="AA8" s="118">
        <f t="shared" si="5"/>
        <v>0.4686460764989463</v>
      </c>
      <c r="AB8" s="118">
        <f t="shared" si="6"/>
        <v>-4.5313539235010536</v>
      </c>
      <c r="AC8" s="118">
        <f t="shared" si="7"/>
        <v>5.4686460764989464</v>
      </c>
      <c r="AD8" s="118">
        <f t="shared" si="8"/>
        <v>-8.4233254492653309</v>
      </c>
      <c r="AE8" s="118">
        <f t="shared" si="9"/>
        <v>9.3606176022632219</v>
      </c>
      <c r="AF8" s="118">
        <f t="shared" si="10"/>
        <v>-1.5746462029102417</v>
      </c>
      <c r="AG8" s="118">
        <f t="shared" si="11"/>
        <v>-6.5746462029102419</v>
      </c>
      <c r="AH8" s="118">
        <f t="shared" si="12"/>
        <v>3.4253537970897581</v>
      </c>
      <c r="AI8" s="118">
        <f t="shared" si="13"/>
        <v>-9.313593663214796</v>
      </c>
      <c r="AJ8" s="118">
        <f t="shared" si="14"/>
        <v>6.164301257394313</v>
      </c>
      <c r="AK8" s="118">
        <f t="shared" si="15"/>
        <v>-1.4085398155935838</v>
      </c>
      <c r="AL8" s="118">
        <f t="shared" si="16"/>
        <v>-6.408539815593584</v>
      </c>
      <c r="AM8" s="118">
        <f t="shared" si="17"/>
        <v>3.591460184406416</v>
      </c>
      <c r="AN8" s="118">
        <f t="shared" si="18"/>
        <v>-7.6257281154923797</v>
      </c>
      <c r="AO8" s="118">
        <f t="shared" si="19"/>
        <v>4.8086484843052117</v>
      </c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</row>
    <row r="9" spans="1:128">
      <c r="A9" s="110" t="s">
        <v>33</v>
      </c>
      <c r="B9" s="111" t="s">
        <v>51</v>
      </c>
      <c r="C9" s="163" t="s">
        <v>129</v>
      </c>
      <c r="D9" s="100">
        <v>6</v>
      </c>
      <c r="E9" s="113">
        <v>443.7998</v>
      </c>
      <c r="F9" s="113">
        <f t="shared" si="25"/>
        <v>444.5</v>
      </c>
      <c r="G9" s="154">
        <v>0.55020000000000002</v>
      </c>
      <c r="H9" s="154">
        <v>0.15</v>
      </c>
      <c r="I9" s="114">
        <f t="shared" si="20"/>
        <v>0.70020000000000004</v>
      </c>
      <c r="J9" s="113">
        <f t="shared" si="26"/>
        <v>1576.7996088115549</v>
      </c>
      <c r="K9" s="131">
        <v>443.6</v>
      </c>
      <c r="L9" s="131">
        <v>444.3</v>
      </c>
      <c r="M9" s="132">
        <v>0.53920000000000001</v>
      </c>
      <c r="N9" s="132">
        <v>0.15090000000000001</v>
      </c>
      <c r="O9" s="132">
        <v>0.69010000000000005</v>
      </c>
      <c r="P9" s="119">
        <v>1555</v>
      </c>
      <c r="Q9" s="116">
        <f t="shared" si="21"/>
        <v>-1.9992729916394054</v>
      </c>
      <c r="R9" s="116">
        <f t="shared" si="22"/>
        <v>0.60000000000000797</v>
      </c>
      <c r="S9" s="116">
        <f t="shared" si="23"/>
        <v>-1.4424450157097968</v>
      </c>
      <c r="T9" s="116">
        <f t="shared" si="24"/>
        <v>-1.3825224644738092</v>
      </c>
      <c r="U9" s="117"/>
      <c r="V9" s="118">
        <f t="shared" si="0"/>
        <v>-2.445594669848854</v>
      </c>
      <c r="W9" s="118">
        <f t="shared" si="1"/>
        <v>-7.4455946698488535</v>
      </c>
      <c r="X9" s="118">
        <f t="shared" si="2"/>
        <v>2.554405330151146</v>
      </c>
      <c r="Y9" s="118">
        <f t="shared" si="3"/>
        <v>-8.9765782501883056</v>
      </c>
      <c r="Z9" s="118">
        <f t="shared" si="4"/>
        <v>4.0853889104905985</v>
      </c>
      <c r="AA9" s="118">
        <f t="shared" si="5"/>
        <v>0.4686460764989463</v>
      </c>
      <c r="AB9" s="118">
        <f t="shared" si="6"/>
        <v>-4.5313539235010536</v>
      </c>
      <c r="AC9" s="118">
        <f t="shared" si="7"/>
        <v>5.4686460764989464</v>
      </c>
      <c r="AD9" s="118">
        <f t="shared" si="8"/>
        <v>-8.4233254492653309</v>
      </c>
      <c r="AE9" s="118">
        <f t="shared" si="9"/>
        <v>9.3606176022632219</v>
      </c>
      <c r="AF9" s="118">
        <f t="shared" si="10"/>
        <v>-1.5746462029102417</v>
      </c>
      <c r="AG9" s="118">
        <f t="shared" si="11"/>
        <v>-6.5746462029102419</v>
      </c>
      <c r="AH9" s="118">
        <f t="shared" si="12"/>
        <v>3.4253537970897581</v>
      </c>
      <c r="AI9" s="118">
        <f t="shared" si="13"/>
        <v>-9.313593663214796</v>
      </c>
      <c r="AJ9" s="118">
        <f t="shared" si="14"/>
        <v>6.164301257394313</v>
      </c>
      <c r="AK9" s="118">
        <f t="shared" si="15"/>
        <v>-1.4085398155935838</v>
      </c>
      <c r="AL9" s="118">
        <f t="shared" si="16"/>
        <v>-6.408539815593584</v>
      </c>
      <c r="AM9" s="118">
        <f t="shared" si="17"/>
        <v>3.591460184406416</v>
      </c>
      <c r="AN9" s="118">
        <f t="shared" si="18"/>
        <v>-7.6257281154923797</v>
      </c>
      <c r="AO9" s="118">
        <f t="shared" si="19"/>
        <v>4.8086484843052117</v>
      </c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</row>
    <row r="10" spans="1:128">
      <c r="A10" s="110" t="s">
        <v>33</v>
      </c>
      <c r="B10" s="111" t="s">
        <v>51</v>
      </c>
      <c r="C10" s="163" t="s">
        <v>128</v>
      </c>
      <c r="D10" s="100">
        <v>7</v>
      </c>
      <c r="E10" s="113">
        <v>443.89800000000002</v>
      </c>
      <c r="F10" s="113">
        <f t="shared" si="25"/>
        <v>445.8</v>
      </c>
      <c r="G10" s="154">
        <v>1.5013000000000001</v>
      </c>
      <c r="H10" s="154">
        <v>0.4007</v>
      </c>
      <c r="I10" s="114">
        <f t="shared" si="20"/>
        <v>1.9020000000000001</v>
      </c>
      <c r="J10" s="113">
        <f t="shared" si="26"/>
        <v>4277.8510124207432</v>
      </c>
      <c r="K10" s="131">
        <v>443.4</v>
      </c>
      <c r="L10" s="131">
        <v>445.3</v>
      </c>
      <c r="M10" s="132">
        <v>1.46</v>
      </c>
      <c r="N10" s="132">
        <v>0.40189999999999998</v>
      </c>
      <c r="O10" s="132">
        <v>1.8619000000000001</v>
      </c>
      <c r="P10" s="119">
        <v>4192</v>
      </c>
      <c r="Q10" s="116">
        <f t="shared" si="21"/>
        <v>-2.7509491773796118</v>
      </c>
      <c r="R10" s="116">
        <f t="shared" si="22"/>
        <v>0.299475917144991</v>
      </c>
      <c r="S10" s="116">
        <f t="shared" si="23"/>
        <v>-2.1083070452155637</v>
      </c>
      <c r="T10" s="116">
        <f t="shared" si="24"/>
        <v>-2.0068724266337181</v>
      </c>
      <c r="U10" s="117"/>
      <c r="V10" s="118">
        <f t="shared" si="0"/>
        <v>-2.445594669848854</v>
      </c>
      <c r="W10" s="118">
        <f t="shared" si="1"/>
        <v>-7.4455946698488535</v>
      </c>
      <c r="X10" s="118">
        <f t="shared" si="2"/>
        <v>2.554405330151146</v>
      </c>
      <c r="Y10" s="118">
        <f t="shared" si="3"/>
        <v>-8.9765782501883056</v>
      </c>
      <c r="Z10" s="118">
        <f t="shared" si="4"/>
        <v>4.0853889104905985</v>
      </c>
      <c r="AA10" s="118">
        <f t="shared" si="5"/>
        <v>0.4686460764989463</v>
      </c>
      <c r="AB10" s="118">
        <f t="shared" si="6"/>
        <v>-4.5313539235010536</v>
      </c>
      <c r="AC10" s="118">
        <f t="shared" si="7"/>
        <v>5.4686460764989464</v>
      </c>
      <c r="AD10" s="118">
        <f t="shared" si="8"/>
        <v>-8.4233254492653309</v>
      </c>
      <c r="AE10" s="118">
        <f t="shared" si="9"/>
        <v>9.3606176022632219</v>
      </c>
      <c r="AF10" s="118">
        <f t="shared" si="10"/>
        <v>-1.5746462029102417</v>
      </c>
      <c r="AG10" s="118">
        <f t="shared" si="11"/>
        <v>-6.5746462029102419</v>
      </c>
      <c r="AH10" s="118">
        <f t="shared" si="12"/>
        <v>3.4253537970897581</v>
      </c>
      <c r="AI10" s="118">
        <f t="shared" si="13"/>
        <v>-9.313593663214796</v>
      </c>
      <c r="AJ10" s="118">
        <f t="shared" si="14"/>
        <v>6.164301257394313</v>
      </c>
      <c r="AK10" s="118">
        <f t="shared" si="15"/>
        <v>-1.4085398155935838</v>
      </c>
      <c r="AL10" s="118">
        <f t="shared" si="16"/>
        <v>-6.408539815593584</v>
      </c>
      <c r="AM10" s="118">
        <f t="shared" si="17"/>
        <v>3.591460184406416</v>
      </c>
      <c r="AN10" s="118">
        <f t="shared" si="18"/>
        <v>-7.6257281154923797</v>
      </c>
      <c r="AO10" s="118">
        <f t="shared" si="19"/>
        <v>4.8086484843052117</v>
      </c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</row>
    <row r="11" spans="1:128">
      <c r="A11" s="110" t="s">
        <v>33</v>
      </c>
      <c r="B11" s="111" t="s">
        <v>51</v>
      </c>
      <c r="C11" s="163" t="s">
        <v>128</v>
      </c>
      <c r="D11" s="100">
        <v>8</v>
      </c>
      <c r="E11" s="113">
        <v>443.64479999999998</v>
      </c>
      <c r="F11" s="113">
        <f t="shared" si="25"/>
        <v>446.4</v>
      </c>
      <c r="G11" s="154">
        <v>2.2543000000000002</v>
      </c>
      <c r="H11" s="154">
        <v>0.50090000000000001</v>
      </c>
      <c r="I11" s="114">
        <f t="shared" si="20"/>
        <v>2.7552000000000003</v>
      </c>
      <c r="J11" s="113">
        <f t="shared" si="26"/>
        <v>6195.8529046670792</v>
      </c>
      <c r="K11" s="131">
        <v>443.2</v>
      </c>
      <c r="L11" s="131">
        <v>446</v>
      </c>
      <c r="M11" s="132">
        <v>2.2890000000000001</v>
      </c>
      <c r="N11" s="132">
        <v>0.48809999999999998</v>
      </c>
      <c r="O11" s="132">
        <v>2.7770999999999999</v>
      </c>
      <c r="P11" s="119">
        <v>6251</v>
      </c>
      <c r="Q11" s="116">
        <f t="shared" si="21"/>
        <v>1.5392804861819611</v>
      </c>
      <c r="R11" s="116">
        <f t="shared" si="22"/>
        <v>-2.555400279496912</v>
      </c>
      <c r="S11" s="116">
        <f t="shared" si="23"/>
        <v>0.79486062717768535</v>
      </c>
      <c r="T11" s="116">
        <f t="shared" si="24"/>
        <v>0.89006463164063787</v>
      </c>
      <c r="U11" s="117"/>
      <c r="V11" s="118">
        <f t="shared" si="0"/>
        <v>-2.445594669848854</v>
      </c>
      <c r="W11" s="118">
        <f t="shared" si="1"/>
        <v>-7.4455946698488535</v>
      </c>
      <c r="X11" s="118">
        <f t="shared" si="2"/>
        <v>2.554405330151146</v>
      </c>
      <c r="Y11" s="118">
        <f t="shared" si="3"/>
        <v>-8.9765782501883056</v>
      </c>
      <c r="Z11" s="118">
        <f t="shared" si="4"/>
        <v>4.0853889104905985</v>
      </c>
      <c r="AA11" s="118">
        <f t="shared" si="5"/>
        <v>0.4686460764989463</v>
      </c>
      <c r="AB11" s="118">
        <f t="shared" si="6"/>
        <v>-4.5313539235010536</v>
      </c>
      <c r="AC11" s="118">
        <f t="shared" si="7"/>
        <v>5.4686460764989464</v>
      </c>
      <c r="AD11" s="118">
        <f t="shared" si="8"/>
        <v>-8.4233254492653309</v>
      </c>
      <c r="AE11" s="118">
        <f t="shared" si="9"/>
        <v>9.3606176022632219</v>
      </c>
      <c r="AF11" s="118">
        <f t="shared" si="10"/>
        <v>-1.5746462029102417</v>
      </c>
      <c r="AG11" s="118">
        <f t="shared" si="11"/>
        <v>-6.5746462029102419</v>
      </c>
      <c r="AH11" s="118">
        <f t="shared" si="12"/>
        <v>3.4253537970897581</v>
      </c>
      <c r="AI11" s="118">
        <f t="shared" si="13"/>
        <v>-9.313593663214796</v>
      </c>
      <c r="AJ11" s="118">
        <f t="shared" si="14"/>
        <v>6.164301257394313</v>
      </c>
      <c r="AK11" s="118">
        <f t="shared" si="15"/>
        <v>-1.4085398155935838</v>
      </c>
      <c r="AL11" s="118">
        <f t="shared" si="16"/>
        <v>-6.408539815593584</v>
      </c>
      <c r="AM11" s="118">
        <f t="shared" si="17"/>
        <v>3.591460184406416</v>
      </c>
      <c r="AN11" s="118">
        <f t="shared" si="18"/>
        <v>-7.6257281154923797</v>
      </c>
      <c r="AO11" s="118">
        <f t="shared" si="19"/>
        <v>4.8086484843052117</v>
      </c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</row>
    <row r="12" spans="1:128">
      <c r="A12" s="110" t="s">
        <v>33</v>
      </c>
      <c r="B12" s="111" t="s">
        <v>51</v>
      </c>
      <c r="C12" s="163" t="s">
        <v>129</v>
      </c>
      <c r="D12" s="100">
        <v>9</v>
      </c>
      <c r="E12" s="113">
        <v>444.19610000000006</v>
      </c>
      <c r="F12" s="113">
        <f t="shared" si="25"/>
        <v>447.70000000000005</v>
      </c>
      <c r="G12" s="154">
        <v>2.7526000000000002</v>
      </c>
      <c r="H12" s="154">
        <v>0.75129999999999997</v>
      </c>
      <c r="I12" s="114">
        <f t="shared" si="20"/>
        <v>3.5039000000000002</v>
      </c>
      <c r="J12" s="113">
        <f t="shared" si="26"/>
        <v>7864.7709227570458</v>
      </c>
      <c r="K12" s="131">
        <v>444</v>
      </c>
      <c r="L12" s="131">
        <v>447.4</v>
      </c>
      <c r="M12" s="132">
        <v>2.6629999999999998</v>
      </c>
      <c r="N12" s="132">
        <v>0.75219999999999998</v>
      </c>
      <c r="O12" s="132">
        <v>3.4152</v>
      </c>
      <c r="P12" s="119">
        <v>7670</v>
      </c>
      <c r="Q12" s="116">
        <f t="shared" si="21"/>
        <v>-3.2551042650585025</v>
      </c>
      <c r="R12" s="116">
        <f t="shared" si="22"/>
        <v>0.1197923599094918</v>
      </c>
      <c r="S12" s="116">
        <f t="shared" si="23"/>
        <v>-2.5314649390679018</v>
      </c>
      <c r="T12" s="116">
        <f t="shared" si="24"/>
        <v>-2.4764983579301458</v>
      </c>
      <c r="U12" s="117"/>
      <c r="V12" s="118">
        <f t="shared" si="0"/>
        <v>-2.445594669848854</v>
      </c>
      <c r="W12" s="118">
        <f t="shared" si="1"/>
        <v>-7.4455946698488535</v>
      </c>
      <c r="X12" s="118">
        <f t="shared" si="2"/>
        <v>2.554405330151146</v>
      </c>
      <c r="Y12" s="118">
        <f t="shared" si="3"/>
        <v>-8.9765782501883056</v>
      </c>
      <c r="Z12" s="118">
        <f t="shared" si="4"/>
        <v>4.0853889104905985</v>
      </c>
      <c r="AA12" s="118">
        <f t="shared" si="5"/>
        <v>0.4686460764989463</v>
      </c>
      <c r="AB12" s="118">
        <f t="shared" si="6"/>
        <v>-4.5313539235010536</v>
      </c>
      <c r="AC12" s="118">
        <f t="shared" si="7"/>
        <v>5.4686460764989464</v>
      </c>
      <c r="AD12" s="118">
        <f t="shared" si="8"/>
        <v>-8.4233254492653309</v>
      </c>
      <c r="AE12" s="118">
        <f t="shared" si="9"/>
        <v>9.3606176022632219</v>
      </c>
      <c r="AF12" s="118">
        <f t="shared" si="10"/>
        <v>-1.5746462029102417</v>
      </c>
      <c r="AG12" s="118">
        <f t="shared" si="11"/>
        <v>-6.5746462029102419</v>
      </c>
      <c r="AH12" s="118">
        <f t="shared" si="12"/>
        <v>3.4253537970897581</v>
      </c>
      <c r="AI12" s="118">
        <f t="shared" si="13"/>
        <v>-9.313593663214796</v>
      </c>
      <c r="AJ12" s="118">
        <f t="shared" si="14"/>
        <v>6.164301257394313</v>
      </c>
      <c r="AK12" s="118">
        <f t="shared" si="15"/>
        <v>-1.4085398155935838</v>
      </c>
      <c r="AL12" s="118">
        <f t="shared" si="16"/>
        <v>-6.408539815593584</v>
      </c>
      <c r="AM12" s="118">
        <f t="shared" si="17"/>
        <v>3.591460184406416</v>
      </c>
      <c r="AN12" s="118">
        <f t="shared" si="18"/>
        <v>-7.6257281154923797</v>
      </c>
      <c r="AO12" s="118">
        <f t="shared" si="19"/>
        <v>4.8086484843052117</v>
      </c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</row>
    <row r="13" spans="1:128">
      <c r="A13" s="110" t="s">
        <v>105</v>
      </c>
      <c r="B13" s="111" t="s">
        <v>106</v>
      </c>
      <c r="C13" s="163" t="s">
        <v>131</v>
      </c>
      <c r="D13" s="164">
        <v>1</v>
      </c>
      <c r="E13" s="113">
        <v>443.96910000000003</v>
      </c>
      <c r="F13" s="113">
        <f t="shared" si="25"/>
        <v>444.00000000000006</v>
      </c>
      <c r="G13" s="154">
        <v>2.0799999999999999E-2</v>
      </c>
      <c r="H13" s="154">
        <v>1.01E-2</v>
      </c>
      <c r="I13" s="114">
        <f t="shared" si="20"/>
        <v>3.0899999999999997E-2</v>
      </c>
      <c r="J13" s="113">
        <f t="shared" si="26"/>
        <v>69.597610357920402</v>
      </c>
      <c r="K13" s="133"/>
      <c r="L13" s="133">
        <v>444.1</v>
      </c>
      <c r="M13" s="149"/>
      <c r="N13" s="149"/>
      <c r="O13" s="134">
        <v>2.87E-2</v>
      </c>
      <c r="P13" s="135">
        <v>65</v>
      </c>
      <c r="Q13" s="116"/>
      <c r="R13" s="116"/>
      <c r="S13" s="116">
        <f t="shared" si="23"/>
        <v>-7.1197411003236164</v>
      </c>
      <c r="T13" s="116">
        <f t="shared" si="24"/>
        <v>-6.6059888181163418</v>
      </c>
      <c r="U13" s="117"/>
      <c r="V13" s="118">
        <f t="shared" si="0"/>
        <v>-2.445594669848854</v>
      </c>
      <c r="W13" s="118">
        <f t="shared" si="1"/>
        <v>-7.4455946698488535</v>
      </c>
      <c r="X13" s="118">
        <f t="shared" si="2"/>
        <v>2.554405330151146</v>
      </c>
      <c r="Y13" s="118">
        <f t="shared" si="3"/>
        <v>-8.9765782501883056</v>
      </c>
      <c r="Z13" s="118">
        <f t="shared" si="4"/>
        <v>4.0853889104905985</v>
      </c>
      <c r="AA13" s="118">
        <f t="shared" si="5"/>
        <v>0.4686460764989463</v>
      </c>
      <c r="AB13" s="118">
        <f t="shared" si="6"/>
        <v>-4.5313539235010536</v>
      </c>
      <c r="AC13" s="118">
        <f t="shared" si="7"/>
        <v>5.4686460764989464</v>
      </c>
      <c r="AD13" s="118">
        <f t="shared" si="8"/>
        <v>-8.4233254492653309</v>
      </c>
      <c r="AE13" s="118">
        <f t="shared" si="9"/>
        <v>9.3606176022632219</v>
      </c>
      <c r="AF13" s="118">
        <f t="shared" si="10"/>
        <v>-1.5746462029102417</v>
      </c>
      <c r="AG13" s="118">
        <f t="shared" si="11"/>
        <v>-6.5746462029102419</v>
      </c>
      <c r="AH13" s="118">
        <f t="shared" si="12"/>
        <v>3.4253537970897581</v>
      </c>
      <c r="AI13" s="118">
        <f t="shared" si="13"/>
        <v>-9.313593663214796</v>
      </c>
      <c r="AJ13" s="118">
        <f t="shared" si="14"/>
        <v>6.164301257394313</v>
      </c>
      <c r="AK13" s="118">
        <f t="shared" si="15"/>
        <v>-1.4085398155935838</v>
      </c>
      <c r="AL13" s="118">
        <f t="shared" si="16"/>
        <v>-6.408539815593584</v>
      </c>
      <c r="AM13" s="118">
        <f t="shared" si="17"/>
        <v>3.591460184406416</v>
      </c>
      <c r="AN13" s="118">
        <f t="shared" si="18"/>
        <v>-7.6257281154923797</v>
      </c>
      <c r="AO13" s="118">
        <f t="shared" si="19"/>
        <v>4.8086484843052117</v>
      </c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</row>
    <row r="14" spans="1:128">
      <c r="A14" s="110" t="s">
        <v>105</v>
      </c>
      <c r="B14" s="111" t="s">
        <v>106</v>
      </c>
      <c r="C14" s="163" t="s">
        <v>131</v>
      </c>
      <c r="D14" s="100">
        <v>2</v>
      </c>
      <c r="E14" s="113">
        <v>443.34779999999995</v>
      </c>
      <c r="F14" s="113">
        <f t="shared" si="25"/>
        <v>443.4</v>
      </c>
      <c r="G14" s="154">
        <v>3.5900000000000001E-2</v>
      </c>
      <c r="H14" s="154">
        <v>1.6299999999999999E-2</v>
      </c>
      <c r="I14" s="114">
        <f t="shared" si="20"/>
        <v>5.2199999999999996E-2</v>
      </c>
      <c r="J14" s="113">
        <f t="shared" si="26"/>
        <v>117.73528760742248</v>
      </c>
      <c r="K14" s="133"/>
      <c r="L14" s="136">
        <v>443.4</v>
      </c>
      <c r="M14" s="152"/>
      <c r="N14" s="149"/>
      <c r="O14" s="134">
        <v>4.7699999999999999E-2</v>
      </c>
      <c r="P14" s="135">
        <v>108</v>
      </c>
      <c r="Q14" s="116"/>
      <c r="R14" s="116"/>
      <c r="S14" s="116">
        <f t="shared" si="23"/>
        <v>-8.6206896551724093</v>
      </c>
      <c r="T14" s="116">
        <f t="shared" si="24"/>
        <v>-8.2687933288819089</v>
      </c>
      <c r="U14" s="117"/>
      <c r="V14" s="118">
        <f t="shared" si="0"/>
        <v>-2.445594669848854</v>
      </c>
      <c r="W14" s="118">
        <f t="shared" si="1"/>
        <v>-7.4455946698488535</v>
      </c>
      <c r="X14" s="118">
        <f t="shared" si="2"/>
        <v>2.554405330151146</v>
      </c>
      <c r="Y14" s="118">
        <f t="shared" si="3"/>
        <v>-8.9765782501883056</v>
      </c>
      <c r="Z14" s="118">
        <f t="shared" si="4"/>
        <v>4.0853889104905985</v>
      </c>
      <c r="AA14" s="118">
        <f t="shared" si="5"/>
        <v>0.4686460764989463</v>
      </c>
      <c r="AB14" s="118">
        <f t="shared" si="6"/>
        <v>-4.5313539235010536</v>
      </c>
      <c r="AC14" s="118">
        <f t="shared" si="7"/>
        <v>5.4686460764989464</v>
      </c>
      <c r="AD14" s="118">
        <f t="shared" si="8"/>
        <v>-8.4233254492653309</v>
      </c>
      <c r="AE14" s="118">
        <f t="shared" si="9"/>
        <v>9.3606176022632219</v>
      </c>
      <c r="AF14" s="118">
        <f t="shared" si="10"/>
        <v>-1.5746462029102417</v>
      </c>
      <c r="AG14" s="118">
        <f t="shared" si="11"/>
        <v>-6.5746462029102419</v>
      </c>
      <c r="AH14" s="118">
        <f t="shared" si="12"/>
        <v>3.4253537970897581</v>
      </c>
      <c r="AI14" s="118">
        <f t="shared" si="13"/>
        <v>-9.313593663214796</v>
      </c>
      <c r="AJ14" s="118">
        <f t="shared" si="14"/>
        <v>6.164301257394313</v>
      </c>
      <c r="AK14" s="118">
        <f t="shared" si="15"/>
        <v>-1.4085398155935838</v>
      </c>
      <c r="AL14" s="118">
        <f t="shared" si="16"/>
        <v>-6.408539815593584</v>
      </c>
      <c r="AM14" s="118">
        <f t="shared" si="17"/>
        <v>3.591460184406416</v>
      </c>
      <c r="AN14" s="118">
        <f t="shared" si="18"/>
        <v>-7.6257281154923797</v>
      </c>
      <c r="AO14" s="118">
        <f t="shared" si="19"/>
        <v>4.8086484843052117</v>
      </c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</row>
    <row r="15" spans="1:128">
      <c r="A15" s="110" t="s">
        <v>105</v>
      </c>
      <c r="B15" s="111" t="s">
        <v>106</v>
      </c>
      <c r="C15" s="163" t="s">
        <v>131</v>
      </c>
      <c r="D15" s="100">
        <v>3</v>
      </c>
      <c r="E15" s="113">
        <v>443.49860000000001</v>
      </c>
      <c r="F15" s="113">
        <f t="shared" si="25"/>
        <v>443.59999999999997</v>
      </c>
      <c r="G15" s="154">
        <v>7.6399999999999996E-2</v>
      </c>
      <c r="H15" s="154">
        <v>2.5000000000000001E-2</v>
      </c>
      <c r="I15" s="114">
        <f t="shared" si="20"/>
        <v>0.10139999999999999</v>
      </c>
      <c r="J15" s="113">
        <f t="shared" si="26"/>
        <v>228.61684753098891</v>
      </c>
      <c r="K15" s="133"/>
      <c r="L15" s="136">
        <v>443.6</v>
      </c>
      <c r="M15" s="152"/>
      <c r="N15" s="149"/>
      <c r="O15" s="134">
        <v>0.1069</v>
      </c>
      <c r="P15" s="135">
        <v>241</v>
      </c>
      <c r="Q15" s="116"/>
      <c r="R15" s="116"/>
      <c r="S15" s="116">
        <f t="shared" si="23"/>
        <v>5.4240631163708137</v>
      </c>
      <c r="T15" s="116">
        <f t="shared" si="24"/>
        <v>5.4165528930813212</v>
      </c>
      <c r="U15" s="117"/>
      <c r="V15" s="118">
        <f t="shared" si="0"/>
        <v>-2.445594669848854</v>
      </c>
      <c r="W15" s="118">
        <f t="shared" si="1"/>
        <v>-7.4455946698488535</v>
      </c>
      <c r="X15" s="118">
        <f t="shared" si="2"/>
        <v>2.554405330151146</v>
      </c>
      <c r="Y15" s="118">
        <f t="shared" si="3"/>
        <v>-8.9765782501883056</v>
      </c>
      <c r="Z15" s="118">
        <f t="shared" si="4"/>
        <v>4.0853889104905985</v>
      </c>
      <c r="AA15" s="118">
        <f t="shared" si="5"/>
        <v>0.4686460764989463</v>
      </c>
      <c r="AB15" s="118">
        <f t="shared" si="6"/>
        <v>-4.5313539235010536</v>
      </c>
      <c r="AC15" s="118">
        <f t="shared" si="7"/>
        <v>5.4686460764989464</v>
      </c>
      <c r="AD15" s="118">
        <f t="shared" si="8"/>
        <v>-8.4233254492653309</v>
      </c>
      <c r="AE15" s="118">
        <f t="shared" si="9"/>
        <v>9.3606176022632219</v>
      </c>
      <c r="AF15" s="118">
        <f t="shared" si="10"/>
        <v>-1.5746462029102417</v>
      </c>
      <c r="AG15" s="118">
        <f t="shared" si="11"/>
        <v>-6.5746462029102419</v>
      </c>
      <c r="AH15" s="118">
        <f t="shared" si="12"/>
        <v>3.4253537970897581</v>
      </c>
      <c r="AI15" s="118">
        <f t="shared" si="13"/>
        <v>-9.313593663214796</v>
      </c>
      <c r="AJ15" s="118">
        <f t="shared" si="14"/>
        <v>6.164301257394313</v>
      </c>
      <c r="AK15" s="118">
        <f t="shared" si="15"/>
        <v>-1.4085398155935838</v>
      </c>
      <c r="AL15" s="118">
        <f t="shared" si="16"/>
        <v>-6.408539815593584</v>
      </c>
      <c r="AM15" s="118">
        <f t="shared" si="17"/>
        <v>3.591460184406416</v>
      </c>
      <c r="AN15" s="118">
        <f t="shared" si="18"/>
        <v>-7.6257281154923797</v>
      </c>
      <c r="AO15" s="118">
        <f t="shared" si="19"/>
        <v>4.8086484843052117</v>
      </c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</row>
    <row r="16" spans="1:128">
      <c r="A16" s="110" t="s">
        <v>105</v>
      </c>
      <c r="B16" s="111" t="s">
        <v>106</v>
      </c>
      <c r="C16" s="163" t="s">
        <v>131</v>
      </c>
      <c r="D16" s="100">
        <v>4</v>
      </c>
      <c r="E16" s="113">
        <v>443.49950000000001</v>
      </c>
      <c r="F16" s="113">
        <f t="shared" si="25"/>
        <v>443.8</v>
      </c>
      <c r="G16" s="154">
        <v>0.25009999999999999</v>
      </c>
      <c r="H16" s="154">
        <v>5.04E-2</v>
      </c>
      <c r="I16" s="114">
        <f t="shared" si="20"/>
        <v>0.30049999999999999</v>
      </c>
      <c r="J16" s="113">
        <f t="shared" si="26"/>
        <v>677.39238297058398</v>
      </c>
      <c r="K16" s="133"/>
      <c r="L16" s="136">
        <v>443.9</v>
      </c>
      <c r="M16" s="134">
        <v>0.2382</v>
      </c>
      <c r="N16" s="134">
        <v>5.2499999999999998E-2</v>
      </c>
      <c r="O16" s="134">
        <v>0.29070000000000001</v>
      </c>
      <c r="P16" s="135">
        <v>655</v>
      </c>
      <c r="Q16" s="116">
        <f t="shared" ref="Q16:Q17" si="27">((M16-G16)/G16)*100</f>
        <v>-4.7580967612954792</v>
      </c>
      <c r="R16" s="116">
        <f t="shared" ref="R16:R17" si="28">((N16-H16)/H16)*100</f>
        <v>4.1666666666666625</v>
      </c>
      <c r="S16" s="116">
        <f t="shared" si="23"/>
        <v>-3.2612312811979951</v>
      </c>
      <c r="T16" s="116">
        <f t="shared" si="24"/>
        <v>-3.305673865476042</v>
      </c>
      <c r="U16" s="117"/>
      <c r="V16" s="118">
        <f t="shared" si="0"/>
        <v>-2.445594669848854</v>
      </c>
      <c r="W16" s="118">
        <f t="shared" si="1"/>
        <v>-7.4455946698488535</v>
      </c>
      <c r="X16" s="118">
        <f t="shared" si="2"/>
        <v>2.554405330151146</v>
      </c>
      <c r="Y16" s="118">
        <f t="shared" si="3"/>
        <v>-8.9765782501883056</v>
      </c>
      <c r="Z16" s="118">
        <f t="shared" si="4"/>
        <v>4.0853889104905985</v>
      </c>
      <c r="AA16" s="118">
        <f t="shared" si="5"/>
        <v>0.4686460764989463</v>
      </c>
      <c r="AB16" s="118">
        <f t="shared" si="6"/>
        <v>-4.5313539235010536</v>
      </c>
      <c r="AC16" s="118">
        <f t="shared" si="7"/>
        <v>5.4686460764989464</v>
      </c>
      <c r="AD16" s="118">
        <f t="shared" si="8"/>
        <v>-8.4233254492653309</v>
      </c>
      <c r="AE16" s="118">
        <f t="shared" si="9"/>
        <v>9.3606176022632219</v>
      </c>
      <c r="AF16" s="118">
        <f t="shared" si="10"/>
        <v>-1.5746462029102417</v>
      </c>
      <c r="AG16" s="118">
        <f t="shared" si="11"/>
        <v>-6.5746462029102419</v>
      </c>
      <c r="AH16" s="118">
        <f t="shared" si="12"/>
        <v>3.4253537970897581</v>
      </c>
      <c r="AI16" s="118">
        <f t="shared" si="13"/>
        <v>-9.313593663214796</v>
      </c>
      <c r="AJ16" s="118">
        <f t="shared" si="14"/>
        <v>6.164301257394313</v>
      </c>
      <c r="AK16" s="118">
        <f t="shared" si="15"/>
        <v>-1.4085398155935838</v>
      </c>
      <c r="AL16" s="118">
        <f t="shared" si="16"/>
        <v>-6.408539815593584</v>
      </c>
      <c r="AM16" s="118">
        <f t="shared" si="17"/>
        <v>3.591460184406416</v>
      </c>
      <c r="AN16" s="118">
        <f t="shared" si="18"/>
        <v>-7.6257281154923797</v>
      </c>
      <c r="AO16" s="118">
        <f t="shared" si="19"/>
        <v>4.8086484843052117</v>
      </c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</row>
    <row r="17" spans="1:128">
      <c r="A17" s="110" t="s">
        <v>105</v>
      </c>
      <c r="B17" s="111" t="s">
        <v>106</v>
      </c>
      <c r="C17" s="163" t="s">
        <v>131</v>
      </c>
      <c r="D17" s="100">
        <v>5</v>
      </c>
      <c r="E17" s="113">
        <v>443.69980000000004</v>
      </c>
      <c r="F17" s="113">
        <f t="shared" si="25"/>
        <v>444.2</v>
      </c>
      <c r="G17" s="154">
        <v>0.4</v>
      </c>
      <c r="H17" s="154">
        <v>0.1002</v>
      </c>
      <c r="I17" s="114">
        <f t="shared" si="20"/>
        <v>0.50019999999999998</v>
      </c>
      <c r="J17" s="113">
        <f t="shared" si="26"/>
        <v>1126.8594021551251</v>
      </c>
      <c r="K17" s="133"/>
      <c r="L17" s="136">
        <v>444.2</v>
      </c>
      <c r="M17" s="134">
        <v>0.38819999999999999</v>
      </c>
      <c r="N17" s="134">
        <v>7.8700000000000006E-2</v>
      </c>
      <c r="O17" s="134">
        <v>0.46689999999999998</v>
      </c>
      <c r="P17" s="135">
        <v>1052</v>
      </c>
      <c r="Q17" s="116">
        <f t="shared" si="27"/>
        <v>-2.9500000000000082</v>
      </c>
      <c r="R17" s="116">
        <f t="shared" si="28"/>
        <v>-21.457085828343306</v>
      </c>
      <c r="S17" s="116">
        <f t="shared" ref="S17:S33" si="29">((O17-I17)/I17)*100</f>
        <v>-6.6573370651739294</v>
      </c>
      <c r="T17" s="116">
        <f t="shared" ref="T17:T33" si="30">((P17-J17)/J17)*100</f>
        <v>-6.6431892046120407</v>
      </c>
      <c r="U17" s="117"/>
      <c r="V17" s="118">
        <f t="shared" si="0"/>
        <v>-2.445594669848854</v>
      </c>
      <c r="W17" s="118">
        <f t="shared" si="1"/>
        <v>-7.4455946698488535</v>
      </c>
      <c r="X17" s="118">
        <f t="shared" si="2"/>
        <v>2.554405330151146</v>
      </c>
      <c r="Y17" s="118">
        <f t="shared" si="3"/>
        <v>-8.9765782501883056</v>
      </c>
      <c r="Z17" s="118">
        <f t="shared" si="4"/>
        <v>4.0853889104905985</v>
      </c>
      <c r="AA17" s="118">
        <f t="shared" si="5"/>
        <v>0.4686460764989463</v>
      </c>
      <c r="AB17" s="118">
        <f t="shared" si="6"/>
        <v>-4.5313539235010536</v>
      </c>
      <c r="AC17" s="118">
        <f t="shared" si="7"/>
        <v>5.4686460764989464</v>
      </c>
      <c r="AD17" s="118">
        <f t="shared" si="8"/>
        <v>-8.4233254492653309</v>
      </c>
      <c r="AE17" s="118">
        <f t="shared" si="9"/>
        <v>9.3606176022632219</v>
      </c>
      <c r="AF17" s="118">
        <f t="shared" si="10"/>
        <v>-1.5746462029102417</v>
      </c>
      <c r="AG17" s="118">
        <f t="shared" si="11"/>
        <v>-6.5746462029102419</v>
      </c>
      <c r="AH17" s="118">
        <f t="shared" si="12"/>
        <v>3.4253537970897581</v>
      </c>
      <c r="AI17" s="118">
        <f t="shared" si="13"/>
        <v>-9.313593663214796</v>
      </c>
      <c r="AJ17" s="118">
        <f t="shared" si="14"/>
        <v>6.164301257394313</v>
      </c>
      <c r="AK17" s="118">
        <f t="shared" si="15"/>
        <v>-1.4085398155935838</v>
      </c>
      <c r="AL17" s="118">
        <f t="shared" si="16"/>
        <v>-6.408539815593584</v>
      </c>
      <c r="AM17" s="118">
        <f t="shared" si="17"/>
        <v>3.591460184406416</v>
      </c>
      <c r="AN17" s="118">
        <f t="shared" si="18"/>
        <v>-7.6257281154923797</v>
      </c>
      <c r="AO17" s="118">
        <f t="shared" si="19"/>
        <v>4.8086484843052117</v>
      </c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</row>
    <row r="18" spans="1:128">
      <c r="A18" s="110" t="s">
        <v>105</v>
      </c>
      <c r="B18" s="111" t="s">
        <v>106</v>
      </c>
      <c r="C18" s="163" t="s">
        <v>131</v>
      </c>
      <c r="D18" s="100">
        <v>6</v>
      </c>
      <c r="E18" s="113">
        <v>444.09879999999998</v>
      </c>
      <c r="F18" s="113">
        <f t="shared" si="25"/>
        <v>444.8</v>
      </c>
      <c r="G18" s="154">
        <v>0.55130000000000001</v>
      </c>
      <c r="H18" s="154">
        <v>0.14990000000000001</v>
      </c>
      <c r="I18" s="114">
        <f t="shared" si="20"/>
        <v>0.70120000000000005</v>
      </c>
      <c r="J18" s="113">
        <f t="shared" si="26"/>
        <v>1577.9876946371603</v>
      </c>
      <c r="K18" s="133"/>
      <c r="L18" s="136">
        <v>444.8</v>
      </c>
      <c r="M18" s="134">
        <v>0.54100000000000004</v>
      </c>
      <c r="N18" s="134">
        <v>0.12709999999999999</v>
      </c>
      <c r="O18" s="134">
        <v>0.66810000000000003</v>
      </c>
      <c r="P18" s="135">
        <v>1503</v>
      </c>
      <c r="Q18" s="116">
        <f t="shared" ref="Q18:Q33" si="31">((M18-G18)/G18)*100</f>
        <v>-1.8683112642844142</v>
      </c>
      <c r="R18" s="116">
        <f t="shared" ref="R18:R33" si="32">((N18-H18)/H18)*100</f>
        <v>-15.210140093395609</v>
      </c>
      <c r="S18" s="116">
        <f t="shared" si="29"/>
        <v>-4.7204791785510576</v>
      </c>
      <c r="T18" s="116">
        <f t="shared" si="30"/>
        <v>-4.7521089607991422</v>
      </c>
      <c r="U18" s="117"/>
      <c r="V18" s="118">
        <f t="shared" si="0"/>
        <v>-2.445594669848854</v>
      </c>
      <c r="W18" s="118">
        <f t="shared" si="1"/>
        <v>-7.4455946698488535</v>
      </c>
      <c r="X18" s="118">
        <f t="shared" si="2"/>
        <v>2.554405330151146</v>
      </c>
      <c r="Y18" s="118">
        <f t="shared" si="3"/>
        <v>-8.9765782501883056</v>
      </c>
      <c r="Z18" s="118">
        <f t="shared" si="4"/>
        <v>4.0853889104905985</v>
      </c>
      <c r="AA18" s="118">
        <f t="shared" si="5"/>
        <v>0.4686460764989463</v>
      </c>
      <c r="AB18" s="118">
        <f t="shared" si="6"/>
        <v>-4.5313539235010536</v>
      </c>
      <c r="AC18" s="118">
        <f t="shared" si="7"/>
        <v>5.4686460764989464</v>
      </c>
      <c r="AD18" s="118">
        <f t="shared" si="8"/>
        <v>-8.4233254492653309</v>
      </c>
      <c r="AE18" s="118">
        <f t="shared" si="9"/>
        <v>9.3606176022632219</v>
      </c>
      <c r="AF18" s="118">
        <f t="shared" si="10"/>
        <v>-1.5746462029102417</v>
      </c>
      <c r="AG18" s="118">
        <f t="shared" si="11"/>
        <v>-6.5746462029102419</v>
      </c>
      <c r="AH18" s="118">
        <f t="shared" si="12"/>
        <v>3.4253537970897581</v>
      </c>
      <c r="AI18" s="118">
        <f t="shared" si="13"/>
        <v>-9.313593663214796</v>
      </c>
      <c r="AJ18" s="118">
        <f t="shared" si="14"/>
        <v>6.164301257394313</v>
      </c>
      <c r="AK18" s="118">
        <f t="shared" si="15"/>
        <v>-1.4085398155935838</v>
      </c>
      <c r="AL18" s="118">
        <f t="shared" si="16"/>
        <v>-6.408539815593584</v>
      </c>
      <c r="AM18" s="118">
        <f t="shared" si="17"/>
        <v>3.591460184406416</v>
      </c>
      <c r="AN18" s="118">
        <f t="shared" si="18"/>
        <v>-7.6257281154923797</v>
      </c>
      <c r="AO18" s="118">
        <f t="shared" si="19"/>
        <v>4.8086484843052117</v>
      </c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</row>
    <row r="19" spans="1:128">
      <c r="A19" s="110" t="s">
        <v>105</v>
      </c>
      <c r="B19" s="111" t="s">
        <v>106</v>
      </c>
      <c r="C19" s="163" t="s">
        <v>132</v>
      </c>
      <c r="D19" s="100">
        <v>7</v>
      </c>
      <c r="E19" s="113">
        <v>443.39890000000008</v>
      </c>
      <c r="F19" s="113">
        <f t="shared" si="25"/>
        <v>445.30000000000007</v>
      </c>
      <c r="G19" s="154">
        <v>1.5008999999999999</v>
      </c>
      <c r="H19" s="154">
        <v>0.4002</v>
      </c>
      <c r="I19" s="114">
        <f t="shared" si="20"/>
        <v>1.9011</v>
      </c>
      <c r="J19" s="113">
        <f t="shared" si="26"/>
        <v>4280.6352567365402</v>
      </c>
      <c r="K19" s="133"/>
      <c r="L19" s="136">
        <v>445.4</v>
      </c>
      <c r="M19" s="134">
        <v>1.5608</v>
      </c>
      <c r="N19" s="134">
        <v>0.38800000000000001</v>
      </c>
      <c r="O19" s="134">
        <v>1.9488000000000001</v>
      </c>
      <c r="P19" s="135">
        <v>4387</v>
      </c>
      <c r="Q19" s="116">
        <f t="shared" si="31"/>
        <v>3.990938770071295</v>
      </c>
      <c r="R19" s="116">
        <f t="shared" si="32"/>
        <v>-3.0484757621189376</v>
      </c>
      <c r="S19" s="116">
        <f t="shared" si="29"/>
        <v>2.5090736941770593</v>
      </c>
      <c r="T19" s="116">
        <f t="shared" si="30"/>
        <v>2.4847887494285104</v>
      </c>
      <c r="U19" s="117"/>
      <c r="V19" s="118">
        <f t="shared" si="0"/>
        <v>-2.445594669848854</v>
      </c>
      <c r="W19" s="118">
        <f t="shared" si="1"/>
        <v>-7.4455946698488535</v>
      </c>
      <c r="X19" s="118">
        <f t="shared" si="2"/>
        <v>2.554405330151146</v>
      </c>
      <c r="Y19" s="118">
        <f t="shared" si="3"/>
        <v>-8.9765782501883056</v>
      </c>
      <c r="Z19" s="118">
        <f t="shared" si="4"/>
        <v>4.0853889104905985</v>
      </c>
      <c r="AA19" s="118">
        <f t="shared" si="5"/>
        <v>0.4686460764989463</v>
      </c>
      <c r="AB19" s="118">
        <f t="shared" si="6"/>
        <v>-4.5313539235010536</v>
      </c>
      <c r="AC19" s="118">
        <f t="shared" si="7"/>
        <v>5.4686460764989464</v>
      </c>
      <c r="AD19" s="118">
        <f t="shared" si="8"/>
        <v>-8.4233254492653309</v>
      </c>
      <c r="AE19" s="118">
        <f t="shared" si="9"/>
        <v>9.3606176022632219</v>
      </c>
      <c r="AF19" s="118">
        <f t="shared" si="10"/>
        <v>-1.5746462029102417</v>
      </c>
      <c r="AG19" s="118">
        <f t="shared" si="11"/>
        <v>-6.5746462029102419</v>
      </c>
      <c r="AH19" s="118">
        <f t="shared" si="12"/>
        <v>3.4253537970897581</v>
      </c>
      <c r="AI19" s="118">
        <f t="shared" si="13"/>
        <v>-9.313593663214796</v>
      </c>
      <c r="AJ19" s="118">
        <f t="shared" si="14"/>
        <v>6.164301257394313</v>
      </c>
      <c r="AK19" s="118">
        <f t="shared" si="15"/>
        <v>-1.4085398155935838</v>
      </c>
      <c r="AL19" s="118">
        <f t="shared" si="16"/>
        <v>-6.408539815593584</v>
      </c>
      <c r="AM19" s="118">
        <f t="shared" si="17"/>
        <v>3.591460184406416</v>
      </c>
      <c r="AN19" s="118">
        <f t="shared" si="18"/>
        <v>-7.6257281154923797</v>
      </c>
      <c r="AO19" s="118">
        <f t="shared" si="19"/>
        <v>4.8086484843052117</v>
      </c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</row>
    <row r="20" spans="1:128">
      <c r="A20" s="110" t="s">
        <v>105</v>
      </c>
      <c r="B20" s="111" t="s">
        <v>106</v>
      </c>
      <c r="C20" s="163" t="s">
        <v>132</v>
      </c>
      <c r="D20" s="100">
        <v>8</v>
      </c>
      <c r="E20" s="113">
        <v>443.84880000000004</v>
      </c>
      <c r="F20" s="113">
        <f t="shared" si="25"/>
        <v>446.6</v>
      </c>
      <c r="G20" s="154">
        <v>2.2509000000000001</v>
      </c>
      <c r="H20" s="154">
        <v>0.50029999999999997</v>
      </c>
      <c r="I20" s="114">
        <f t="shared" si="20"/>
        <v>2.7511999999999999</v>
      </c>
      <c r="J20" s="113">
        <f t="shared" si="26"/>
        <v>6184.0418132647355</v>
      </c>
      <c r="K20" s="133"/>
      <c r="L20" s="136">
        <v>446.7</v>
      </c>
      <c r="M20" s="134">
        <v>2.3420999999999998</v>
      </c>
      <c r="N20" s="134">
        <v>0.49209999999999998</v>
      </c>
      <c r="O20" s="134">
        <v>2.8342000000000001</v>
      </c>
      <c r="P20" s="135">
        <v>6370</v>
      </c>
      <c r="Q20" s="116">
        <f t="shared" si="31"/>
        <v>4.0517126482740116</v>
      </c>
      <c r="R20" s="116">
        <f t="shared" si="32"/>
        <v>-1.6390165900459694</v>
      </c>
      <c r="S20" s="116">
        <f t="shared" si="29"/>
        <v>3.016865367839495</v>
      </c>
      <c r="T20" s="116">
        <f t="shared" si="30"/>
        <v>3.0070654816140663</v>
      </c>
      <c r="U20" s="117"/>
      <c r="V20" s="118">
        <f t="shared" si="0"/>
        <v>-2.445594669848854</v>
      </c>
      <c r="W20" s="118">
        <f t="shared" si="1"/>
        <v>-7.4455946698488535</v>
      </c>
      <c r="X20" s="118">
        <f t="shared" si="2"/>
        <v>2.554405330151146</v>
      </c>
      <c r="Y20" s="118">
        <f t="shared" si="3"/>
        <v>-8.9765782501883056</v>
      </c>
      <c r="Z20" s="118">
        <f t="shared" si="4"/>
        <v>4.0853889104905985</v>
      </c>
      <c r="AA20" s="118">
        <f t="shared" si="5"/>
        <v>0.4686460764989463</v>
      </c>
      <c r="AB20" s="118">
        <f t="shared" si="6"/>
        <v>-4.5313539235010536</v>
      </c>
      <c r="AC20" s="118">
        <f t="shared" si="7"/>
        <v>5.4686460764989464</v>
      </c>
      <c r="AD20" s="118">
        <f t="shared" si="8"/>
        <v>-8.4233254492653309</v>
      </c>
      <c r="AE20" s="118">
        <f t="shared" si="9"/>
        <v>9.3606176022632219</v>
      </c>
      <c r="AF20" s="118">
        <f t="shared" si="10"/>
        <v>-1.5746462029102417</v>
      </c>
      <c r="AG20" s="118">
        <f t="shared" si="11"/>
        <v>-6.5746462029102419</v>
      </c>
      <c r="AH20" s="118">
        <f t="shared" si="12"/>
        <v>3.4253537970897581</v>
      </c>
      <c r="AI20" s="118">
        <f t="shared" si="13"/>
        <v>-9.313593663214796</v>
      </c>
      <c r="AJ20" s="118">
        <f t="shared" si="14"/>
        <v>6.164301257394313</v>
      </c>
      <c r="AK20" s="118">
        <f t="shared" si="15"/>
        <v>-1.4085398155935838</v>
      </c>
      <c r="AL20" s="118">
        <f t="shared" si="16"/>
        <v>-6.408539815593584</v>
      </c>
      <c r="AM20" s="118">
        <f t="shared" si="17"/>
        <v>3.591460184406416</v>
      </c>
      <c r="AN20" s="118">
        <f t="shared" si="18"/>
        <v>-7.6257281154923797</v>
      </c>
      <c r="AO20" s="118">
        <f t="shared" si="19"/>
        <v>4.8086484843052117</v>
      </c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</row>
    <row r="21" spans="1:128">
      <c r="A21" s="110" t="s">
        <v>105</v>
      </c>
      <c r="B21" s="111" t="s">
        <v>106</v>
      </c>
      <c r="C21" s="163" t="s">
        <v>132</v>
      </c>
      <c r="D21" s="100">
        <v>9</v>
      </c>
      <c r="E21" s="113">
        <v>444.19680000000005</v>
      </c>
      <c r="F21" s="113">
        <f t="shared" si="25"/>
        <v>447.70000000000005</v>
      </c>
      <c r="G21" s="154">
        <v>2.7523</v>
      </c>
      <c r="H21" s="154">
        <v>0.75090000000000001</v>
      </c>
      <c r="I21" s="114">
        <f t="shared" si="20"/>
        <v>3.5032000000000001</v>
      </c>
      <c r="J21" s="113">
        <f t="shared" si="26"/>
        <v>7863.1920269977218</v>
      </c>
      <c r="K21" s="133"/>
      <c r="L21" s="136">
        <v>447.7</v>
      </c>
      <c r="M21" s="134">
        <v>2.7909999999999999</v>
      </c>
      <c r="N21" s="134">
        <v>0.75039999999999996</v>
      </c>
      <c r="O21" s="134">
        <v>3.5413999999999999</v>
      </c>
      <c r="P21" s="135">
        <v>7949</v>
      </c>
      <c r="Q21" s="116">
        <f t="shared" si="31"/>
        <v>1.4060967191076539</v>
      </c>
      <c r="R21" s="116">
        <f t="shared" si="32"/>
        <v>-6.658676255161218E-2</v>
      </c>
      <c r="S21" s="116">
        <f t="shared" si="29"/>
        <v>1.0904316053893521</v>
      </c>
      <c r="T21" s="116">
        <f t="shared" si="30"/>
        <v>1.09126131865612</v>
      </c>
      <c r="U21" s="117"/>
      <c r="V21" s="118">
        <f t="shared" si="0"/>
        <v>-2.445594669848854</v>
      </c>
      <c r="W21" s="118">
        <f t="shared" si="1"/>
        <v>-7.4455946698488535</v>
      </c>
      <c r="X21" s="118">
        <f t="shared" si="2"/>
        <v>2.554405330151146</v>
      </c>
      <c r="Y21" s="118">
        <f t="shared" si="3"/>
        <v>-8.9765782501883056</v>
      </c>
      <c r="Z21" s="118">
        <f t="shared" si="4"/>
        <v>4.0853889104905985</v>
      </c>
      <c r="AA21" s="118">
        <f t="shared" si="5"/>
        <v>0.4686460764989463</v>
      </c>
      <c r="AB21" s="118">
        <f t="shared" si="6"/>
        <v>-4.5313539235010536</v>
      </c>
      <c r="AC21" s="118">
        <f t="shared" si="7"/>
        <v>5.4686460764989464</v>
      </c>
      <c r="AD21" s="118">
        <f t="shared" si="8"/>
        <v>-8.4233254492653309</v>
      </c>
      <c r="AE21" s="118">
        <f t="shared" si="9"/>
        <v>9.3606176022632219</v>
      </c>
      <c r="AF21" s="118">
        <f t="shared" si="10"/>
        <v>-1.5746462029102417</v>
      </c>
      <c r="AG21" s="118">
        <f t="shared" si="11"/>
        <v>-6.5746462029102419</v>
      </c>
      <c r="AH21" s="118">
        <f t="shared" si="12"/>
        <v>3.4253537970897581</v>
      </c>
      <c r="AI21" s="118">
        <f t="shared" si="13"/>
        <v>-9.313593663214796</v>
      </c>
      <c r="AJ21" s="118">
        <f t="shared" si="14"/>
        <v>6.164301257394313</v>
      </c>
      <c r="AK21" s="118">
        <f t="shared" si="15"/>
        <v>-1.4085398155935838</v>
      </c>
      <c r="AL21" s="118">
        <f t="shared" si="16"/>
        <v>-6.408539815593584</v>
      </c>
      <c r="AM21" s="118">
        <f t="shared" si="17"/>
        <v>3.591460184406416</v>
      </c>
      <c r="AN21" s="118">
        <f t="shared" si="18"/>
        <v>-7.6257281154923797</v>
      </c>
      <c r="AO21" s="118">
        <f t="shared" si="19"/>
        <v>4.8086484843052117</v>
      </c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</row>
    <row r="22" spans="1:128">
      <c r="A22" s="110" t="s">
        <v>15</v>
      </c>
      <c r="B22" s="111" t="s">
        <v>52</v>
      </c>
      <c r="C22" s="163" t="s">
        <v>133</v>
      </c>
      <c r="D22" s="164">
        <v>1</v>
      </c>
      <c r="E22" s="113">
        <v>443.76910000000004</v>
      </c>
      <c r="F22" s="113">
        <f t="shared" si="25"/>
        <v>443.80000000000007</v>
      </c>
      <c r="G22" s="154">
        <v>2.0799999999999999E-2</v>
      </c>
      <c r="H22" s="154">
        <v>1.01E-2</v>
      </c>
      <c r="I22" s="114">
        <f t="shared" si="20"/>
        <v>3.0899999999999997E-2</v>
      </c>
      <c r="J22" s="113">
        <f t="shared" si="26"/>
        <v>69.628976120701424</v>
      </c>
      <c r="K22" s="129">
        <v>443.7</v>
      </c>
      <c r="L22" s="129">
        <v>443.7</v>
      </c>
      <c r="M22" s="130">
        <v>2.0199999999999999E-2</v>
      </c>
      <c r="N22" s="130">
        <v>1.38E-2</v>
      </c>
      <c r="O22" s="130">
        <v>3.4000000000000002E-2</v>
      </c>
      <c r="P22" s="115">
        <v>77</v>
      </c>
      <c r="Q22" s="116">
        <f t="shared" si="31"/>
        <v>-2.8846153846153841</v>
      </c>
      <c r="R22" s="116">
        <f t="shared" si="32"/>
        <v>36.633663366336641</v>
      </c>
      <c r="S22" s="116">
        <f t="shared" si="29"/>
        <v>10.032362459546944</v>
      </c>
      <c r="T22" s="116">
        <f t="shared" si="30"/>
        <v>10.586144289298394</v>
      </c>
      <c r="U22" s="117"/>
      <c r="V22" s="118">
        <f t="shared" si="0"/>
        <v>-2.445594669848854</v>
      </c>
      <c r="W22" s="118">
        <f t="shared" si="1"/>
        <v>-7.4455946698488535</v>
      </c>
      <c r="X22" s="118">
        <f t="shared" si="2"/>
        <v>2.554405330151146</v>
      </c>
      <c r="Y22" s="118">
        <f t="shared" si="3"/>
        <v>-8.9765782501883056</v>
      </c>
      <c r="Z22" s="118">
        <f t="shared" si="4"/>
        <v>4.0853889104905985</v>
      </c>
      <c r="AA22" s="118">
        <f t="shared" si="5"/>
        <v>0.4686460764989463</v>
      </c>
      <c r="AB22" s="118">
        <f t="shared" si="6"/>
        <v>-4.5313539235010536</v>
      </c>
      <c r="AC22" s="118">
        <f t="shared" si="7"/>
        <v>5.4686460764989464</v>
      </c>
      <c r="AD22" s="118">
        <f t="shared" si="8"/>
        <v>-8.4233254492653309</v>
      </c>
      <c r="AE22" s="118">
        <f t="shared" si="9"/>
        <v>9.3606176022632219</v>
      </c>
      <c r="AF22" s="118">
        <f t="shared" si="10"/>
        <v>-1.5746462029102417</v>
      </c>
      <c r="AG22" s="118">
        <f t="shared" si="11"/>
        <v>-6.5746462029102419</v>
      </c>
      <c r="AH22" s="118">
        <f t="shared" si="12"/>
        <v>3.4253537970897581</v>
      </c>
      <c r="AI22" s="118">
        <f t="shared" si="13"/>
        <v>-9.313593663214796</v>
      </c>
      <c r="AJ22" s="118">
        <f t="shared" si="14"/>
        <v>6.164301257394313</v>
      </c>
      <c r="AK22" s="118">
        <f t="shared" si="15"/>
        <v>-1.4085398155935838</v>
      </c>
      <c r="AL22" s="118">
        <f t="shared" si="16"/>
        <v>-6.408539815593584</v>
      </c>
      <c r="AM22" s="118">
        <f t="shared" si="17"/>
        <v>3.591460184406416</v>
      </c>
      <c r="AN22" s="118">
        <f t="shared" si="18"/>
        <v>-7.6257281154923797</v>
      </c>
      <c r="AO22" s="118">
        <f t="shared" si="19"/>
        <v>4.8086484843052117</v>
      </c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</row>
    <row r="23" spans="1:128">
      <c r="A23" s="110" t="s">
        <v>15</v>
      </c>
      <c r="B23" s="111" t="s">
        <v>52</v>
      </c>
      <c r="C23" s="163" t="s">
        <v>133</v>
      </c>
      <c r="D23" s="100">
        <v>2</v>
      </c>
      <c r="E23" s="113">
        <v>443.84779999999995</v>
      </c>
      <c r="F23" s="113">
        <f t="shared" si="25"/>
        <v>443.9</v>
      </c>
      <c r="G23" s="154">
        <v>3.5900000000000001E-2</v>
      </c>
      <c r="H23" s="154">
        <v>1.6299999999999999E-2</v>
      </c>
      <c r="I23" s="114">
        <f t="shared" si="20"/>
        <v>5.2199999999999996E-2</v>
      </c>
      <c r="J23" s="113">
        <f t="shared" si="26"/>
        <v>117.60266324553922</v>
      </c>
      <c r="K23" s="131">
        <v>443.8</v>
      </c>
      <c r="L23" s="131">
        <v>443.8</v>
      </c>
      <c r="M23" s="132">
        <v>3.4000000000000002E-2</v>
      </c>
      <c r="N23" s="132">
        <v>1.5800000000000002E-2</v>
      </c>
      <c r="O23" s="132">
        <v>4.9799999999999997E-2</v>
      </c>
      <c r="P23" s="119">
        <v>112</v>
      </c>
      <c r="Q23" s="116">
        <f t="shared" si="31"/>
        <v>-5.2924791086350949</v>
      </c>
      <c r="R23" s="116">
        <f t="shared" si="32"/>
        <v>-3.0674846625766685</v>
      </c>
      <c r="S23" s="116">
        <f t="shared" si="29"/>
        <v>-4.5977011494252862</v>
      </c>
      <c r="T23" s="116">
        <f t="shared" si="30"/>
        <v>-4.7640615364650198</v>
      </c>
      <c r="U23" s="117"/>
      <c r="V23" s="118">
        <f t="shared" si="0"/>
        <v>-2.445594669848854</v>
      </c>
      <c r="W23" s="118">
        <f t="shared" si="1"/>
        <v>-7.4455946698488535</v>
      </c>
      <c r="X23" s="118">
        <f t="shared" si="2"/>
        <v>2.554405330151146</v>
      </c>
      <c r="Y23" s="118">
        <f t="shared" si="3"/>
        <v>-8.9765782501883056</v>
      </c>
      <c r="Z23" s="118">
        <f t="shared" si="4"/>
        <v>4.0853889104905985</v>
      </c>
      <c r="AA23" s="118">
        <f t="shared" si="5"/>
        <v>0.4686460764989463</v>
      </c>
      <c r="AB23" s="118">
        <f t="shared" si="6"/>
        <v>-4.5313539235010536</v>
      </c>
      <c r="AC23" s="118">
        <f t="shared" si="7"/>
        <v>5.4686460764989464</v>
      </c>
      <c r="AD23" s="118">
        <f t="shared" si="8"/>
        <v>-8.4233254492653309</v>
      </c>
      <c r="AE23" s="118">
        <f t="shared" si="9"/>
        <v>9.3606176022632219</v>
      </c>
      <c r="AF23" s="118">
        <f t="shared" si="10"/>
        <v>-1.5746462029102417</v>
      </c>
      <c r="AG23" s="118">
        <f t="shared" si="11"/>
        <v>-6.5746462029102419</v>
      </c>
      <c r="AH23" s="118">
        <f t="shared" si="12"/>
        <v>3.4253537970897581</v>
      </c>
      <c r="AI23" s="118">
        <f t="shared" si="13"/>
        <v>-9.313593663214796</v>
      </c>
      <c r="AJ23" s="118">
        <f t="shared" si="14"/>
        <v>6.164301257394313</v>
      </c>
      <c r="AK23" s="118">
        <f t="shared" si="15"/>
        <v>-1.4085398155935838</v>
      </c>
      <c r="AL23" s="118">
        <f t="shared" si="16"/>
        <v>-6.408539815593584</v>
      </c>
      <c r="AM23" s="118">
        <f t="shared" si="17"/>
        <v>3.591460184406416</v>
      </c>
      <c r="AN23" s="118">
        <f t="shared" si="18"/>
        <v>-7.6257281154923797</v>
      </c>
      <c r="AO23" s="118">
        <f t="shared" si="19"/>
        <v>4.8086484843052117</v>
      </c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</row>
    <row r="24" spans="1:128">
      <c r="A24" s="110" t="s">
        <v>15</v>
      </c>
      <c r="B24" s="111" t="s">
        <v>52</v>
      </c>
      <c r="C24" s="163" t="s">
        <v>133</v>
      </c>
      <c r="D24" s="100">
        <v>3</v>
      </c>
      <c r="E24" s="113">
        <v>443.89800000000002</v>
      </c>
      <c r="F24" s="113">
        <f t="shared" si="25"/>
        <v>444</v>
      </c>
      <c r="G24" s="154">
        <v>7.5700000000000003E-2</v>
      </c>
      <c r="H24" s="154">
        <v>2.63E-2</v>
      </c>
      <c r="I24" s="114">
        <f t="shared" si="20"/>
        <v>0.10200000000000001</v>
      </c>
      <c r="J24" s="113">
        <f t="shared" si="26"/>
        <v>229.76259399635126</v>
      </c>
      <c r="K24" s="131">
        <v>443.2</v>
      </c>
      <c r="L24" s="131">
        <v>443.2</v>
      </c>
      <c r="M24" s="132">
        <v>7.1300000000000002E-2</v>
      </c>
      <c r="N24" s="132">
        <v>2.5399999999999999E-2</v>
      </c>
      <c r="O24" s="132">
        <v>9.6699999999999994E-2</v>
      </c>
      <c r="P24" s="119">
        <v>218</v>
      </c>
      <c r="Q24" s="116">
        <f t="shared" si="31"/>
        <v>-5.8124174372523134</v>
      </c>
      <c r="R24" s="116">
        <f t="shared" si="32"/>
        <v>-3.4220532319391692</v>
      </c>
      <c r="S24" s="116">
        <f t="shared" si="29"/>
        <v>-5.1960784313725608</v>
      </c>
      <c r="T24" s="116">
        <f t="shared" si="30"/>
        <v>-5.119455604918028</v>
      </c>
      <c r="U24" s="117"/>
      <c r="V24" s="118">
        <f t="shared" si="0"/>
        <v>-2.445594669848854</v>
      </c>
      <c r="W24" s="118">
        <f t="shared" si="1"/>
        <v>-7.4455946698488535</v>
      </c>
      <c r="X24" s="118">
        <f t="shared" si="2"/>
        <v>2.554405330151146</v>
      </c>
      <c r="Y24" s="118">
        <f t="shared" si="3"/>
        <v>-8.9765782501883056</v>
      </c>
      <c r="Z24" s="118">
        <f t="shared" si="4"/>
        <v>4.0853889104905985</v>
      </c>
      <c r="AA24" s="118">
        <f t="shared" si="5"/>
        <v>0.4686460764989463</v>
      </c>
      <c r="AB24" s="118">
        <f t="shared" si="6"/>
        <v>-4.5313539235010536</v>
      </c>
      <c r="AC24" s="118">
        <f t="shared" si="7"/>
        <v>5.4686460764989464</v>
      </c>
      <c r="AD24" s="118">
        <f t="shared" si="8"/>
        <v>-8.4233254492653309</v>
      </c>
      <c r="AE24" s="118">
        <f t="shared" si="9"/>
        <v>9.3606176022632219</v>
      </c>
      <c r="AF24" s="118">
        <f t="shared" si="10"/>
        <v>-1.5746462029102417</v>
      </c>
      <c r="AG24" s="118">
        <f t="shared" si="11"/>
        <v>-6.5746462029102419</v>
      </c>
      <c r="AH24" s="118">
        <f t="shared" si="12"/>
        <v>3.4253537970897581</v>
      </c>
      <c r="AI24" s="118">
        <f t="shared" si="13"/>
        <v>-9.313593663214796</v>
      </c>
      <c r="AJ24" s="118">
        <f t="shared" si="14"/>
        <v>6.164301257394313</v>
      </c>
      <c r="AK24" s="118">
        <f t="shared" si="15"/>
        <v>-1.4085398155935838</v>
      </c>
      <c r="AL24" s="118">
        <f t="shared" si="16"/>
        <v>-6.408539815593584</v>
      </c>
      <c r="AM24" s="118">
        <f t="shared" si="17"/>
        <v>3.591460184406416</v>
      </c>
      <c r="AN24" s="118">
        <f t="shared" si="18"/>
        <v>-7.6257281154923797</v>
      </c>
      <c r="AO24" s="118">
        <f t="shared" si="19"/>
        <v>4.8086484843052117</v>
      </c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</row>
    <row r="25" spans="1:128">
      <c r="A25" s="110" t="s">
        <v>15</v>
      </c>
      <c r="B25" s="111" t="s">
        <v>52</v>
      </c>
      <c r="C25" s="163" t="s">
        <v>133</v>
      </c>
      <c r="D25" s="100">
        <v>4</v>
      </c>
      <c r="E25" s="113">
        <v>443.59899999999999</v>
      </c>
      <c r="F25" s="113">
        <f t="shared" si="25"/>
        <v>443.9</v>
      </c>
      <c r="G25" s="154">
        <v>0.251</v>
      </c>
      <c r="H25" s="154">
        <v>0.05</v>
      </c>
      <c r="I25" s="114">
        <f t="shared" si="20"/>
        <v>0.30099999999999999</v>
      </c>
      <c r="J25" s="113">
        <f t="shared" si="26"/>
        <v>678.36704912401285</v>
      </c>
      <c r="K25" s="131">
        <v>443.6</v>
      </c>
      <c r="L25" s="131">
        <v>443.6</v>
      </c>
      <c r="M25" s="132">
        <v>0.2432</v>
      </c>
      <c r="N25" s="132">
        <v>4.7399999999999998E-2</v>
      </c>
      <c r="O25" s="132">
        <v>0.29060000000000002</v>
      </c>
      <c r="P25" s="119">
        <v>655</v>
      </c>
      <c r="Q25" s="116">
        <f t="shared" si="31"/>
        <v>-3.1075697211155386</v>
      </c>
      <c r="R25" s="116">
        <f t="shared" si="32"/>
        <v>-5.2000000000000099</v>
      </c>
      <c r="S25" s="116">
        <f t="shared" si="29"/>
        <v>-3.455149501661118</v>
      </c>
      <c r="T25" s="116">
        <f t="shared" si="30"/>
        <v>-3.4446026165609203</v>
      </c>
      <c r="U25" s="117"/>
      <c r="V25" s="118">
        <f t="shared" si="0"/>
        <v>-2.445594669848854</v>
      </c>
      <c r="W25" s="118">
        <f t="shared" si="1"/>
        <v>-7.4455946698488535</v>
      </c>
      <c r="X25" s="118">
        <f t="shared" si="2"/>
        <v>2.554405330151146</v>
      </c>
      <c r="Y25" s="118">
        <f t="shared" si="3"/>
        <v>-8.9765782501883056</v>
      </c>
      <c r="Z25" s="118">
        <f t="shared" si="4"/>
        <v>4.0853889104905985</v>
      </c>
      <c r="AA25" s="118">
        <f t="shared" si="5"/>
        <v>0.4686460764989463</v>
      </c>
      <c r="AB25" s="118">
        <f t="shared" si="6"/>
        <v>-4.5313539235010536</v>
      </c>
      <c r="AC25" s="118">
        <f t="shared" si="7"/>
        <v>5.4686460764989464</v>
      </c>
      <c r="AD25" s="118">
        <f t="shared" si="8"/>
        <v>-8.4233254492653309</v>
      </c>
      <c r="AE25" s="118">
        <f t="shared" si="9"/>
        <v>9.3606176022632219</v>
      </c>
      <c r="AF25" s="118">
        <f t="shared" si="10"/>
        <v>-1.5746462029102417</v>
      </c>
      <c r="AG25" s="118">
        <f t="shared" si="11"/>
        <v>-6.5746462029102419</v>
      </c>
      <c r="AH25" s="118">
        <f t="shared" si="12"/>
        <v>3.4253537970897581</v>
      </c>
      <c r="AI25" s="118">
        <f t="shared" si="13"/>
        <v>-9.313593663214796</v>
      </c>
      <c r="AJ25" s="118">
        <f t="shared" si="14"/>
        <v>6.164301257394313</v>
      </c>
      <c r="AK25" s="118">
        <f t="shared" si="15"/>
        <v>-1.4085398155935838</v>
      </c>
      <c r="AL25" s="118">
        <f t="shared" si="16"/>
        <v>-6.408539815593584</v>
      </c>
      <c r="AM25" s="118">
        <f t="shared" si="17"/>
        <v>3.591460184406416</v>
      </c>
      <c r="AN25" s="118">
        <f t="shared" si="18"/>
        <v>-7.6257281154923797</v>
      </c>
      <c r="AO25" s="118">
        <f t="shared" si="19"/>
        <v>4.8086484843052117</v>
      </c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</row>
    <row r="26" spans="1:128">
      <c r="A26" s="110" t="s">
        <v>15</v>
      </c>
      <c r="B26" s="111" t="s">
        <v>52</v>
      </c>
      <c r="C26" s="163" t="s">
        <v>133</v>
      </c>
      <c r="D26" s="100">
        <v>5</v>
      </c>
      <c r="E26" s="113">
        <v>444.19439999999997</v>
      </c>
      <c r="F26" s="113">
        <f t="shared" si="25"/>
        <v>444.69999999999993</v>
      </c>
      <c r="G26" s="154">
        <v>0.40200000000000002</v>
      </c>
      <c r="H26" s="154">
        <v>0.1036</v>
      </c>
      <c r="I26" s="114">
        <f t="shared" si="20"/>
        <v>0.50560000000000005</v>
      </c>
      <c r="J26" s="113">
        <f t="shared" si="26"/>
        <v>1137.7516618502368</v>
      </c>
      <c r="K26" s="131">
        <v>444.4</v>
      </c>
      <c r="L26" s="131">
        <v>444.4</v>
      </c>
      <c r="M26" s="132">
        <v>0.39400000000000002</v>
      </c>
      <c r="N26" s="132">
        <v>0.1047</v>
      </c>
      <c r="O26" s="132">
        <v>0.49869999999999998</v>
      </c>
      <c r="P26" s="119">
        <v>1123</v>
      </c>
      <c r="Q26" s="116">
        <f t="shared" si="31"/>
        <v>-1.9900497512437827</v>
      </c>
      <c r="R26" s="116">
        <f t="shared" si="32"/>
        <v>1.0617760617760654</v>
      </c>
      <c r="S26" s="116">
        <f t="shared" si="29"/>
        <v>-1.364715189873432</v>
      </c>
      <c r="T26" s="116">
        <f t="shared" si="30"/>
        <v>-1.2965625403919285</v>
      </c>
      <c r="U26" s="117"/>
      <c r="V26" s="118">
        <f t="shared" si="0"/>
        <v>-2.445594669848854</v>
      </c>
      <c r="W26" s="118">
        <f t="shared" si="1"/>
        <v>-7.4455946698488535</v>
      </c>
      <c r="X26" s="118">
        <f t="shared" si="2"/>
        <v>2.554405330151146</v>
      </c>
      <c r="Y26" s="118">
        <f t="shared" si="3"/>
        <v>-8.9765782501883056</v>
      </c>
      <c r="Z26" s="118">
        <f t="shared" si="4"/>
        <v>4.0853889104905985</v>
      </c>
      <c r="AA26" s="118">
        <f t="shared" si="5"/>
        <v>0.4686460764989463</v>
      </c>
      <c r="AB26" s="118">
        <f t="shared" si="6"/>
        <v>-4.5313539235010536</v>
      </c>
      <c r="AC26" s="118">
        <f t="shared" si="7"/>
        <v>5.4686460764989464</v>
      </c>
      <c r="AD26" s="118">
        <f t="shared" si="8"/>
        <v>-8.4233254492653309</v>
      </c>
      <c r="AE26" s="118">
        <f t="shared" si="9"/>
        <v>9.3606176022632219</v>
      </c>
      <c r="AF26" s="118">
        <f t="shared" si="10"/>
        <v>-1.5746462029102417</v>
      </c>
      <c r="AG26" s="118">
        <f t="shared" si="11"/>
        <v>-6.5746462029102419</v>
      </c>
      <c r="AH26" s="118">
        <f t="shared" si="12"/>
        <v>3.4253537970897581</v>
      </c>
      <c r="AI26" s="118">
        <f t="shared" si="13"/>
        <v>-9.313593663214796</v>
      </c>
      <c r="AJ26" s="118">
        <f t="shared" si="14"/>
        <v>6.164301257394313</v>
      </c>
      <c r="AK26" s="118">
        <f t="shared" si="15"/>
        <v>-1.4085398155935838</v>
      </c>
      <c r="AL26" s="118">
        <f t="shared" si="16"/>
        <v>-6.408539815593584</v>
      </c>
      <c r="AM26" s="118">
        <f t="shared" si="17"/>
        <v>3.591460184406416</v>
      </c>
      <c r="AN26" s="118">
        <f t="shared" si="18"/>
        <v>-7.6257281154923797</v>
      </c>
      <c r="AO26" s="118">
        <f t="shared" si="19"/>
        <v>4.8086484843052117</v>
      </c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</row>
    <row r="27" spans="1:128">
      <c r="A27" s="110" t="s">
        <v>15</v>
      </c>
      <c r="B27" s="111" t="s">
        <v>52</v>
      </c>
      <c r="C27" s="163" t="s">
        <v>133</v>
      </c>
      <c r="D27" s="100">
        <v>6</v>
      </c>
      <c r="E27" s="113">
        <v>443.89459999999997</v>
      </c>
      <c r="F27" s="113">
        <f t="shared" si="25"/>
        <v>444.59999999999997</v>
      </c>
      <c r="G27" s="154">
        <v>0.55489999999999995</v>
      </c>
      <c r="H27" s="154">
        <v>0.15049999999999999</v>
      </c>
      <c r="I27" s="114">
        <f t="shared" si="20"/>
        <v>0.70539999999999992</v>
      </c>
      <c r="J27" s="113">
        <f t="shared" si="26"/>
        <v>1588.1635679469516</v>
      </c>
      <c r="K27" s="131">
        <v>444.4</v>
      </c>
      <c r="L27" s="131">
        <v>444.4</v>
      </c>
      <c r="M27" s="132">
        <v>0.54690000000000005</v>
      </c>
      <c r="N27" s="132">
        <v>0.152</v>
      </c>
      <c r="O27" s="132">
        <v>0.69889999999999997</v>
      </c>
      <c r="P27" s="119">
        <v>1574</v>
      </c>
      <c r="Q27" s="116">
        <f t="shared" si="31"/>
        <v>-1.4417012074247426</v>
      </c>
      <c r="R27" s="116">
        <f t="shared" si="32"/>
        <v>0.99667774086378835</v>
      </c>
      <c r="S27" s="116">
        <f t="shared" si="29"/>
        <v>-0.92146299971646606</v>
      </c>
      <c r="T27" s="116">
        <f t="shared" si="30"/>
        <v>-0.89182047950269516</v>
      </c>
      <c r="U27" s="117"/>
      <c r="V27" s="118">
        <f t="shared" si="0"/>
        <v>-2.445594669848854</v>
      </c>
      <c r="W27" s="118">
        <f t="shared" si="1"/>
        <v>-7.4455946698488535</v>
      </c>
      <c r="X27" s="118">
        <f t="shared" si="2"/>
        <v>2.554405330151146</v>
      </c>
      <c r="Y27" s="118">
        <f t="shared" si="3"/>
        <v>-8.9765782501883056</v>
      </c>
      <c r="Z27" s="118">
        <f t="shared" si="4"/>
        <v>4.0853889104905985</v>
      </c>
      <c r="AA27" s="118">
        <f t="shared" si="5"/>
        <v>0.4686460764989463</v>
      </c>
      <c r="AB27" s="118">
        <f t="shared" si="6"/>
        <v>-4.5313539235010536</v>
      </c>
      <c r="AC27" s="118">
        <f t="shared" si="7"/>
        <v>5.4686460764989464</v>
      </c>
      <c r="AD27" s="118">
        <f t="shared" si="8"/>
        <v>-8.4233254492653309</v>
      </c>
      <c r="AE27" s="118">
        <f t="shared" si="9"/>
        <v>9.3606176022632219</v>
      </c>
      <c r="AF27" s="118">
        <f t="shared" si="10"/>
        <v>-1.5746462029102417</v>
      </c>
      <c r="AG27" s="118">
        <f t="shared" si="11"/>
        <v>-6.5746462029102419</v>
      </c>
      <c r="AH27" s="118">
        <f t="shared" si="12"/>
        <v>3.4253537970897581</v>
      </c>
      <c r="AI27" s="118">
        <f t="shared" si="13"/>
        <v>-9.313593663214796</v>
      </c>
      <c r="AJ27" s="118">
        <f t="shared" si="14"/>
        <v>6.164301257394313</v>
      </c>
      <c r="AK27" s="118">
        <f t="shared" si="15"/>
        <v>-1.4085398155935838</v>
      </c>
      <c r="AL27" s="118">
        <f t="shared" si="16"/>
        <v>-6.408539815593584</v>
      </c>
      <c r="AM27" s="118">
        <f t="shared" si="17"/>
        <v>3.591460184406416</v>
      </c>
      <c r="AN27" s="118">
        <f t="shared" si="18"/>
        <v>-7.6257281154923797</v>
      </c>
      <c r="AO27" s="118">
        <f t="shared" si="19"/>
        <v>4.8086484843052117</v>
      </c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</row>
    <row r="28" spans="1:128">
      <c r="A28" s="110" t="s">
        <v>15</v>
      </c>
      <c r="B28" s="111" t="s">
        <v>52</v>
      </c>
      <c r="C28" s="163" t="s">
        <v>133</v>
      </c>
      <c r="D28" s="100">
        <v>7</v>
      </c>
      <c r="E28" s="113">
        <v>443.38490000000002</v>
      </c>
      <c r="F28" s="113">
        <f t="shared" si="25"/>
        <v>445.3</v>
      </c>
      <c r="G28" s="154">
        <v>1.5144</v>
      </c>
      <c r="H28" s="154">
        <v>0.4007</v>
      </c>
      <c r="I28" s="114">
        <f t="shared" si="20"/>
        <v>1.9151</v>
      </c>
      <c r="J28" s="113">
        <f t="shared" si="26"/>
        <v>4312.2431666959747</v>
      </c>
      <c r="K28" s="131">
        <v>445.1</v>
      </c>
      <c r="L28" s="131">
        <v>445.1</v>
      </c>
      <c r="M28" s="132">
        <v>1.4397</v>
      </c>
      <c r="N28" s="132">
        <v>0.39679999999999999</v>
      </c>
      <c r="O28" s="132">
        <v>1.8365</v>
      </c>
      <c r="P28" s="119">
        <v>4137</v>
      </c>
      <c r="Q28" s="116">
        <f t="shared" si="31"/>
        <v>-4.9326465927099834</v>
      </c>
      <c r="R28" s="116">
        <f t="shared" si="32"/>
        <v>-0.97329673072124134</v>
      </c>
      <c r="S28" s="116">
        <f t="shared" si="29"/>
        <v>-4.1042243224896868</v>
      </c>
      <c r="T28" s="116">
        <f t="shared" si="30"/>
        <v>-4.0638516874326767</v>
      </c>
      <c r="U28" s="117"/>
      <c r="V28" s="118">
        <f t="shared" si="0"/>
        <v>-2.445594669848854</v>
      </c>
      <c r="W28" s="118">
        <f t="shared" si="1"/>
        <v>-7.4455946698488535</v>
      </c>
      <c r="X28" s="118">
        <f t="shared" si="2"/>
        <v>2.554405330151146</v>
      </c>
      <c r="Y28" s="118">
        <f t="shared" si="3"/>
        <v>-8.9765782501883056</v>
      </c>
      <c r="Z28" s="118">
        <f t="shared" si="4"/>
        <v>4.0853889104905985</v>
      </c>
      <c r="AA28" s="118">
        <f t="shared" si="5"/>
        <v>0.4686460764989463</v>
      </c>
      <c r="AB28" s="118">
        <f t="shared" si="6"/>
        <v>-4.5313539235010536</v>
      </c>
      <c r="AC28" s="118">
        <f t="shared" si="7"/>
        <v>5.4686460764989464</v>
      </c>
      <c r="AD28" s="118">
        <f t="shared" si="8"/>
        <v>-8.4233254492653309</v>
      </c>
      <c r="AE28" s="118">
        <f t="shared" si="9"/>
        <v>9.3606176022632219</v>
      </c>
      <c r="AF28" s="118">
        <f t="shared" si="10"/>
        <v>-1.5746462029102417</v>
      </c>
      <c r="AG28" s="118">
        <f t="shared" si="11"/>
        <v>-6.5746462029102419</v>
      </c>
      <c r="AH28" s="118">
        <f t="shared" si="12"/>
        <v>3.4253537970897581</v>
      </c>
      <c r="AI28" s="118">
        <f t="shared" si="13"/>
        <v>-9.313593663214796</v>
      </c>
      <c r="AJ28" s="118">
        <f t="shared" si="14"/>
        <v>6.164301257394313</v>
      </c>
      <c r="AK28" s="118">
        <f t="shared" si="15"/>
        <v>-1.4085398155935838</v>
      </c>
      <c r="AL28" s="118">
        <f t="shared" si="16"/>
        <v>-6.408539815593584</v>
      </c>
      <c r="AM28" s="118">
        <f t="shared" si="17"/>
        <v>3.591460184406416</v>
      </c>
      <c r="AN28" s="118">
        <f t="shared" si="18"/>
        <v>-7.6257281154923797</v>
      </c>
      <c r="AO28" s="118">
        <f t="shared" si="19"/>
        <v>4.8086484843052117</v>
      </c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</row>
    <row r="29" spans="1:128">
      <c r="A29" s="110" t="s">
        <v>15</v>
      </c>
      <c r="B29" s="111" t="s">
        <v>52</v>
      </c>
      <c r="C29" s="163" t="s">
        <v>133</v>
      </c>
      <c r="D29" s="100">
        <v>8</v>
      </c>
      <c r="E29" s="113">
        <v>443.24859999999995</v>
      </c>
      <c r="F29" s="113">
        <f t="shared" si="25"/>
        <v>445.99999999999994</v>
      </c>
      <c r="G29" s="154">
        <v>2.2513000000000001</v>
      </c>
      <c r="H29" s="154">
        <v>0.50009999999999999</v>
      </c>
      <c r="I29" s="114">
        <f t="shared" si="20"/>
        <v>2.7514000000000003</v>
      </c>
      <c r="J29" s="113">
        <f t="shared" si="26"/>
        <v>6192.8451227995847</v>
      </c>
      <c r="K29" s="131">
        <v>445.8</v>
      </c>
      <c r="L29" s="131">
        <v>445.8</v>
      </c>
      <c r="M29" s="132">
        <v>2.1549999999999998</v>
      </c>
      <c r="N29" s="132">
        <v>0.49309999999999998</v>
      </c>
      <c r="O29" s="132">
        <v>2.6480999999999999</v>
      </c>
      <c r="P29" s="119">
        <v>5962</v>
      </c>
      <c r="Q29" s="116">
        <f t="shared" si="31"/>
        <v>-4.2775285390663287</v>
      </c>
      <c r="R29" s="116">
        <f t="shared" si="32"/>
        <v>-1.3997200559888034</v>
      </c>
      <c r="S29" s="116">
        <f t="shared" si="29"/>
        <v>-3.7544522788398775</v>
      </c>
      <c r="T29" s="116">
        <f t="shared" si="30"/>
        <v>-3.7276101407688214</v>
      </c>
      <c r="U29" s="117"/>
      <c r="V29" s="118">
        <f t="shared" si="0"/>
        <v>-2.445594669848854</v>
      </c>
      <c r="W29" s="118">
        <f t="shared" si="1"/>
        <v>-7.4455946698488535</v>
      </c>
      <c r="X29" s="118">
        <f t="shared" si="2"/>
        <v>2.554405330151146</v>
      </c>
      <c r="Y29" s="118">
        <f t="shared" si="3"/>
        <v>-8.9765782501883056</v>
      </c>
      <c r="Z29" s="118">
        <f t="shared" si="4"/>
        <v>4.0853889104905985</v>
      </c>
      <c r="AA29" s="118">
        <f t="shared" si="5"/>
        <v>0.4686460764989463</v>
      </c>
      <c r="AB29" s="118">
        <f t="shared" si="6"/>
        <v>-4.5313539235010536</v>
      </c>
      <c r="AC29" s="118">
        <f t="shared" si="7"/>
        <v>5.4686460764989464</v>
      </c>
      <c r="AD29" s="118">
        <f t="shared" si="8"/>
        <v>-8.4233254492653309</v>
      </c>
      <c r="AE29" s="118">
        <f t="shared" si="9"/>
        <v>9.3606176022632219</v>
      </c>
      <c r="AF29" s="118">
        <f t="shared" si="10"/>
        <v>-1.5746462029102417</v>
      </c>
      <c r="AG29" s="118">
        <f t="shared" si="11"/>
        <v>-6.5746462029102419</v>
      </c>
      <c r="AH29" s="118">
        <f t="shared" si="12"/>
        <v>3.4253537970897581</v>
      </c>
      <c r="AI29" s="118">
        <f t="shared" si="13"/>
        <v>-9.313593663214796</v>
      </c>
      <c r="AJ29" s="118">
        <f t="shared" si="14"/>
        <v>6.164301257394313</v>
      </c>
      <c r="AK29" s="118">
        <f t="shared" si="15"/>
        <v>-1.4085398155935838</v>
      </c>
      <c r="AL29" s="118">
        <f t="shared" si="16"/>
        <v>-6.408539815593584</v>
      </c>
      <c r="AM29" s="118">
        <f t="shared" si="17"/>
        <v>3.591460184406416</v>
      </c>
      <c r="AN29" s="118">
        <f t="shared" si="18"/>
        <v>-7.6257281154923797</v>
      </c>
      <c r="AO29" s="118">
        <f t="shared" si="19"/>
        <v>4.8086484843052117</v>
      </c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</row>
    <row r="30" spans="1:128">
      <c r="A30" s="110" t="s">
        <v>15</v>
      </c>
      <c r="B30" s="111" t="s">
        <v>52</v>
      </c>
      <c r="C30" s="163" t="s">
        <v>133</v>
      </c>
      <c r="D30" s="100">
        <v>9</v>
      </c>
      <c r="E30" s="113">
        <v>443.59680000000003</v>
      </c>
      <c r="F30" s="113">
        <f t="shared" si="25"/>
        <v>447.1</v>
      </c>
      <c r="G30" s="154">
        <v>2.7509999999999999</v>
      </c>
      <c r="H30" s="154">
        <v>0.75219999999999998</v>
      </c>
      <c r="I30" s="114">
        <f t="shared" si="20"/>
        <v>3.5031999999999996</v>
      </c>
      <c r="J30" s="113">
        <f t="shared" si="26"/>
        <v>7873.7960182182032</v>
      </c>
      <c r="K30" s="131">
        <v>446.7</v>
      </c>
      <c r="L30" s="131">
        <v>446.7</v>
      </c>
      <c r="M30" s="132">
        <v>2.6389999999999998</v>
      </c>
      <c r="N30" s="132">
        <v>0.75109999999999999</v>
      </c>
      <c r="O30" s="132">
        <v>3.3900999999999999</v>
      </c>
      <c r="P30" s="119">
        <v>7625</v>
      </c>
      <c r="Q30" s="116">
        <f t="shared" si="31"/>
        <v>-4.0712468193384259</v>
      </c>
      <c r="R30" s="116">
        <f t="shared" si="32"/>
        <v>-0.14623770273863199</v>
      </c>
      <c r="S30" s="116">
        <f t="shared" si="29"/>
        <v>-3.2284768211920465</v>
      </c>
      <c r="T30" s="116">
        <f t="shared" si="30"/>
        <v>-3.1597976076919556</v>
      </c>
      <c r="U30" s="117"/>
      <c r="V30" s="118">
        <f t="shared" si="0"/>
        <v>-2.445594669848854</v>
      </c>
      <c r="W30" s="118">
        <f t="shared" si="1"/>
        <v>-7.4455946698488535</v>
      </c>
      <c r="X30" s="118">
        <f t="shared" si="2"/>
        <v>2.554405330151146</v>
      </c>
      <c r="Y30" s="118">
        <f t="shared" si="3"/>
        <v>-8.9765782501883056</v>
      </c>
      <c r="Z30" s="118">
        <f t="shared" si="4"/>
        <v>4.0853889104905985</v>
      </c>
      <c r="AA30" s="118">
        <f t="shared" si="5"/>
        <v>0.4686460764989463</v>
      </c>
      <c r="AB30" s="118">
        <f t="shared" si="6"/>
        <v>-4.5313539235010536</v>
      </c>
      <c r="AC30" s="118">
        <f t="shared" si="7"/>
        <v>5.4686460764989464</v>
      </c>
      <c r="AD30" s="118">
        <f t="shared" si="8"/>
        <v>-8.4233254492653309</v>
      </c>
      <c r="AE30" s="118">
        <f t="shared" si="9"/>
        <v>9.3606176022632219</v>
      </c>
      <c r="AF30" s="118">
        <f t="shared" si="10"/>
        <v>-1.5746462029102417</v>
      </c>
      <c r="AG30" s="118">
        <f t="shared" si="11"/>
        <v>-6.5746462029102419</v>
      </c>
      <c r="AH30" s="118">
        <f t="shared" si="12"/>
        <v>3.4253537970897581</v>
      </c>
      <c r="AI30" s="118">
        <f t="shared" si="13"/>
        <v>-9.313593663214796</v>
      </c>
      <c r="AJ30" s="118">
        <f t="shared" si="14"/>
        <v>6.164301257394313</v>
      </c>
      <c r="AK30" s="118">
        <f t="shared" si="15"/>
        <v>-1.4085398155935838</v>
      </c>
      <c r="AL30" s="118">
        <f t="shared" si="16"/>
        <v>-6.408539815593584</v>
      </c>
      <c r="AM30" s="118">
        <f t="shared" si="17"/>
        <v>3.591460184406416</v>
      </c>
      <c r="AN30" s="118">
        <f t="shared" si="18"/>
        <v>-7.6257281154923797</v>
      </c>
      <c r="AO30" s="118">
        <f t="shared" si="19"/>
        <v>4.8086484843052117</v>
      </c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</row>
    <row r="31" spans="1:128">
      <c r="A31" s="110" t="s">
        <v>16</v>
      </c>
      <c r="B31" s="111" t="s">
        <v>53</v>
      </c>
      <c r="C31" s="163" t="s">
        <v>134</v>
      </c>
      <c r="D31" s="164">
        <v>1</v>
      </c>
      <c r="E31" s="113">
        <v>444.0668</v>
      </c>
      <c r="F31" s="113">
        <f t="shared" si="25"/>
        <v>444.1</v>
      </c>
      <c r="G31" s="154">
        <v>2.3099999999999999E-2</v>
      </c>
      <c r="H31" s="154">
        <v>1.01E-2</v>
      </c>
      <c r="I31" s="114">
        <f t="shared" si="20"/>
        <v>3.32E-2</v>
      </c>
      <c r="J31" s="113">
        <f t="shared" si="26"/>
        <v>74.761417265350133</v>
      </c>
      <c r="K31" s="129">
        <v>444</v>
      </c>
      <c r="L31" s="129">
        <v>444</v>
      </c>
      <c r="M31" s="130">
        <v>9.5999999999999992E-3</v>
      </c>
      <c r="N31" s="130">
        <v>2.1299999999999999E-2</v>
      </c>
      <c r="O31" s="130">
        <v>3.09E-2</v>
      </c>
      <c r="P31" s="115">
        <v>70</v>
      </c>
      <c r="Q31" s="116">
        <f t="shared" si="31"/>
        <v>-58.441558441558442</v>
      </c>
      <c r="R31" s="116">
        <f t="shared" si="32"/>
        <v>110.8910891089109</v>
      </c>
      <c r="S31" s="116">
        <f t="shared" si="29"/>
        <v>-6.927710843373494</v>
      </c>
      <c r="T31" s="116">
        <f t="shared" si="30"/>
        <v>-6.3688162149875662</v>
      </c>
      <c r="U31" s="117"/>
      <c r="V31" s="118">
        <f t="shared" si="0"/>
        <v>-2.445594669848854</v>
      </c>
      <c r="W31" s="118">
        <f t="shared" si="1"/>
        <v>-7.4455946698488535</v>
      </c>
      <c r="X31" s="118">
        <f t="shared" si="2"/>
        <v>2.554405330151146</v>
      </c>
      <c r="Y31" s="118">
        <f t="shared" si="3"/>
        <v>-8.9765782501883056</v>
      </c>
      <c r="Z31" s="118">
        <f t="shared" si="4"/>
        <v>4.0853889104905985</v>
      </c>
      <c r="AA31" s="118">
        <f t="shared" si="5"/>
        <v>0.4686460764989463</v>
      </c>
      <c r="AB31" s="118">
        <f t="shared" si="6"/>
        <v>-4.5313539235010536</v>
      </c>
      <c r="AC31" s="118">
        <f t="shared" si="7"/>
        <v>5.4686460764989464</v>
      </c>
      <c r="AD31" s="118">
        <f t="shared" si="8"/>
        <v>-8.4233254492653309</v>
      </c>
      <c r="AE31" s="118">
        <f t="shared" si="9"/>
        <v>9.3606176022632219</v>
      </c>
      <c r="AF31" s="118">
        <f t="shared" si="10"/>
        <v>-1.5746462029102417</v>
      </c>
      <c r="AG31" s="118">
        <f t="shared" si="11"/>
        <v>-6.5746462029102419</v>
      </c>
      <c r="AH31" s="118">
        <f t="shared" si="12"/>
        <v>3.4253537970897581</v>
      </c>
      <c r="AI31" s="118">
        <f t="shared" si="13"/>
        <v>-9.313593663214796</v>
      </c>
      <c r="AJ31" s="118">
        <f t="shared" si="14"/>
        <v>6.164301257394313</v>
      </c>
      <c r="AK31" s="118">
        <f t="shared" si="15"/>
        <v>-1.4085398155935838</v>
      </c>
      <c r="AL31" s="118">
        <f t="shared" si="16"/>
        <v>-6.408539815593584</v>
      </c>
      <c r="AM31" s="118">
        <f t="shared" si="17"/>
        <v>3.591460184406416</v>
      </c>
      <c r="AN31" s="118">
        <f t="shared" si="18"/>
        <v>-7.6257281154923797</v>
      </c>
      <c r="AO31" s="118">
        <f t="shared" si="19"/>
        <v>4.8086484843052117</v>
      </c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</row>
    <row r="32" spans="1:128">
      <c r="A32" s="110" t="s">
        <v>16</v>
      </c>
      <c r="B32" s="111" t="s">
        <v>53</v>
      </c>
      <c r="C32" s="163" t="s">
        <v>134</v>
      </c>
      <c r="D32" s="100">
        <v>2</v>
      </c>
      <c r="E32" s="113">
        <v>443.94799999999998</v>
      </c>
      <c r="F32" s="113">
        <f t="shared" si="25"/>
        <v>443.99999999999994</v>
      </c>
      <c r="G32" s="154">
        <v>3.6499999999999998E-2</v>
      </c>
      <c r="H32" s="154">
        <v>1.55E-2</v>
      </c>
      <c r="I32" s="114">
        <f t="shared" si="20"/>
        <v>5.1999999999999998E-2</v>
      </c>
      <c r="J32" s="113">
        <f t="shared" si="26"/>
        <v>117.12565794234509</v>
      </c>
      <c r="K32" s="131">
        <v>443.9</v>
      </c>
      <c r="L32" s="131">
        <v>444</v>
      </c>
      <c r="M32" s="132">
        <v>3.5499999999999997E-2</v>
      </c>
      <c r="N32" s="132">
        <v>1.6500000000000001E-2</v>
      </c>
      <c r="O32" s="132">
        <v>5.1999999999999998E-2</v>
      </c>
      <c r="P32" s="119">
        <v>117</v>
      </c>
      <c r="Q32" s="116">
        <f t="shared" si="31"/>
        <v>-2.7397260273972628</v>
      </c>
      <c r="R32" s="116">
        <f t="shared" si="32"/>
        <v>6.4516129032258114</v>
      </c>
      <c r="S32" s="116">
        <f t="shared" si="29"/>
        <v>0</v>
      </c>
      <c r="T32" s="116">
        <f t="shared" si="30"/>
        <v>-0.10728472697838828</v>
      </c>
      <c r="U32" s="117"/>
      <c r="V32" s="118">
        <f t="shared" si="0"/>
        <v>-2.445594669848854</v>
      </c>
      <c r="W32" s="118">
        <f t="shared" si="1"/>
        <v>-7.4455946698488535</v>
      </c>
      <c r="X32" s="118">
        <f t="shared" si="2"/>
        <v>2.554405330151146</v>
      </c>
      <c r="Y32" s="118">
        <f t="shared" si="3"/>
        <v>-8.9765782501883056</v>
      </c>
      <c r="Z32" s="118">
        <f t="shared" si="4"/>
        <v>4.0853889104905985</v>
      </c>
      <c r="AA32" s="118">
        <f t="shared" si="5"/>
        <v>0.4686460764989463</v>
      </c>
      <c r="AB32" s="118">
        <f t="shared" si="6"/>
        <v>-4.5313539235010536</v>
      </c>
      <c r="AC32" s="118">
        <f t="shared" si="7"/>
        <v>5.4686460764989464</v>
      </c>
      <c r="AD32" s="118">
        <f t="shared" si="8"/>
        <v>-8.4233254492653309</v>
      </c>
      <c r="AE32" s="118">
        <f t="shared" si="9"/>
        <v>9.3606176022632219</v>
      </c>
      <c r="AF32" s="118">
        <f t="shared" si="10"/>
        <v>-1.5746462029102417</v>
      </c>
      <c r="AG32" s="118">
        <f t="shared" si="11"/>
        <v>-6.5746462029102419</v>
      </c>
      <c r="AH32" s="118">
        <f t="shared" si="12"/>
        <v>3.4253537970897581</v>
      </c>
      <c r="AI32" s="118">
        <f t="shared" si="13"/>
        <v>-9.313593663214796</v>
      </c>
      <c r="AJ32" s="118">
        <f t="shared" si="14"/>
        <v>6.164301257394313</v>
      </c>
      <c r="AK32" s="118">
        <f t="shared" si="15"/>
        <v>-1.4085398155935838</v>
      </c>
      <c r="AL32" s="118">
        <f t="shared" si="16"/>
        <v>-6.408539815593584</v>
      </c>
      <c r="AM32" s="118">
        <f t="shared" si="17"/>
        <v>3.591460184406416</v>
      </c>
      <c r="AN32" s="118">
        <f t="shared" si="18"/>
        <v>-7.6257281154923797</v>
      </c>
      <c r="AO32" s="118">
        <f t="shared" si="19"/>
        <v>4.8086484843052117</v>
      </c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</row>
    <row r="33" spans="1:128">
      <c r="A33" s="110" t="s">
        <v>16</v>
      </c>
      <c r="B33" s="111" t="s">
        <v>53</v>
      </c>
      <c r="C33" s="163" t="s">
        <v>134</v>
      </c>
      <c r="D33" s="100">
        <v>3</v>
      </c>
      <c r="E33" s="113">
        <v>444.29649999999998</v>
      </c>
      <c r="F33" s="113">
        <f t="shared" si="25"/>
        <v>444.4</v>
      </c>
      <c r="G33" s="154">
        <v>7.85E-2</v>
      </c>
      <c r="H33" s="154">
        <v>2.5000000000000001E-2</v>
      </c>
      <c r="I33" s="114">
        <f t="shared" si="20"/>
        <v>0.10350000000000001</v>
      </c>
      <c r="J33" s="113">
        <f t="shared" si="26"/>
        <v>232.93206697862843</v>
      </c>
      <c r="K33" s="131">
        <v>444.2</v>
      </c>
      <c r="L33" s="131">
        <v>444.3</v>
      </c>
      <c r="M33" s="132">
        <v>7.5300000000000006E-2</v>
      </c>
      <c r="N33" s="132">
        <v>2.5399999999999999E-2</v>
      </c>
      <c r="O33" s="132">
        <v>0.1007</v>
      </c>
      <c r="P33" s="119">
        <v>227</v>
      </c>
      <c r="Q33" s="116">
        <f t="shared" si="31"/>
        <v>-4.0764331210191012</v>
      </c>
      <c r="R33" s="116">
        <f t="shared" si="32"/>
        <v>1.5999999999999903</v>
      </c>
      <c r="S33" s="116">
        <f t="shared" si="29"/>
        <v>-2.705314009661846</v>
      </c>
      <c r="T33" s="116">
        <f t="shared" si="30"/>
        <v>-2.5466940020639992</v>
      </c>
      <c r="U33" s="117"/>
      <c r="V33" s="118">
        <f t="shared" si="0"/>
        <v>-2.445594669848854</v>
      </c>
      <c r="W33" s="118">
        <f t="shared" si="1"/>
        <v>-7.4455946698488535</v>
      </c>
      <c r="X33" s="118">
        <f t="shared" si="2"/>
        <v>2.554405330151146</v>
      </c>
      <c r="Y33" s="118">
        <f t="shared" si="3"/>
        <v>-8.9765782501883056</v>
      </c>
      <c r="Z33" s="118">
        <f t="shared" si="4"/>
        <v>4.0853889104905985</v>
      </c>
      <c r="AA33" s="118">
        <f t="shared" si="5"/>
        <v>0.4686460764989463</v>
      </c>
      <c r="AB33" s="118">
        <f t="shared" si="6"/>
        <v>-4.5313539235010536</v>
      </c>
      <c r="AC33" s="118">
        <f t="shared" si="7"/>
        <v>5.4686460764989464</v>
      </c>
      <c r="AD33" s="118">
        <f t="shared" si="8"/>
        <v>-8.4233254492653309</v>
      </c>
      <c r="AE33" s="118">
        <f t="shared" si="9"/>
        <v>9.3606176022632219</v>
      </c>
      <c r="AF33" s="118">
        <f t="shared" si="10"/>
        <v>-1.5746462029102417</v>
      </c>
      <c r="AG33" s="118">
        <f t="shared" si="11"/>
        <v>-6.5746462029102419</v>
      </c>
      <c r="AH33" s="118">
        <f t="shared" si="12"/>
        <v>3.4253537970897581</v>
      </c>
      <c r="AI33" s="118">
        <f t="shared" si="13"/>
        <v>-9.313593663214796</v>
      </c>
      <c r="AJ33" s="118">
        <f t="shared" si="14"/>
        <v>6.164301257394313</v>
      </c>
      <c r="AK33" s="118">
        <f t="shared" si="15"/>
        <v>-1.4085398155935838</v>
      </c>
      <c r="AL33" s="118">
        <f t="shared" si="16"/>
        <v>-6.408539815593584</v>
      </c>
      <c r="AM33" s="118">
        <f t="shared" si="17"/>
        <v>3.591460184406416</v>
      </c>
      <c r="AN33" s="118">
        <f t="shared" si="18"/>
        <v>-7.6257281154923797</v>
      </c>
      <c r="AO33" s="118">
        <f t="shared" si="19"/>
        <v>4.8086484843052117</v>
      </c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</row>
    <row r="34" spans="1:128">
      <c r="A34" s="110" t="s">
        <v>16</v>
      </c>
      <c r="B34" s="111" t="s">
        <v>53</v>
      </c>
      <c r="C34" s="163" t="s">
        <v>134</v>
      </c>
      <c r="D34" s="100">
        <v>4</v>
      </c>
      <c r="E34" s="113">
        <v>443.39839999999998</v>
      </c>
      <c r="F34" s="113">
        <f t="shared" si="25"/>
        <v>443.7</v>
      </c>
      <c r="G34" s="154">
        <v>0.25140000000000001</v>
      </c>
      <c r="H34" s="154">
        <v>5.0200000000000002E-2</v>
      </c>
      <c r="I34" s="114">
        <f t="shared" si="20"/>
        <v>0.30160000000000003</v>
      </c>
      <c r="J34" s="113">
        <f t="shared" si="26"/>
        <v>680.0263649328482</v>
      </c>
      <c r="K34" s="131">
        <v>443.2</v>
      </c>
      <c r="L34" s="131">
        <v>443.5</v>
      </c>
      <c r="M34" s="132">
        <v>0.2452</v>
      </c>
      <c r="N34" s="132">
        <v>4.8300000000000003E-2</v>
      </c>
      <c r="O34" s="132">
        <v>0.29349999999999998</v>
      </c>
      <c r="P34" s="119">
        <v>662</v>
      </c>
      <c r="Q34" s="116">
        <f t="shared" si="21"/>
        <v>-2.4661893396976975</v>
      </c>
      <c r="R34" s="116">
        <f t="shared" si="22"/>
        <v>-3.7848605577689223</v>
      </c>
      <c r="S34" s="116">
        <f t="shared" si="23"/>
        <v>-2.6856763925729608</v>
      </c>
      <c r="T34" s="116">
        <f t="shared" si="24"/>
        <v>-2.6508332415359042</v>
      </c>
      <c r="U34" s="117"/>
      <c r="V34" s="118">
        <f t="shared" si="0"/>
        <v>-2.445594669848854</v>
      </c>
      <c r="W34" s="118">
        <f t="shared" si="1"/>
        <v>-7.4455946698488535</v>
      </c>
      <c r="X34" s="118">
        <f t="shared" si="2"/>
        <v>2.554405330151146</v>
      </c>
      <c r="Y34" s="118">
        <f t="shared" si="3"/>
        <v>-8.9765782501883056</v>
      </c>
      <c r="Z34" s="118">
        <f t="shared" si="4"/>
        <v>4.0853889104905985</v>
      </c>
      <c r="AA34" s="118">
        <f t="shared" si="5"/>
        <v>0.4686460764989463</v>
      </c>
      <c r="AB34" s="118">
        <f t="shared" si="6"/>
        <v>-4.5313539235010536</v>
      </c>
      <c r="AC34" s="118">
        <f t="shared" si="7"/>
        <v>5.4686460764989464</v>
      </c>
      <c r="AD34" s="118">
        <f t="shared" si="8"/>
        <v>-8.4233254492653309</v>
      </c>
      <c r="AE34" s="118">
        <f t="shared" si="9"/>
        <v>9.3606176022632219</v>
      </c>
      <c r="AF34" s="118">
        <f t="shared" si="10"/>
        <v>-1.5746462029102417</v>
      </c>
      <c r="AG34" s="118">
        <f t="shared" si="11"/>
        <v>-6.5746462029102419</v>
      </c>
      <c r="AH34" s="118">
        <f t="shared" si="12"/>
        <v>3.4253537970897581</v>
      </c>
      <c r="AI34" s="118">
        <f t="shared" si="13"/>
        <v>-9.313593663214796</v>
      </c>
      <c r="AJ34" s="118">
        <f t="shared" si="14"/>
        <v>6.164301257394313</v>
      </c>
      <c r="AK34" s="118">
        <f t="shared" si="15"/>
        <v>-1.4085398155935838</v>
      </c>
      <c r="AL34" s="118">
        <f t="shared" si="16"/>
        <v>-6.408539815593584</v>
      </c>
      <c r="AM34" s="118">
        <f t="shared" si="17"/>
        <v>3.591460184406416</v>
      </c>
      <c r="AN34" s="118">
        <f t="shared" si="18"/>
        <v>-7.6257281154923797</v>
      </c>
      <c r="AO34" s="118">
        <f t="shared" si="19"/>
        <v>4.8086484843052117</v>
      </c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</row>
    <row r="35" spans="1:128">
      <c r="A35" s="110" t="s">
        <v>16</v>
      </c>
      <c r="B35" s="111" t="s">
        <v>53</v>
      </c>
      <c r="C35" s="163" t="s">
        <v>134</v>
      </c>
      <c r="D35" s="100">
        <v>5</v>
      </c>
      <c r="E35" s="113">
        <v>444.09900000000005</v>
      </c>
      <c r="F35" s="113">
        <f t="shared" si="25"/>
        <v>444.6</v>
      </c>
      <c r="G35" s="154">
        <v>0.40039999999999998</v>
      </c>
      <c r="H35" s="154">
        <v>0.10059999999999999</v>
      </c>
      <c r="I35" s="114">
        <f t="shared" si="20"/>
        <v>0.501</v>
      </c>
      <c r="J35" s="113">
        <f t="shared" si="26"/>
        <v>1127.6467686343667</v>
      </c>
      <c r="K35" s="131">
        <v>443.9</v>
      </c>
      <c r="L35" s="131">
        <v>444.4</v>
      </c>
      <c r="M35" s="132">
        <v>0.3901</v>
      </c>
      <c r="N35" s="132">
        <v>9.74E-2</v>
      </c>
      <c r="O35" s="132">
        <v>0.48749999999999999</v>
      </c>
      <c r="P35" s="119">
        <v>1098</v>
      </c>
      <c r="Q35" s="116">
        <f t="shared" si="21"/>
        <v>-2.5724275724275665</v>
      </c>
      <c r="R35" s="116">
        <f t="shared" si="22"/>
        <v>-3.1809145129224601</v>
      </c>
      <c r="S35" s="116">
        <f t="shared" si="23"/>
        <v>-2.6946107784431161</v>
      </c>
      <c r="T35" s="116">
        <f t="shared" si="24"/>
        <v>-2.629082923748395</v>
      </c>
      <c r="U35" s="117"/>
      <c r="V35" s="118">
        <f t="shared" si="0"/>
        <v>-2.445594669848854</v>
      </c>
      <c r="W35" s="118">
        <f t="shared" si="1"/>
        <v>-7.4455946698488535</v>
      </c>
      <c r="X35" s="118">
        <f t="shared" si="2"/>
        <v>2.554405330151146</v>
      </c>
      <c r="Y35" s="118">
        <f t="shared" si="3"/>
        <v>-8.9765782501883056</v>
      </c>
      <c r="Z35" s="118">
        <f t="shared" si="4"/>
        <v>4.0853889104905985</v>
      </c>
      <c r="AA35" s="118">
        <f t="shared" si="5"/>
        <v>0.4686460764989463</v>
      </c>
      <c r="AB35" s="118">
        <f t="shared" si="6"/>
        <v>-4.5313539235010536</v>
      </c>
      <c r="AC35" s="118">
        <f t="shared" si="7"/>
        <v>5.4686460764989464</v>
      </c>
      <c r="AD35" s="118">
        <f t="shared" si="8"/>
        <v>-8.4233254492653309</v>
      </c>
      <c r="AE35" s="118">
        <f t="shared" si="9"/>
        <v>9.3606176022632219</v>
      </c>
      <c r="AF35" s="118">
        <f t="shared" si="10"/>
        <v>-1.5746462029102417</v>
      </c>
      <c r="AG35" s="118">
        <f t="shared" si="11"/>
        <v>-6.5746462029102419</v>
      </c>
      <c r="AH35" s="118">
        <f t="shared" si="12"/>
        <v>3.4253537970897581</v>
      </c>
      <c r="AI35" s="118">
        <f t="shared" si="13"/>
        <v>-9.313593663214796</v>
      </c>
      <c r="AJ35" s="118">
        <f t="shared" si="14"/>
        <v>6.164301257394313</v>
      </c>
      <c r="AK35" s="118">
        <f t="shared" si="15"/>
        <v>-1.4085398155935838</v>
      </c>
      <c r="AL35" s="118">
        <f t="shared" si="16"/>
        <v>-6.408539815593584</v>
      </c>
      <c r="AM35" s="118">
        <f t="shared" si="17"/>
        <v>3.591460184406416</v>
      </c>
      <c r="AN35" s="118">
        <f t="shared" si="18"/>
        <v>-7.6257281154923797</v>
      </c>
      <c r="AO35" s="118">
        <f t="shared" si="19"/>
        <v>4.8086484843052117</v>
      </c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</row>
    <row r="36" spans="1:128">
      <c r="A36" s="110" t="s">
        <v>16</v>
      </c>
      <c r="B36" s="111" t="s">
        <v>53</v>
      </c>
      <c r="C36" s="163" t="s">
        <v>134</v>
      </c>
      <c r="D36" s="100">
        <v>6</v>
      </c>
      <c r="E36" s="113">
        <v>443.69930000000005</v>
      </c>
      <c r="F36" s="113">
        <f t="shared" si="25"/>
        <v>444.40000000000003</v>
      </c>
      <c r="G36" s="154">
        <v>0.55059999999999998</v>
      </c>
      <c r="H36" s="154">
        <v>0.15010000000000001</v>
      </c>
      <c r="I36" s="114">
        <f t="shared" si="20"/>
        <v>0.70069999999999999</v>
      </c>
      <c r="J36" s="113">
        <f t="shared" si="26"/>
        <v>1578.2820966839722</v>
      </c>
      <c r="K36" s="131">
        <v>443.5</v>
      </c>
      <c r="L36" s="131">
        <v>444.2</v>
      </c>
      <c r="M36" s="132">
        <v>0.54090000000000005</v>
      </c>
      <c r="N36" s="132">
        <v>0.1532</v>
      </c>
      <c r="O36" s="132">
        <v>0.69410000000000005</v>
      </c>
      <c r="P36" s="119">
        <v>1564</v>
      </c>
      <c r="Q36" s="116">
        <f t="shared" si="21"/>
        <v>-1.7617144932800457</v>
      </c>
      <c r="R36" s="116">
        <f t="shared" si="22"/>
        <v>2.0652898067954641</v>
      </c>
      <c r="S36" s="116">
        <f t="shared" si="23"/>
        <v>-0.94191522762950475</v>
      </c>
      <c r="T36" s="116">
        <f t="shared" si="24"/>
        <v>-0.90491406536128205</v>
      </c>
      <c r="U36" s="117"/>
      <c r="V36" s="118">
        <f t="shared" si="0"/>
        <v>-2.445594669848854</v>
      </c>
      <c r="W36" s="118">
        <f t="shared" si="1"/>
        <v>-7.4455946698488535</v>
      </c>
      <c r="X36" s="118">
        <f t="shared" si="2"/>
        <v>2.554405330151146</v>
      </c>
      <c r="Y36" s="118">
        <f t="shared" si="3"/>
        <v>-8.9765782501883056</v>
      </c>
      <c r="Z36" s="118">
        <f t="shared" si="4"/>
        <v>4.0853889104905985</v>
      </c>
      <c r="AA36" s="118">
        <f t="shared" si="5"/>
        <v>0.4686460764989463</v>
      </c>
      <c r="AB36" s="118">
        <f t="shared" si="6"/>
        <v>-4.5313539235010536</v>
      </c>
      <c r="AC36" s="118">
        <f t="shared" si="7"/>
        <v>5.4686460764989464</v>
      </c>
      <c r="AD36" s="118">
        <f t="shared" si="8"/>
        <v>-8.4233254492653309</v>
      </c>
      <c r="AE36" s="118">
        <f t="shared" si="9"/>
        <v>9.3606176022632219</v>
      </c>
      <c r="AF36" s="118">
        <f t="shared" si="10"/>
        <v>-1.5746462029102417</v>
      </c>
      <c r="AG36" s="118">
        <f t="shared" si="11"/>
        <v>-6.5746462029102419</v>
      </c>
      <c r="AH36" s="118">
        <f t="shared" si="12"/>
        <v>3.4253537970897581</v>
      </c>
      <c r="AI36" s="118">
        <f t="shared" si="13"/>
        <v>-9.313593663214796</v>
      </c>
      <c r="AJ36" s="118">
        <f t="shared" si="14"/>
        <v>6.164301257394313</v>
      </c>
      <c r="AK36" s="118">
        <f t="shared" si="15"/>
        <v>-1.4085398155935838</v>
      </c>
      <c r="AL36" s="118">
        <f t="shared" si="16"/>
        <v>-6.408539815593584</v>
      </c>
      <c r="AM36" s="118">
        <f t="shared" si="17"/>
        <v>3.591460184406416</v>
      </c>
      <c r="AN36" s="118">
        <f t="shared" si="18"/>
        <v>-7.6257281154923797</v>
      </c>
      <c r="AO36" s="118">
        <f t="shared" si="19"/>
        <v>4.8086484843052117</v>
      </c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</row>
    <row r="37" spans="1:128">
      <c r="A37" s="110" t="s">
        <v>16</v>
      </c>
      <c r="B37" s="111" t="s">
        <v>53</v>
      </c>
      <c r="C37" s="163" t="s">
        <v>134</v>
      </c>
      <c r="D37" s="100">
        <v>7</v>
      </c>
      <c r="E37" s="113">
        <v>443.78980000000001</v>
      </c>
      <c r="F37" s="113">
        <f t="shared" si="25"/>
        <v>445.7</v>
      </c>
      <c r="G37" s="154">
        <v>1.5086999999999999</v>
      </c>
      <c r="H37" s="154">
        <v>0.40150000000000002</v>
      </c>
      <c r="I37" s="114">
        <f t="shared" si="20"/>
        <v>1.9101999999999999</v>
      </c>
      <c r="J37" s="113">
        <f t="shared" si="26"/>
        <v>4297.3097714803598</v>
      </c>
      <c r="K37" s="131">
        <v>443.7</v>
      </c>
      <c r="L37" s="131">
        <v>445.6</v>
      </c>
      <c r="M37" s="132">
        <v>1.5023</v>
      </c>
      <c r="N37" s="132">
        <v>0.40179999999999999</v>
      </c>
      <c r="O37" s="132">
        <v>1.9040999999999999</v>
      </c>
      <c r="P37" s="119">
        <v>4285</v>
      </c>
      <c r="Q37" s="116">
        <f t="shared" si="21"/>
        <v>-0.42420627029893032</v>
      </c>
      <c r="R37" s="116">
        <f t="shared" si="22"/>
        <v>7.4719800747189771E-2</v>
      </c>
      <c r="S37" s="116">
        <f t="shared" si="23"/>
        <v>-0.31933828918437829</v>
      </c>
      <c r="T37" s="116">
        <f t="shared" si="24"/>
        <v>-0.28645297022930882</v>
      </c>
      <c r="U37" s="117"/>
      <c r="V37" s="118">
        <f t="shared" si="0"/>
        <v>-2.445594669848854</v>
      </c>
      <c r="W37" s="118">
        <f t="shared" si="1"/>
        <v>-7.4455946698488535</v>
      </c>
      <c r="X37" s="118">
        <f t="shared" si="2"/>
        <v>2.554405330151146</v>
      </c>
      <c r="Y37" s="118">
        <f t="shared" si="3"/>
        <v>-8.9765782501883056</v>
      </c>
      <c r="Z37" s="118">
        <f t="shared" si="4"/>
        <v>4.0853889104905985</v>
      </c>
      <c r="AA37" s="118">
        <f t="shared" si="5"/>
        <v>0.4686460764989463</v>
      </c>
      <c r="AB37" s="118">
        <f t="shared" si="6"/>
        <v>-4.5313539235010536</v>
      </c>
      <c r="AC37" s="118">
        <f t="shared" si="7"/>
        <v>5.4686460764989464</v>
      </c>
      <c r="AD37" s="118">
        <f t="shared" si="8"/>
        <v>-8.4233254492653309</v>
      </c>
      <c r="AE37" s="118">
        <f t="shared" si="9"/>
        <v>9.3606176022632219</v>
      </c>
      <c r="AF37" s="118">
        <f t="shared" si="10"/>
        <v>-1.5746462029102417</v>
      </c>
      <c r="AG37" s="118">
        <f t="shared" si="11"/>
        <v>-6.5746462029102419</v>
      </c>
      <c r="AH37" s="118">
        <f t="shared" si="12"/>
        <v>3.4253537970897581</v>
      </c>
      <c r="AI37" s="118">
        <f t="shared" si="13"/>
        <v>-9.313593663214796</v>
      </c>
      <c r="AJ37" s="118">
        <f t="shared" si="14"/>
        <v>6.164301257394313</v>
      </c>
      <c r="AK37" s="118">
        <f t="shared" si="15"/>
        <v>-1.4085398155935838</v>
      </c>
      <c r="AL37" s="118">
        <f t="shared" si="16"/>
        <v>-6.408539815593584</v>
      </c>
      <c r="AM37" s="118">
        <f t="shared" si="17"/>
        <v>3.591460184406416</v>
      </c>
      <c r="AN37" s="118">
        <f t="shared" si="18"/>
        <v>-7.6257281154923797</v>
      </c>
      <c r="AO37" s="118">
        <f t="shared" si="19"/>
        <v>4.8086484843052117</v>
      </c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</row>
    <row r="38" spans="1:128">
      <c r="A38" s="110" t="s">
        <v>16</v>
      </c>
      <c r="B38" s="111" t="s">
        <v>53</v>
      </c>
      <c r="C38" s="163" t="s">
        <v>134</v>
      </c>
      <c r="D38" s="100">
        <v>8</v>
      </c>
      <c r="E38" s="113">
        <v>443.1397</v>
      </c>
      <c r="F38" s="113">
        <f t="shared" si="25"/>
        <v>445.9</v>
      </c>
      <c r="G38" s="154">
        <v>2.2589000000000001</v>
      </c>
      <c r="H38" s="154">
        <v>0.50139999999999996</v>
      </c>
      <c r="I38" s="114">
        <f t="shared" si="20"/>
        <v>2.7603</v>
      </c>
      <c r="J38" s="113">
        <f t="shared" si="26"/>
        <v>6214.3534573164725</v>
      </c>
      <c r="K38" s="131">
        <v>442.9</v>
      </c>
      <c r="L38" s="131">
        <v>445.7</v>
      </c>
      <c r="M38" s="132">
        <v>2.2538</v>
      </c>
      <c r="N38" s="132">
        <v>0.50519999999999998</v>
      </c>
      <c r="O38" s="132">
        <v>2.7589999999999999</v>
      </c>
      <c r="P38" s="119">
        <v>6214</v>
      </c>
      <c r="Q38" s="116">
        <f t="shared" si="21"/>
        <v>-0.22577360662269708</v>
      </c>
      <c r="R38" s="116">
        <f t="shared" si="22"/>
        <v>0.75787794176306855</v>
      </c>
      <c r="S38" s="116">
        <f t="shared" si="23"/>
        <v>-4.7096330109048977E-2</v>
      </c>
      <c r="T38" s="116">
        <f t="shared" si="24"/>
        <v>-5.687756882517569E-3</v>
      </c>
      <c r="U38" s="117"/>
      <c r="V38" s="118">
        <f t="shared" si="0"/>
        <v>-2.445594669848854</v>
      </c>
      <c r="W38" s="118">
        <f t="shared" si="1"/>
        <v>-7.4455946698488535</v>
      </c>
      <c r="X38" s="118">
        <f t="shared" si="2"/>
        <v>2.554405330151146</v>
      </c>
      <c r="Y38" s="118">
        <f t="shared" si="3"/>
        <v>-8.9765782501883056</v>
      </c>
      <c r="Z38" s="118">
        <f t="shared" si="4"/>
        <v>4.0853889104905985</v>
      </c>
      <c r="AA38" s="118">
        <f t="shared" si="5"/>
        <v>0.4686460764989463</v>
      </c>
      <c r="AB38" s="118">
        <f t="shared" si="6"/>
        <v>-4.5313539235010536</v>
      </c>
      <c r="AC38" s="118">
        <f t="shared" si="7"/>
        <v>5.4686460764989464</v>
      </c>
      <c r="AD38" s="118">
        <f t="shared" si="8"/>
        <v>-8.4233254492653309</v>
      </c>
      <c r="AE38" s="118">
        <f t="shared" si="9"/>
        <v>9.3606176022632219</v>
      </c>
      <c r="AF38" s="118">
        <f t="shared" si="10"/>
        <v>-1.5746462029102417</v>
      </c>
      <c r="AG38" s="118">
        <f t="shared" si="11"/>
        <v>-6.5746462029102419</v>
      </c>
      <c r="AH38" s="118">
        <f t="shared" si="12"/>
        <v>3.4253537970897581</v>
      </c>
      <c r="AI38" s="118">
        <f t="shared" si="13"/>
        <v>-9.313593663214796</v>
      </c>
      <c r="AJ38" s="118">
        <f t="shared" si="14"/>
        <v>6.164301257394313</v>
      </c>
      <c r="AK38" s="118">
        <f t="shared" si="15"/>
        <v>-1.4085398155935838</v>
      </c>
      <c r="AL38" s="118">
        <f t="shared" si="16"/>
        <v>-6.408539815593584</v>
      </c>
      <c r="AM38" s="118">
        <f t="shared" si="17"/>
        <v>3.591460184406416</v>
      </c>
      <c r="AN38" s="118">
        <f t="shared" si="18"/>
        <v>-7.6257281154923797</v>
      </c>
      <c r="AO38" s="118">
        <f t="shared" si="19"/>
        <v>4.8086484843052117</v>
      </c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</row>
    <row r="39" spans="1:128">
      <c r="A39" s="110" t="s">
        <v>16</v>
      </c>
      <c r="B39" s="111" t="s">
        <v>53</v>
      </c>
      <c r="C39" s="163" t="s">
        <v>134</v>
      </c>
      <c r="D39" s="100">
        <v>9</v>
      </c>
      <c r="E39" s="113">
        <v>443.89320000000004</v>
      </c>
      <c r="F39" s="113">
        <f t="shared" si="25"/>
        <v>447.40000000000003</v>
      </c>
      <c r="G39" s="154">
        <v>2.7564000000000002</v>
      </c>
      <c r="H39" s="154">
        <v>0.75039999999999996</v>
      </c>
      <c r="I39" s="114">
        <f t="shared" si="20"/>
        <v>3.5068000000000001</v>
      </c>
      <c r="J39" s="113">
        <f t="shared" si="26"/>
        <v>7876.6160164441044</v>
      </c>
      <c r="K39" s="131">
        <v>443.8</v>
      </c>
      <c r="L39" s="131">
        <v>447.3</v>
      </c>
      <c r="M39" s="132">
        <v>2.7997999999999998</v>
      </c>
      <c r="N39" s="132">
        <v>0.75019999999999998</v>
      </c>
      <c r="O39" s="132">
        <v>3.55</v>
      </c>
      <c r="P39" s="119">
        <v>7976</v>
      </c>
      <c r="Q39" s="116">
        <f t="shared" si="21"/>
        <v>1.574517486576682</v>
      </c>
      <c r="R39" s="116">
        <f t="shared" si="22"/>
        <v>-2.6652452025583421E-2</v>
      </c>
      <c r="S39" s="116">
        <f t="shared" si="23"/>
        <v>1.2318923234857899</v>
      </c>
      <c r="T39" s="116">
        <f t="shared" si="24"/>
        <v>1.2617599150245549</v>
      </c>
      <c r="U39" s="117"/>
      <c r="V39" s="118">
        <f t="shared" si="0"/>
        <v>-2.445594669848854</v>
      </c>
      <c r="W39" s="118">
        <f t="shared" si="1"/>
        <v>-7.4455946698488535</v>
      </c>
      <c r="X39" s="118">
        <f t="shared" si="2"/>
        <v>2.554405330151146</v>
      </c>
      <c r="Y39" s="118">
        <f t="shared" si="3"/>
        <v>-8.9765782501883056</v>
      </c>
      <c r="Z39" s="118">
        <f t="shared" si="4"/>
        <v>4.0853889104905985</v>
      </c>
      <c r="AA39" s="118">
        <f t="shared" si="5"/>
        <v>0.4686460764989463</v>
      </c>
      <c r="AB39" s="118">
        <f t="shared" si="6"/>
        <v>-4.5313539235010536</v>
      </c>
      <c r="AC39" s="118">
        <f t="shared" si="7"/>
        <v>5.4686460764989464</v>
      </c>
      <c r="AD39" s="118">
        <f t="shared" si="8"/>
        <v>-8.4233254492653309</v>
      </c>
      <c r="AE39" s="118">
        <f t="shared" si="9"/>
        <v>9.3606176022632219</v>
      </c>
      <c r="AF39" s="118">
        <f t="shared" si="10"/>
        <v>-1.5746462029102417</v>
      </c>
      <c r="AG39" s="118">
        <f t="shared" si="11"/>
        <v>-6.5746462029102419</v>
      </c>
      <c r="AH39" s="118">
        <f t="shared" si="12"/>
        <v>3.4253537970897581</v>
      </c>
      <c r="AI39" s="118">
        <f t="shared" si="13"/>
        <v>-9.313593663214796</v>
      </c>
      <c r="AJ39" s="118">
        <f t="shared" si="14"/>
        <v>6.164301257394313</v>
      </c>
      <c r="AK39" s="118">
        <f t="shared" si="15"/>
        <v>-1.4085398155935838</v>
      </c>
      <c r="AL39" s="118">
        <f t="shared" si="16"/>
        <v>-6.408539815593584</v>
      </c>
      <c r="AM39" s="118">
        <f t="shared" si="17"/>
        <v>3.591460184406416</v>
      </c>
      <c r="AN39" s="118">
        <f t="shared" si="18"/>
        <v>-7.6257281154923797</v>
      </c>
      <c r="AO39" s="118">
        <f t="shared" si="19"/>
        <v>4.8086484843052117</v>
      </c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</row>
    <row r="40" spans="1:128">
      <c r="A40" s="110" t="s">
        <v>17</v>
      </c>
      <c r="B40" s="111" t="s">
        <v>93</v>
      </c>
      <c r="C40" s="163" t="s">
        <v>135</v>
      </c>
      <c r="D40" s="164">
        <v>1</v>
      </c>
      <c r="E40" s="113">
        <v>443.96809999999999</v>
      </c>
      <c r="F40" s="113">
        <f t="shared" si="25"/>
        <v>444</v>
      </c>
      <c r="G40" s="154">
        <v>2.1700000000000001E-2</v>
      </c>
      <c r="H40" s="154">
        <v>1.0200000000000001E-2</v>
      </c>
      <c r="I40" s="114">
        <f t="shared" si="20"/>
        <v>3.1899999999999998E-2</v>
      </c>
      <c r="J40" s="113">
        <f t="shared" si="26"/>
        <v>71.850060968213072</v>
      </c>
      <c r="K40" s="166">
        <v>443.92</v>
      </c>
      <c r="L40" s="166">
        <v>443.95</v>
      </c>
      <c r="M40" s="130">
        <v>2.1000000000000001E-2</v>
      </c>
      <c r="N40" s="130">
        <v>1.0500000000000001E-2</v>
      </c>
      <c r="O40" s="130">
        <v>3.15E-2</v>
      </c>
      <c r="P40" s="166">
        <v>70.956999999999994</v>
      </c>
      <c r="Q40" s="116">
        <f t="shared" si="21"/>
        <v>-3.2258064516128995</v>
      </c>
      <c r="R40" s="116">
        <f t="shared" si="22"/>
        <v>2.9411764705882342</v>
      </c>
      <c r="S40" s="116">
        <f t="shared" si="23"/>
        <v>-1.2539184952977982</v>
      </c>
      <c r="T40" s="116">
        <f t="shared" si="24"/>
        <v>-1.2429508843537014</v>
      </c>
      <c r="U40" s="117"/>
      <c r="V40" s="118">
        <f t="shared" si="0"/>
        <v>-2.445594669848854</v>
      </c>
      <c r="W40" s="118">
        <f t="shared" si="1"/>
        <v>-7.4455946698488535</v>
      </c>
      <c r="X40" s="118">
        <f t="shared" si="2"/>
        <v>2.554405330151146</v>
      </c>
      <c r="Y40" s="118">
        <f t="shared" si="3"/>
        <v>-8.9765782501883056</v>
      </c>
      <c r="Z40" s="118">
        <f t="shared" si="4"/>
        <v>4.0853889104905985</v>
      </c>
      <c r="AA40" s="118">
        <f t="shared" si="5"/>
        <v>0.4686460764989463</v>
      </c>
      <c r="AB40" s="118">
        <f t="shared" si="6"/>
        <v>-4.5313539235010536</v>
      </c>
      <c r="AC40" s="118">
        <f t="shared" si="7"/>
        <v>5.4686460764989464</v>
      </c>
      <c r="AD40" s="118">
        <f t="shared" si="8"/>
        <v>-8.4233254492653309</v>
      </c>
      <c r="AE40" s="118">
        <f t="shared" si="9"/>
        <v>9.3606176022632219</v>
      </c>
      <c r="AF40" s="118">
        <f t="shared" si="10"/>
        <v>-1.5746462029102417</v>
      </c>
      <c r="AG40" s="118">
        <f t="shared" si="11"/>
        <v>-6.5746462029102419</v>
      </c>
      <c r="AH40" s="118">
        <f t="shared" si="12"/>
        <v>3.4253537970897581</v>
      </c>
      <c r="AI40" s="118">
        <f t="shared" si="13"/>
        <v>-9.313593663214796</v>
      </c>
      <c r="AJ40" s="118">
        <f t="shared" si="14"/>
        <v>6.164301257394313</v>
      </c>
      <c r="AK40" s="118">
        <f t="shared" si="15"/>
        <v>-1.4085398155935838</v>
      </c>
      <c r="AL40" s="118">
        <f t="shared" si="16"/>
        <v>-6.408539815593584</v>
      </c>
      <c r="AM40" s="118">
        <f t="shared" si="17"/>
        <v>3.591460184406416</v>
      </c>
      <c r="AN40" s="118">
        <f t="shared" si="18"/>
        <v>-7.6257281154923797</v>
      </c>
      <c r="AO40" s="118">
        <f t="shared" si="19"/>
        <v>4.8086484843052117</v>
      </c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</row>
    <row r="41" spans="1:128">
      <c r="A41" s="110" t="s">
        <v>17</v>
      </c>
      <c r="B41" s="111" t="s">
        <v>93</v>
      </c>
      <c r="C41" s="163" t="s">
        <v>135</v>
      </c>
      <c r="D41" s="100">
        <v>2</v>
      </c>
      <c r="E41" s="113">
        <v>443.34839999999997</v>
      </c>
      <c r="F41" s="113">
        <f t="shared" si="25"/>
        <v>443.4</v>
      </c>
      <c r="G41" s="154">
        <v>3.5900000000000001E-2</v>
      </c>
      <c r="H41" s="154">
        <v>1.5699999999999999E-2</v>
      </c>
      <c r="I41" s="114">
        <f t="shared" si="20"/>
        <v>5.16E-2</v>
      </c>
      <c r="J41" s="113">
        <f t="shared" si="26"/>
        <v>116.38191037762282</v>
      </c>
      <c r="K41" s="167">
        <v>443.32</v>
      </c>
      <c r="L41" s="167">
        <v>443.37</v>
      </c>
      <c r="M41" s="132">
        <v>3.3799999999999997E-2</v>
      </c>
      <c r="N41" s="132">
        <v>1.6299999999999999E-2</v>
      </c>
      <c r="O41" s="132">
        <v>5.0099999999999999E-2</v>
      </c>
      <c r="P41" s="167">
        <v>113.006</v>
      </c>
      <c r="Q41" s="116">
        <f t="shared" si="21"/>
        <v>-5.8495821727019628</v>
      </c>
      <c r="R41" s="116">
        <f t="shared" si="22"/>
        <v>3.8216560509554132</v>
      </c>
      <c r="S41" s="116">
        <f t="shared" si="23"/>
        <v>-2.9069767441860495</v>
      </c>
      <c r="T41" s="116">
        <f t="shared" si="24"/>
        <v>-2.9007174454080062</v>
      </c>
      <c r="U41" s="117"/>
      <c r="V41" s="118">
        <f t="shared" si="0"/>
        <v>-2.445594669848854</v>
      </c>
      <c r="W41" s="118">
        <f t="shared" si="1"/>
        <v>-7.4455946698488535</v>
      </c>
      <c r="X41" s="118">
        <f t="shared" si="2"/>
        <v>2.554405330151146</v>
      </c>
      <c r="Y41" s="118">
        <f t="shared" si="3"/>
        <v>-8.9765782501883056</v>
      </c>
      <c r="Z41" s="118">
        <f t="shared" si="4"/>
        <v>4.0853889104905985</v>
      </c>
      <c r="AA41" s="118">
        <f t="shared" si="5"/>
        <v>0.4686460764989463</v>
      </c>
      <c r="AB41" s="118">
        <f t="shared" si="6"/>
        <v>-4.5313539235010536</v>
      </c>
      <c r="AC41" s="118">
        <f t="shared" si="7"/>
        <v>5.4686460764989464</v>
      </c>
      <c r="AD41" s="118">
        <f t="shared" si="8"/>
        <v>-8.4233254492653309</v>
      </c>
      <c r="AE41" s="118">
        <f t="shared" si="9"/>
        <v>9.3606176022632219</v>
      </c>
      <c r="AF41" s="118">
        <f t="shared" si="10"/>
        <v>-1.5746462029102417</v>
      </c>
      <c r="AG41" s="118">
        <f t="shared" si="11"/>
        <v>-6.5746462029102419</v>
      </c>
      <c r="AH41" s="118">
        <f t="shared" si="12"/>
        <v>3.4253537970897581</v>
      </c>
      <c r="AI41" s="118">
        <f t="shared" si="13"/>
        <v>-9.313593663214796</v>
      </c>
      <c r="AJ41" s="118">
        <f t="shared" si="14"/>
        <v>6.164301257394313</v>
      </c>
      <c r="AK41" s="118">
        <f t="shared" si="15"/>
        <v>-1.4085398155935838</v>
      </c>
      <c r="AL41" s="118">
        <f t="shared" si="16"/>
        <v>-6.408539815593584</v>
      </c>
      <c r="AM41" s="118">
        <f t="shared" si="17"/>
        <v>3.591460184406416</v>
      </c>
      <c r="AN41" s="118">
        <f t="shared" si="18"/>
        <v>-7.6257281154923797</v>
      </c>
      <c r="AO41" s="118">
        <f t="shared" si="19"/>
        <v>4.8086484843052117</v>
      </c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</row>
    <row r="42" spans="1:128">
      <c r="A42" s="110" t="s">
        <v>17</v>
      </c>
      <c r="B42" s="111" t="s">
        <v>93</v>
      </c>
      <c r="C42" s="163" t="s">
        <v>135</v>
      </c>
      <c r="D42" s="100">
        <v>3</v>
      </c>
      <c r="E42" s="113">
        <v>443.49969999999996</v>
      </c>
      <c r="F42" s="113">
        <f t="shared" si="25"/>
        <v>443.59999999999997</v>
      </c>
      <c r="G42" s="154">
        <v>7.5200000000000003E-2</v>
      </c>
      <c r="H42" s="154">
        <v>2.5100000000000001E-2</v>
      </c>
      <c r="I42" s="114">
        <f t="shared" si="20"/>
        <v>0.1003</v>
      </c>
      <c r="J42" s="113">
        <f t="shared" si="26"/>
        <v>226.13643392074795</v>
      </c>
      <c r="K42" s="167">
        <v>443.43</v>
      </c>
      <c r="L42" s="167">
        <v>443.53</v>
      </c>
      <c r="M42" s="132">
        <v>7.2400000000000006E-2</v>
      </c>
      <c r="N42" s="132">
        <v>2.5100000000000001E-2</v>
      </c>
      <c r="O42" s="132">
        <v>9.7500000000000003E-2</v>
      </c>
      <c r="P42" s="167">
        <v>219.857</v>
      </c>
      <c r="Q42" s="116">
        <f t="shared" si="21"/>
        <v>-3.7234042553191444</v>
      </c>
      <c r="R42" s="116">
        <f t="shared" si="22"/>
        <v>0</v>
      </c>
      <c r="S42" s="116">
        <f t="shared" si="23"/>
        <v>-2.7916251246261186</v>
      </c>
      <c r="T42" s="116">
        <f t="shared" si="24"/>
        <v>-2.7768342375774115</v>
      </c>
      <c r="U42" s="117"/>
      <c r="V42" s="118">
        <f t="shared" si="0"/>
        <v>-2.445594669848854</v>
      </c>
      <c r="W42" s="118">
        <f t="shared" si="1"/>
        <v>-7.4455946698488535</v>
      </c>
      <c r="X42" s="118">
        <f t="shared" si="2"/>
        <v>2.554405330151146</v>
      </c>
      <c r="Y42" s="118">
        <f t="shared" si="3"/>
        <v>-8.9765782501883056</v>
      </c>
      <c r="Z42" s="118">
        <f t="shared" si="4"/>
        <v>4.0853889104905985</v>
      </c>
      <c r="AA42" s="118">
        <f t="shared" si="5"/>
        <v>0.4686460764989463</v>
      </c>
      <c r="AB42" s="118">
        <f t="shared" si="6"/>
        <v>-4.5313539235010536</v>
      </c>
      <c r="AC42" s="118">
        <f t="shared" si="7"/>
        <v>5.4686460764989464</v>
      </c>
      <c r="AD42" s="118">
        <f t="shared" si="8"/>
        <v>-8.4233254492653309</v>
      </c>
      <c r="AE42" s="118">
        <f t="shared" si="9"/>
        <v>9.3606176022632219</v>
      </c>
      <c r="AF42" s="118">
        <f t="shared" si="10"/>
        <v>-1.5746462029102417</v>
      </c>
      <c r="AG42" s="118">
        <f t="shared" si="11"/>
        <v>-6.5746462029102419</v>
      </c>
      <c r="AH42" s="118">
        <f t="shared" si="12"/>
        <v>3.4253537970897581</v>
      </c>
      <c r="AI42" s="118">
        <f t="shared" si="13"/>
        <v>-9.313593663214796</v>
      </c>
      <c r="AJ42" s="118">
        <f t="shared" si="14"/>
        <v>6.164301257394313</v>
      </c>
      <c r="AK42" s="118">
        <f t="shared" si="15"/>
        <v>-1.4085398155935838</v>
      </c>
      <c r="AL42" s="118">
        <f t="shared" si="16"/>
        <v>-6.408539815593584</v>
      </c>
      <c r="AM42" s="118">
        <f t="shared" si="17"/>
        <v>3.591460184406416</v>
      </c>
      <c r="AN42" s="118">
        <f t="shared" si="18"/>
        <v>-7.6257281154923797</v>
      </c>
      <c r="AO42" s="118">
        <f t="shared" si="19"/>
        <v>4.8086484843052117</v>
      </c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</row>
    <row r="43" spans="1:128">
      <c r="A43" s="110" t="s">
        <v>17</v>
      </c>
      <c r="B43" s="111" t="s">
        <v>93</v>
      </c>
      <c r="C43" s="163" t="s">
        <v>135</v>
      </c>
      <c r="D43" s="100">
        <v>4</v>
      </c>
      <c r="E43" s="113">
        <v>442.2987</v>
      </c>
      <c r="F43" s="113">
        <f t="shared" si="25"/>
        <v>442.6</v>
      </c>
      <c r="G43" s="154">
        <v>0.25080000000000002</v>
      </c>
      <c r="H43" s="154">
        <v>5.0500000000000003E-2</v>
      </c>
      <c r="I43" s="114">
        <f t="shared" si="20"/>
        <v>0.30130000000000001</v>
      </c>
      <c r="J43" s="113">
        <f t="shared" si="26"/>
        <v>681.03877321525772</v>
      </c>
      <c r="K43" s="167">
        <v>442.26</v>
      </c>
      <c r="L43" s="167">
        <v>442.56</v>
      </c>
      <c r="M43" s="132">
        <v>0.24679999999999999</v>
      </c>
      <c r="N43" s="132">
        <v>5.2400000000000002E-2</v>
      </c>
      <c r="O43" s="132">
        <v>0.29920000000000002</v>
      </c>
      <c r="P43" s="167">
        <v>676.351</v>
      </c>
      <c r="Q43" s="116">
        <f t="shared" si="21"/>
        <v>-1.5948963317384495</v>
      </c>
      <c r="R43" s="116">
        <f t="shared" si="22"/>
        <v>3.7623762376237604</v>
      </c>
      <c r="S43" s="116">
        <f t="shared" si="23"/>
        <v>-0.69697975439760729</v>
      </c>
      <c r="T43" s="116">
        <f t="shared" si="24"/>
        <v>-0.68832692052557243</v>
      </c>
      <c r="U43" s="117"/>
      <c r="V43" s="118">
        <f t="shared" si="0"/>
        <v>-2.445594669848854</v>
      </c>
      <c r="W43" s="118">
        <f t="shared" si="1"/>
        <v>-7.4455946698488535</v>
      </c>
      <c r="X43" s="118">
        <f t="shared" si="2"/>
        <v>2.554405330151146</v>
      </c>
      <c r="Y43" s="118">
        <f t="shared" si="3"/>
        <v>-8.9765782501883056</v>
      </c>
      <c r="Z43" s="118">
        <f t="shared" si="4"/>
        <v>4.0853889104905985</v>
      </c>
      <c r="AA43" s="118">
        <f t="shared" si="5"/>
        <v>0.4686460764989463</v>
      </c>
      <c r="AB43" s="118">
        <f t="shared" si="6"/>
        <v>-4.5313539235010536</v>
      </c>
      <c r="AC43" s="118">
        <f t="shared" si="7"/>
        <v>5.4686460764989464</v>
      </c>
      <c r="AD43" s="118">
        <f t="shared" si="8"/>
        <v>-8.4233254492653309</v>
      </c>
      <c r="AE43" s="118">
        <f t="shared" si="9"/>
        <v>9.3606176022632219</v>
      </c>
      <c r="AF43" s="118">
        <f t="shared" si="10"/>
        <v>-1.5746462029102417</v>
      </c>
      <c r="AG43" s="118">
        <f t="shared" si="11"/>
        <v>-6.5746462029102419</v>
      </c>
      <c r="AH43" s="118">
        <f t="shared" si="12"/>
        <v>3.4253537970897581</v>
      </c>
      <c r="AI43" s="118">
        <f t="shared" si="13"/>
        <v>-9.313593663214796</v>
      </c>
      <c r="AJ43" s="118">
        <f t="shared" si="14"/>
        <v>6.164301257394313</v>
      </c>
      <c r="AK43" s="118">
        <f t="shared" si="15"/>
        <v>-1.4085398155935838</v>
      </c>
      <c r="AL43" s="118">
        <f t="shared" si="16"/>
        <v>-6.408539815593584</v>
      </c>
      <c r="AM43" s="118">
        <f t="shared" si="17"/>
        <v>3.591460184406416</v>
      </c>
      <c r="AN43" s="118">
        <f t="shared" si="18"/>
        <v>-7.6257281154923797</v>
      </c>
      <c r="AO43" s="118">
        <f t="shared" si="19"/>
        <v>4.8086484843052117</v>
      </c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</row>
    <row r="44" spans="1:128">
      <c r="A44" s="110" t="s">
        <v>17</v>
      </c>
      <c r="B44" s="111" t="s">
        <v>93</v>
      </c>
      <c r="C44" s="163" t="s">
        <v>135</v>
      </c>
      <c r="D44" s="100">
        <v>5</v>
      </c>
      <c r="E44" s="113">
        <v>443.59810000000004</v>
      </c>
      <c r="F44" s="113">
        <f t="shared" si="25"/>
        <v>444.1</v>
      </c>
      <c r="G44" s="154">
        <v>0.40079999999999999</v>
      </c>
      <c r="H44" s="154">
        <v>0.1011</v>
      </c>
      <c r="I44" s="114">
        <f t="shared" si="20"/>
        <v>0.50190000000000001</v>
      </c>
      <c r="J44" s="113">
        <f t="shared" si="26"/>
        <v>1130.9466706453391</v>
      </c>
      <c r="K44" s="167">
        <v>443.5</v>
      </c>
      <c r="L44" s="167">
        <v>444</v>
      </c>
      <c r="M44" s="132">
        <v>0.39460000000000001</v>
      </c>
      <c r="N44" s="132">
        <v>0.1007</v>
      </c>
      <c r="O44" s="132">
        <v>0.49530000000000002</v>
      </c>
      <c r="P44" s="167">
        <v>1116.3150000000001</v>
      </c>
      <c r="Q44" s="116">
        <f t="shared" si="21"/>
        <v>-1.5469061876247465</v>
      </c>
      <c r="R44" s="116">
        <f t="shared" si="22"/>
        <v>-0.39564787339267815</v>
      </c>
      <c r="S44" s="116">
        <f t="shared" si="23"/>
        <v>-1.3150029886431549</v>
      </c>
      <c r="T44" s="116">
        <f t="shared" si="24"/>
        <v>-1.2937542525316335</v>
      </c>
      <c r="U44" s="117"/>
      <c r="V44" s="118">
        <f t="shared" si="0"/>
        <v>-2.445594669848854</v>
      </c>
      <c r="W44" s="118">
        <f t="shared" si="1"/>
        <v>-7.4455946698488535</v>
      </c>
      <c r="X44" s="118">
        <f t="shared" si="2"/>
        <v>2.554405330151146</v>
      </c>
      <c r="Y44" s="118">
        <f t="shared" si="3"/>
        <v>-8.9765782501883056</v>
      </c>
      <c r="Z44" s="118">
        <f t="shared" si="4"/>
        <v>4.0853889104905985</v>
      </c>
      <c r="AA44" s="118">
        <f t="shared" si="5"/>
        <v>0.4686460764989463</v>
      </c>
      <c r="AB44" s="118">
        <f t="shared" si="6"/>
        <v>-4.5313539235010536</v>
      </c>
      <c r="AC44" s="118">
        <f t="shared" si="7"/>
        <v>5.4686460764989464</v>
      </c>
      <c r="AD44" s="118">
        <f t="shared" si="8"/>
        <v>-8.4233254492653309</v>
      </c>
      <c r="AE44" s="118">
        <f t="shared" si="9"/>
        <v>9.3606176022632219</v>
      </c>
      <c r="AF44" s="118">
        <f t="shared" si="10"/>
        <v>-1.5746462029102417</v>
      </c>
      <c r="AG44" s="118">
        <f t="shared" si="11"/>
        <v>-6.5746462029102419</v>
      </c>
      <c r="AH44" s="118">
        <f t="shared" si="12"/>
        <v>3.4253537970897581</v>
      </c>
      <c r="AI44" s="118">
        <f t="shared" si="13"/>
        <v>-9.313593663214796</v>
      </c>
      <c r="AJ44" s="118">
        <f t="shared" si="14"/>
        <v>6.164301257394313</v>
      </c>
      <c r="AK44" s="118">
        <f t="shared" si="15"/>
        <v>-1.4085398155935838</v>
      </c>
      <c r="AL44" s="118">
        <f t="shared" si="16"/>
        <v>-6.408539815593584</v>
      </c>
      <c r="AM44" s="118">
        <f t="shared" si="17"/>
        <v>3.591460184406416</v>
      </c>
      <c r="AN44" s="118">
        <f t="shared" si="18"/>
        <v>-7.6257281154923797</v>
      </c>
      <c r="AO44" s="118">
        <f t="shared" si="19"/>
        <v>4.8086484843052117</v>
      </c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</row>
    <row r="45" spans="1:128">
      <c r="A45" s="110" t="s">
        <v>17</v>
      </c>
      <c r="B45" s="111" t="s">
        <v>93</v>
      </c>
      <c r="C45" s="163" t="s">
        <v>135</v>
      </c>
      <c r="D45" s="100">
        <v>6</v>
      </c>
      <c r="E45" s="113">
        <v>443.89460000000003</v>
      </c>
      <c r="F45" s="113">
        <f t="shared" si="25"/>
        <v>444.6</v>
      </c>
      <c r="G45" s="154">
        <v>0.55469999999999997</v>
      </c>
      <c r="H45" s="154">
        <v>0.1507</v>
      </c>
      <c r="I45" s="114">
        <f t="shared" si="20"/>
        <v>0.70540000000000003</v>
      </c>
      <c r="J45" s="113">
        <f t="shared" si="26"/>
        <v>1588.1635679469516</v>
      </c>
      <c r="K45" s="167">
        <v>443.84</v>
      </c>
      <c r="L45" s="167">
        <v>444.54</v>
      </c>
      <c r="M45" s="132">
        <v>0.54730000000000001</v>
      </c>
      <c r="N45" s="132">
        <v>0.154</v>
      </c>
      <c r="O45" s="132">
        <v>0.70130000000000003</v>
      </c>
      <c r="P45" s="167">
        <v>1579.135</v>
      </c>
      <c r="Q45" s="116">
        <f t="shared" si="21"/>
        <v>-1.3340544438435122</v>
      </c>
      <c r="R45" s="116">
        <f t="shared" si="22"/>
        <v>2.1897810218978084</v>
      </c>
      <c r="S45" s="116">
        <f t="shared" si="23"/>
        <v>-0.58123050751346639</v>
      </c>
      <c r="T45" s="116">
        <f t="shared" si="24"/>
        <v>-0.56849106283322082</v>
      </c>
      <c r="U45" s="117"/>
      <c r="V45" s="118">
        <f t="shared" si="0"/>
        <v>-2.445594669848854</v>
      </c>
      <c r="W45" s="118">
        <f t="shared" ref="W45:W67" si="33">$Q$167-5</f>
        <v>-7.4455946698488535</v>
      </c>
      <c r="X45" s="118">
        <f t="shared" ref="X45:X67" si="34">$Q$167+5</f>
        <v>2.554405330151146</v>
      </c>
      <c r="Y45" s="118">
        <f t="shared" ref="Y45:Y67" si="35">($Q$167-(3*$Q$170))</f>
        <v>-8.9765782501883056</v>
      </c>
      <c r="Z45" s="118">
        <f t="shared" ref="Z45:Z67" si="36">($Q$167+(3*$Q$170))</f>
        <v>4.0853889104905985</v>
      </c>
      <c r="AA45" s="118">
        <f t="shared" ref="AA45:AA67" si="37">$R$167</f>
        <v>0.4686460764989463</v>
      </c>
      <c r="AB45" s="118">
        <f t="shared" ref="AB45:AB67" si="38">$R$167-5</f>
        <v>-4.5313539235010536</v>
      </c>
      <c r="AC45" s="118">
        <f t="shared" ref="AC45:AC67" si="39">$R$167+5</f>
        <v>5.4686460764989464</v>
      </c>
      <c r="AD45" s="118">
        <f t="shared" ref="AD45:AD67" si="40">($R$167-(3*$R$170))</f>
        <v>-8.4233254492653309</v>
      </c>
      <c r="AE45" s="118">
        <f t="shared" ref="AE45:AE67" si="41">($R$167+(3*$R$170))</f>
        <v>9.3606176022632219</v>
      </c>
      <c r="AF45" s="118">
        <f t="shared" ref="AF45:AF67" si="42">$S$167</f>
        <v>-1.5746462029102417</v>
      </c>
      <c r="AG45" s="118">
        <f t="shared" ref="AG45:AG67" si="43">$S$167-5</f>
        <v>-6.5746462029102419</v>
      </c>
      <c r="AH45" s="118">
        <f t="shared" ref="AH45:AH67" si="44">$S$167+5</f>
        <v>3.4253537970897581</v>
      </c>
      <c r="AI45" s="118">
        <f t="shared" ref="AI45:AI67" si="45">($S$167-(3*$S$170))</f>
        <v>-9.313593663214796</v>
      </c>
      <c r="AJ45" s="118">
        <f t="shared" ref="AJ45:AJ67" si="46">($S$167+(3*$S$170))</f>
        <v>6.164301257394313</v>
      </c>
      <c r="AK45" s="118">
        <f t="shared" ref="AK45:AK67" si="47">$T$167</f>
        <v>-1.4085398155935838</v>
      </c>
      <c r="AL45" s="118">
        <f t="shared" ref="AL45:AL67" si="48">$T$167-5</f>
        <v>-6.408539815593584</v>
      </c>
      <c r="AM45" s="118">
        <f t="shared" ref="AM45:AM67" si="49">$T$167+5</f>
        <v>3.591460184406416</v>
      </c>
      <c r="AN45" s="118">
        <f t="shared" ref="AN45:AN67" si="50">($T$167-(3*$T$170))</f>
        <v>-7.6257281154923797</v>
      </c>
      <c r="AO45" s="118">
        <f t="shared" ref="AO45:AO67" si="51">($T$167+(3*$T$170))</f>
        <v>4.8086484843052117</v>
      </c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</row>
    <row r="46" spans="1:128">
      <c r="A46" s="110" t="s">
        <v>17</v>
      </c>
      <c r="B46" s="111" t="s">
        <v>93</v>
      </c>
      <c r="C46" s="163" t="s">
        <v>135</v>
      </c>
      <c r="D46" s="100">
        <v>7</v>
      </c>
      <c r="E46" s="113">
        <v>443.09829999999999</v>
      </c>
      <c r="F46" s="113">
        <f t="shared" si="25"/>
        <v>445</v>
      </c>
      <c r="G46" s="154">
        <v>1.5006999999999999</v>
      </c>
      <c r="H46" s="154">
        <v>0.40100000000000002</v>
      </c>
      <c r="I46" s="114">
        <f t="shared" si="20"/>
        <v>1.9016999999999999</v>
      </c>
      <c r="J46" s="113">
        <f t="shared" si="26"/>
        <v>4284.8842922012627</v>
      </c>
      <c r="K46" s="167">
        <v>443</v>
      </c>
      <c r="L46" s="167">
        <v>444.9</v>
      </c>
      <c r="M46" s="132">
        <v>1.4984999999999999</v>
      </c>
      <c r="N46" s="132">
        <v>0.40060000000000001</v>
      </c>
      <c r="O46" s="132">
        <v>1.8991</v>
      </c>
      <c r="P46" s="167">
        <v>4279.9629999999997</v>
      </c>
      <c r="Q46" s="116">
        <f t="shared" si="21"/>
        <v>-0.14659825414806291</v>
      </c>
      <c r="R46" s="116">
        <f t="shared" si="22"/>
        <v>-9.9750623441399358E-2</v>
      </c>
      <c r="S46" s="116">
        <f t="shared" si="23"/>
        <v>-0.13671977704159097</v>
      </c>
      <c r="T46" s="116">
        <f t="shared" si="24"/>
        <v>-0.11485239426931604</v>
      </c>
      <c r="U46" s="117"/>
      <c r="V46" s="118">
        <f t="shared" si="0"/>
        <v>-2.445594669848854</v>
      </c>
      <c r="W46" s="118">
        <f t="shared" si="33"/>
        <v>-7.4455946698488535</v>
      </c>
      <c r="X46" s="118">
        <f t="shared" si="34"/>
        <v>2.554405330151146</v>
      </c>
      <c r="Y46" s="118">
        <f t="shared" si="35"/>
        <v>-8.9765782501883056</v>
      </c>
      <c r="Z46" s="118">
        <f t="shared" si="36"/>
        <v>4.0853889104905985</v>
      </c>
      <c r="AA46" s="118">
        <f t="shared" si="37"/>
        <v>0.4686460764989463</v>
      </c>
      <c r="AB46" s="118">
        <f t="shared" si="38"/>
        <v>-4.5313539235010536</v>
      </c>
      <c r="AC46" s="118">
        <f t="shared" si="39"/>
        <v>5.4686460764989464</v>
      </c>
      <c r="AD46" s="118">
        <f t="shared" si="40"/>
        <v>-8.4233254492653309</v>
      </c>
      <c r="AE46" s="118">
        <f t="shared" si="41"/>
        <v>9.3606176022632219</v>
      </c>
      <c r="AF46" s="118">
        <f t="shared" si="42"/>
        <v>-1.5746462029102417</v>
      </c>
      <c r="AG46" s="118">
        <f t="shared" si="43"/>
        <v>-6.5746462029102419</v>
      </c>
      <c r="AH46" s="118">
        <f t="shared" si="44"/>
        <v>3.4253537970897581</v>
      </c>
      <c r="AI46" s="118">
        <f t="shared" si="45"/>
        <v>-9.313593663214796</v>
      </c>
      <c r="AJ46" s="118">
        <f t="shared" si="46"/>
        <v>6.164301257394313</v>
      </c>
      <c r="AK46" s="118">
        <f t="shared" si="47"/>
        <v>-1.4085398155935838</v>
      </c>
      <c r="AL46" s="118">
        <f t="shared" si="48"/>
        <v>-6.408539815593584</v>
      </c>
      <c r="AM46" s="118">
        <f t="shared" si="49"/>
        <v>3.591460184406416</v>
      </c>
      <c r="AN46" s="118">
        <f t="shared" si="50"/>
        <v>-7.6257281154923797</v>
      </c>
      <c r="AO46" s="118">
        <f t="shared" si="51"/>
        <v>4.8086484843052117</v>
      </c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</row>
    <row r="47" spans="1:128">
      <c r="A47" s="110" t="s">
        <v>17</v>
      </c>
      <c r="B47" s="111" t="s">
        <v>93</v>
      </c>
      <c r="C47" s="163" t="s">
        <v>135</v>
      </c>
      <c r="D47" s="100">
        <v>8</v>
      </c>
      <c r="E47" s="113">
        <v>442.74809999999997</v>
      </c>
      <c r="F47" s="113">
        <f t="shared" si="25"/>
        <v>445.5</v>
      </c>
      <c r="G47" s="154">
        <v>2.2502</v>
      </c>
      <c r="H47" s="154">
        <v>0.50170000000000003</v>
      </c>
      <c r="I47" s="114">
        <f t="shared" si="20"/>
        <v>2.7519</v>
      </c>
      <c r="J47" s="113">
        <f t="shared" si="26"/>
        <v>6200.9534129485619</v>
      </c>
      <c r="K47" s="167">
        <v>442.7</v>
      </c>
      <c r="L47" s="167">
        <v>445.45</v>
      </c>
      <c r="M47" s="132">
        <v>2.2477</v>
      </c>
      <c r="N47" s="132">
        <v>0.50439999999999996</v>
      </c>
      <c r="O47" s="132">
        <v>2.7521</v>
      </c>
      <c r="P47" s="167">
        <v>6202.0810000000001</v>
      </c>
      <c r="Q47" s="116">
        <f t="shared" si="21"/>
        <v>-0.1111012354457358</v>
      </c>
      <c r="R47" s="116">
        <f t="shared" si="22"/>
        <v>0.53817022124774261</v>
      </c>
      <c r="S47" s="116">
        <f t="shared" si="23"/>
        <v>7.2677059486165188E-3</v>
      </c>
      <c r="T47" s="116">
        <f t="shared" si="24"/>
        <v>1.8184091644418133E-2</v>
      </c>
      <c r="U47" s="117"/>
      <c r="V47" s="118">
        <f t="shared" si="0"/>
        <v>-2.445594669848854</v>
      </c>
      <c r="W47" s="118">
        <f t="shared" si="33"/>
        <v>-7.4455946698488535</v>
      </c>
      <c r="X47" s="118">
        <f t="shared" si="34"/>
        <v>2.554405330151146</v>
      </c>
      <c r="Y47" s="118">
        <f t="shared" si="35"/>
        <v>-8.9765782501883056</v>
      </c>
      <c r="Z47" s="118">
        <f t="shared" si="36"/>
        <v>4.0853889104905985</v>
      </c>
      <c r="AA47" s="118">
        <f t="shared" si="37"/>
        <v>0.4686460764989463</v>
      </c>
      <c r="AB47" s="118">
        <f t="shared" si="38"/>
        <v>-4.5313539235010536</v>
      </c>
      <c r="AC47" s="118">
        <f t="shared" si="39"/>
        <v>5.4686460764989464</v>
      </c>
      <c r="AD47" s="118">
        <f t="shared" si="40"/>
        <v>-8.4233254492653309</v>
      </c>
      <c r="AE47" s="118">
        <f t="shared" si="41"/>
        <v>9.3606176022632219</v>
      </c>
      <c r="AF47" s="118">
        <f t="shared" si="42"/>
        <v>-1.5746462029102417</v>
      </c>
      <c r="AG47" s="118">
        <f t="shared" si="43"/>
        <v>-6.5746462029102419</v>
      </c>
      <c r="AH47" s="118">
        <f t="shared" si="44"/>
        <v>3.4253537970897581</v>
      </c>
      <c r="AI47" s="118">
        <f t="shared" si="45"/>
        <v>-9.313593663214796</v>
      </c>
      <c r="AJ47" s="118">
        <f t="shared" si="46"/>
        <v>6.164301257394313</v>
      </c>
      <c r="AK47" s="118">
        <f t="shared" si="47"/>
        <v>-1.4085398155935838</v>
      </c>
      <c r="AL47" s="118">
        <f t="shared" si="48"/>
        <v>-6.408539815593584</v>
      </c>
      <c r="AM47" s="118">
        <f t="shared" si="49"/>
        <v>3.591460184406416</v>
      </c>
      <c r="AN47" s="118">
        <f t="shared" si="50"/>
        <v>-7.6257281154923797</v>
      </c>
      <c r="AO47" s="118">
        <f t="shared" si="51"/>
        <v>4.8086484843052117</v>
      </c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</row>
    <row r="48" spans="1:128">
      <c r="A48" s="110" t="s">
        <v>17</v>
      </c>
      <c r="B48" s="111" t="s">
        <v>93</v>
      </c>
      <c r="C48" s="163" t="s">
        <v>135</v>
      </c>
      <c r="D48" s="100">
        <v>9</v>
      </c>
      <c r="E48" s="113">
        <v>444.09819999999996</v>
      </c>
      <c r="F48" s="113">
        <f t="shared" si="25"/>
        <v>447.59999999999997</v>
      </c>
      <c r="G48" s="154">
        <v>2.7507999999999999</v>
      </c>
      <c r="H48" s="154">
        <v>0.751</v>
      </c>
      <c r="I48" s="114">
        <f t="shared" si="20"/>
        <v>3.5017999999999998</v>
      </c>
      <c r="J48" s="113">
        <f t="shared" si="26"/>
        <v>7861.798880317574</v>
      </c>
      <c r="K48" s="167">
        <v>444.08</v>
      </c>
      <c r="L48" s="167">
        <v>447.58</v>
      </c>
      <c r="M48" s="132">
        <v>2.7467000000000001</v>
      </c>
      <c r="N48" s="132">
        <v>0.75090000000000001</v>
      </c>
      <c r="O48" s="132">
        <v>3.4975999999999998</v>
      </c>
      <c r="P48" s="167">
        <v>7852.6369999999997</v>
      </c>
      <c r="Q48" s="116">
        <f t="shared" si="21"/>
        <v>-0.14904754980368515</v>
      </c>
      <c r="R48" s="116">
        <f t="shared" si="22"/>
        <v>-1.3315579227694937E-2</v>
      </c>
      <c r="S48" s="116">
        <f t="shared" si="23"/>
        <v>-0.11993831743674629</v>
      </c>
      <c r="T48" s="116">
        <f t="shared" si="24"/>
        <v>-0.1165366916280641</v>
      </c>
      <c r="U48" s="117"/>
      <c r="V48" s="118">
        <f t="shared" si="0"/>
        <v>-2.445594669848854</v>
      </c>
      <c r="W48" s="118">
        <f t="shared" si="33"/>
        <v>-7.4455946698488535</v>
      </c>
      <c r="X48" s="118">
        <f t="shared" si="34"/>
        <v>2.554405330151146</v>
      </c>
      <c r="Y48" s="118">
        <f t="shared" si="35"/>
        <v>-8.9765782501883056</v>
      </c>
      <c r="Z48" s="118">
        <f t="shared" si="36"/>
        <v>4.0853889104905985</v>
      </c>
      <c r="AA48" s="118">
        <f t="shared" si="37"/>
        <v>0.4686460764989463</v>
      </c>
      <c r="AB48" s="118">
        <f t="shared" si="38"/>
        <v>-4.5313539235010536</v>
      </c>
      <c r="AC48" s="118">
        <f t="shared" si="39"/>
        <v>5.4686460764989464</v>
      </c>
      <c r="AD48" s="118">
        <f t="shared" si="40"/>
        <v>-8.4233254492653309</v>
      </c>
      <c r="AE48" s="118">
        <f t="shared" si="41"/>
        <v>9.3606176022632219</v>
      </c>
      <c r="AF48" s="118">
        <f t="shared" si="42"/>
        <v>-1.5746462029102417</v>
      </c>
      <c r="AG48" s="118">
        <f t="shared" si="43"/>
        <v>-6.5746462029102419</v>
      </c>
      <c r="AH48" s="118">
        <f t="shared" si="44"/>
        <v>3.4253537970897581</v>
      </c>
      <c r="AI48" s="118">
        <f t="shared" si="45"/>
        <v>-9.313593663214796</v>
      </c>
      <c r="AJ48" s="118">
        <f t="shared" si="46"/>
        <v>6.164301257394313</v>
      </c>
      <c r="AK48" s="118">
        <f t="shared" si="47"/>
        <v>-1.4085398155935838</v>
      </c>
      <c r="AL48" s="118">
        <f t="shared" si="48"/>
        <v>-6.408539815593584</v>
      </c>
      <c r="AM48" s="118">
        <f t="shared" si="49"/>
        <v>3.591460184406416</v>
      </c>
      <c r="AN48" s="118">
        <f t="shared" si="50"/>
        <v>-7.6257281154923797</v>
      </c>
      <c r="AO48" s="118">
        <f t="shared" si="51"/>
        <v>4.8086484843052117</v>
      </c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</row>
    <row r="49" spans="1:128">
      <c r="A49" s="110" t="s">
        <v>18</v>
      </c>
      <c r="B49" s="111" t="s">
        <v>54</v>
      </c>
      <c r="C49" s="163" t="s">
        <v>136</v>
      </c>
      <c r="D49" s="164">
        <v>1</v>
      </c>
      <c r="E49" s="113">
        <v>443.9674</v>
      </c>
      <c r="F49" s="113">
        <f t="shared" si="25"/>
        <v>444</v>
      </c>
      <c r="G49" s="154">
        <v>2.24E-2</v>
      </c>
      <c r="H49" s="154">
        <v>1.0200000000000001E-2</v>
      </c>
      <c r="I49" s="114">
        <f t="shared" si="20"/>
        <v>3.2600000000000004E-2</v>
      </c>
      <c r="J49" s="113">
        <f t="shared" si="26"/>
        <v>73.426780154367876</v>
      </c>
      <c r="K49" s="129">
        <v>443.8</v>
      </c>
      <c r="L49" s="129">
        <v>443.8</v>
      </c>
      <c r="M49" s="130"/>
      <c r="N49" s="130"/>
      <c r="O49" s="130">
        <v>2.8500000000000001E-2</v>
      </c>
      <c r="P49" s="115">
        <v>64</v>
      </c>
      <c r="Q49" s="116"/>
      <c r="R49" s="116"/>
      <c r="S49" s="116">
        <f t="shared" si="23"/>
        <v>-12.576687116564425</v>
      </c>
      <c r="T49" s="116">
        <f t="shared" si="24"/>
        <v>-12.838340636140657</v>
      </c>
      <c r="U49" s="117"/>
      <c r="V49" s="118">
        <f t="shared" si="0"/>
        <v>-2.445594669848854</v>
      </c>
      <c r="W49" s="118">
        <f t="shared" si="33"/>
        <v>-7.4455946698488535</v>
      </c>
      <c r="X49" s="118">
        <f t="shared" si="34"/>
        <v>2.554405330151146</v>
      </c>
      <c r="Y49" s="118">
        <f t="shared" si="35"/>
        <v>-8.9765782501883056</v>
      </c>
      <c r="Z49" s="118">
        <f t="shared" si="36"/>
        <v>4.0853889104905985</v>
      </c>
      <c r="AA49" s="118">
        <f t="shared" si="37"/>
        <v>0.4686460764989463</v>
      </c>
      <c r="AB49" s="118">
        <f t="shared" si="38"/>
        <v>-4.5313539235010536</v>
      </c>
      <c r="AC49" s="118">
        <f t="shared" si="39"/>
        <v>5.4686460764989464</v>
      </c>
      <c r="AD49" s="118">
        <f t="shared" si="40"/>
        <v>-8.4233254492653309</v>
      </c>
      <c r="AE49" s="118">
        <f t="shared" si="41"/>
        <v>9.3606176022632219</v>
      </c>
      <c r="AF49" s="118">
        <f t="shared" si="42"/>
        <v>-1.5746462029102417</v>
      </c>
      <c r="AG49" s="118">
        <f t="shared" si="43"/>
        <v>-6.5746462029102419</v>
      </c>
      <c r="AH49" s="118">
        <f t="shared" si="44"/>
        <v>3.4253537970897581</v>
      </c>
      <c r="AI49" s="118">
        <f t="shared" si="45"/>
        <v>-9.313593663214796</v>
      </c>
      <c r="AJ49" s="118">
        <f t="shared" si="46"/>
        <v>6.164301257394313</v>
      </c>
      <c r="AK49" s="118">
        <f t="shared" si="47"/>
        <v>-1.4085398155935838</v>
      </c>
      <c r="AL49" s="118">
        <f t="shared" si="48"/>
        <v>-6.408539815593584</v>
      </c>
      <c r="AM49" s="118">
        <f t="shared" si="49"/>
        <v>3.591460184406416</v>
      </c>
      <c r="AN49" s="118">
        <f t="shared" si="50"/>
        <v>-7.6257281154923797</v>
      </c>
      <c r="AO49" s="118">
        <f t="shared" si="51"/>
        <v>4.8086484843052117</v>
      </c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</row>
    <row r="50" spans="1:128">
      <c r="A50" s="110" t="s">
        <v>18</v>
      </c>
      <c r="B50" s="111" t="s">
        <v>54</v>
      </c>
      <c r="C50" s="163" t="s">
        <v>137</v>
      </c>
      <c r="D50" s="100">
        <v>2</v>
      </c>
      <c r="E50" s="113">
        <v>443.74889999999994</v>
      </c>
      <c r="F50" s="113">
        <f t="shared" si="25"/>
        <v>443.79999999999995</v>
      </c>
      <c r="G50" s="154">
        <v>3.5099999999999999E-2</v>
      </c>
      <c r="H50" s="154">
        <v>1.6E-2</v>
      </c>
      <c r="I50" s="114">
        <f t="shared" si="20"/>
        <v>5.11E-2</v>
      </c>
      <c r="J50" s="113">
        <f t="shared" si="26"/>
        <v>115.15021100096408</v>
      </c>
      <c r="K50" s="131">
        <v>443.6</v>
      </c>
      <c r="L50" s="131">
        <v>443.7</v>
      </c>
      <c r="M50" s="132"/>
      <c r="N50" s="132"/>
      <c r="O50" s="132">
        <v>5.0200000000000002E-2</v>
      </c>
      <c r="P50" s="119">
        <v>113</v>
      </c>
      <c r="Q50" s="116"/>
      <c r="R50" s="116"/>
      <c r="S50" s="116">
        <f t="shared" si="23"/>
        <v>-1.7612524461839492</v>
      </c>
      <c r="T50" s="116">
        <f t="shared" si="24"/>
        <v>-1.8673096490861618</v>
      </c>
      <c r="U50" s="117"/>
      <c r="V50" s="118">
        <f t="shared" ref="V50:V113" si="52">$Q$167</f>
        <v>-2.445594669848854</v>
      </c>
      <c r="W50" s="118">
        <f t="shared" si="33"/>
        <v>-7.4455946698488535</v>
      </c>
      <c r="X50" s="118">
        <f t="shared" si="34"/>
        <v>2.554405330151146</v>
      </c>
      <c r="Y50" s="118">
        <f t="shared" si="35"/>
        <v>-8.9765782501883056</v>
      </c>
      <c r="Z50" s="118">
        <f t="shared" si="36"/>
        <v>4.0853889104905985</v>
      </c>
      <c r="AA50" s="118">
        <f t="shared" si="37"/>
        <v>0.4686460764989463</v>
      </c>
      <c r="AB50" s="118">
        <f t="shared" si="38"/>
        <v>-4.5313539235010536</v>
      </c>
      <c r="AC50" s="118">
        <f t="shared" si="39"/>
        <v>5.4686460764989464</v>
      </c>
      <c r="AD50" s="118">
        <f t="shared" si="40"/>
        <v>-8.4233254492653309</v>
      </c>
      <c r="AE50" s="118">
        <f t="shared" si="41"/>
        <v>9.3606176022632219</v>
      </c>
      <c r="AF50" s="118">
        <f t="shared" si="42"/>
        <v>-1.5746462029102417</v>
      </c>
      <c r="AG50" s="118">
        <f t="shared" si="43"/>
        <v>-6.5746462029102419</v>
      </c>
      <c r="AH50" s="118">
        <f t="shared" si="44"/>
        <v>3.4253537970897581</v>
      </c>
      <c r="AI50" s="118">
        <f t="shared" si="45"/>
        <v>-9.313593663214796</v>
      </c>
      <c r="AJ50" s="118">
        <f t="shared" si="46"/>
        <v>6.164301257394313</v>
      </c>
      <c r="AK50" s="118">
        <f t="shared" si="47"/>
        <v>-1.4085398155935838</v>
      </c>
      <c r="AL50" s="118">
        <f t="shared" si="48"/>
        <v>-6.408539815593584</v>
      </c>
      <c r="AM50" s="118">
        <f t="shared" si="49"/>
        <v>3.591460184406416</v>
      </c>
      <c r="AN50" s="118">
        <f t="shared" si="50"/>
        <v>-7.6257281154923797</v>
      </c>
      <c r="AO50" s="118">
        <f t="shared" si="51"/>
        <v>4.8086484843052117</v>
      </c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</row>
    <row r="51" spans="1:128">
      <c r="A51" s="110" t="s">
        <v>18</v>
      </c>
      <c r="B51" s="111" t="s">
        <v>54</v>
      </c>
      <c r="C51" s="163" t="s">
        <v>137</v>
      </c>
      <c r="D51" s="100">
        <v>3</v>
      </c>
      <c r="E51" s="113">
        <v>443.79810000000003</v>
      </c>
      <c r="F51" s="113">
        <f t="shared" si="25"/>
        <v>443.90000000000003</v>
      </c>
      <c r="G51" s="154">
        <v>7.6100000000000001E-2</v>
      </c>
      <c r="H51" s="154">
        <v>2.58E-2</v>
      </c>
      <c r="I51" s="114">
        <f t="shared" si="20"/>
        <v>0.1019</v>
      </c>
      <c r="J51" s="113">
        <f t="shared" si="26"/>
        <v>229.58902098741146</v>
      </c>
      <c r="K51" s="131">
        <v>443.7</v>
      </c>
      <c r="L51" s="131">
        <v>443.8</v>
      </c>
      <c r="M51" s="132"/>
      <c r="N51" s="132"/>
      <c r="O51" s="132">
        <v>9.7000000000000003E-2</v>
      </c>
      <c r="P51" s="119">
        <v>219</v>
      </c>
      <c r="Q51" s="116"/>
      <c r="R51" s="116"/>
      <c r="S51" s="116">
        <f t="shared" si="23"/>
        <v>-4.8086359175662423</v>
      </c>
      <c r="T51" s="116">
        <f t="shared" si="24"/>
        <v>-4.6121634831972482</v>
      </c>
      <c r="U51" s="117"/>
      <c r="V51" s="118">
        <f t="shared" si="52"/>
        <v>-2.445594669848854</v>
      </c>
      <c r="W51" s="118">
        <f t="shared" si="33"/>
        <v>-7.4455946698488535</v>
      </c>
      <c r="X51" s="118">
        <f t="shared" si="34"/>
        <v>2.554405330151146</v>
      </c>
      <c r="Y51" s="118">
        <f t="shared" si="35"/>
        <v>-8.9765782501883056</v>
      </c>
      <c r="Z51" s="118">
        <f t="shared" si="36"/>
        <v>4.0853889104905985</v>
      </c>
      <c r="AA51" s="118">
        <f t="shared" si="37"/>
        <v>0.4686460764989463</v>
      </c>
      <c r="AB51" s="118">
        <f t="shared" si="38"/>
        <v>-4.5313539235010536</v>
      </c>
      <c r="AC51" s="118">
        <f t="shared" si="39"/>
        <v>5.4686460764989464</v>
      </c>
      <c r="AD51" s="118">
        <f t="shared" si="40"/>
        <v>-8.4233254492653309</v>
      </c>
      <c r="AE51" s="118">
        <f t="shared" si="41"/>
        <v>9.3606176022632219</v>
      </c>
      <c r="AF51" s="118">
        <f t="shared" si="42"/>
        <v>-1.5746462029102417</v>
      </c>
      <c r="AG51" s="118">
        <f t="shared" si="43"/>
        <v>-6.5746462029102419</v>
      </c>
      <c r="AH51" s="118">
        <f t="shared" si="44"/>
        <v>3.4253537970897581</v>
      </c>
      <c r="AI51" s="118">
        <f t="shared" si="45"/>
        <v>-9.313593663214796</v>
      </c>
      <c r="AJ51" s="118">
        <f t="shared" si="46"/>
        <v>6.164301257394313</v>
      </c>
      <c r="AK51" s="118">
        <f t="shared" si="47"/>
        <v>-1.4085398155935838</v>
      </c>
      <c r="AL51" s="118">
        <f t="shared" si="48"/>
        <v>-6.408539815593584</v>
      </c>
      <c r="AM51" s="118">
        <f t="shared" si="49"/>
        <v>3.591460184406416</v>
      </c>
      <c r="AN51" s="118">
        <f t="shared" si="50"/>
        <v>-7.6257281154923797</v>
      </c>
      <c r="AO51" s="118">
        <f t="shared" si="51"/>
        <v>4.8086484843052117</v>
      </c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</row>
    <row r="52" spans="1:128">
      <c r="A52" s="110" t="s">
        <v>18</v>
      </c>
      <c r="B52" s="111" t="s">
        <v>54</v>
      </c>
      <c r="C52" s="163" t="s">
        <v>136</v>
      </c>
      <c r="D52" s="100">
        <v>4</v>
      </c>
      <c r="E52" s="113">
        <v>443.19869999999997</v>
      </c>
      <c r="F52" s="113">
        <f t="shared" si="25"/>
        <v>443.5</v>
      </c>
      <c r="G52" s="154">
        <v>0.25059999999999999</v>
      </c>
      <c r="H52" s="154">
        <v>5.0700000000000002E-2</v>
      </c>
      <c r="I52" s="114">
        <f t="shared" si="20"/>
        <v>0.30130000000000001</v>
      </c>
      <c r="J52" s="113">
        <f t="shared" si="26"/>
        <v>679.65614802331538</v>
      </c>
      <c r="K52" s="131">
        <v>443.1</v>
      </c>
      <c r="L52" s="131">
        <v>443.4</v>
      </c>
      <c r="M52" s="132">
        <v>0.24479999999999999</v>
      </c>
      <c r="N52" s="132">
        <v>4.7699999999999999E-2</v>
      </c>
      <c r="O52" s="132">
        <v>0.29249999999999998</v>
      </c>
      <c r="P52" s="119">
        <v>660</v>
      </c>
      <c r="Q52" s="116">
        <f t="shared" ref="Q52" si="53">((M52-G52)/G52)*100</f>
        <v>-2.3144453312051079</v>
      </c>
      <c r="R52" s="116">
        <f t="shared" ref="R52" si="54">((N52-H52)/H52)*100</f>
        <v>-5.9171597633136148</v>
      </c>
      <c r="S52" s="116">
        <f t="shared" si="23"/>
        <v>-2.9206770660471388</v>
      </c>
      <c r="T52" s="116">
        <f t="shared" si="24"/>
        <v>-2.892072422280374</v>
      </c>
      <c r="U52" s="117"/>
      <c r="V52" s="118">
        <f t="shared" si="52"/>
        <v>-2.445594669848854</v>
      </c>
      <c r="W52" s="118">
        <f t="shared" si="33"/>
        <v>-7.4455946698488535</v>
      </c>
      <c r="X52" s="118">
        <f t="shared" si="34"/>
        <v>2.554405330151146</v>
      </c>
      <c r="Y52" s="118">
        <f t="shared" si="35"/>
        <v>-8.9765782501883056</v>
      </c>
      <c r="Z52" s="118">
        <f t="shared" si="36"/>
        <v>4.0853889104905985</v>
      </c>
      <c r="AA52" s="118">
        <f t="shared" si="37"/>
        <v>0.4686460764989463</v>
      </c>
      <c r="AB52" s="118">
        <f t="shared" si="38"/>
        <v>-4.5313539235010536</v>
      </c>
      <c r="AC52" s="118">
        <f t="shared" si="39"/>
        <v>5.4686460764989464</v>
      </c>
      <c r="AD52" s="118">
        <f t="shared" si="40"/>
        <v>-8.4233254492653309</v>
      </c>
      <c r="AE52" s="118">
        <f t="shared" si="41"/>
        <v>9.3606176022632219</v>
      </c>
      <c r="AF52" s="118">
        <f t="shared" si="42"/>
        <v>-1.5746462029102417</v>
      </c>
      <c r="AG52" s="118">
        <f t="shared" si="43"/>
        <v>-6.5746462029102419</v>
      </c>
      <c r="AH52" s="118">
        <f t="shared" si="44"/>
        <v>3.4253537970897581</v>
      </c>
      <c r="AI52" s="118">
        <f t="shared" si="45"/>
        <v>-9.313593663214796</v>
      </c>
      <c r="AJ52" s="118">
        <f t="shared" si="46"/>
        <v>6.164301257394313</v>
      </c>
      <c r="AK52" s="118">
        <f t="shared" si="47"/>
        <v>-1.4085398155935838</v>
      </c>
      <c r="AL52" s="118">
        <f t="shared" si="48"/>
        <v>-6.408539815593584</v>
      </c>
      <c r="AM52" s="118">
        <f t="shared" si="49"/>
        <v>3.591460184406416</v>
      </c>
      <c r="AN52" s="118">
        <f t="shared" si="50"/>
        <v>-7.6257281154923797</v>
      </c>
      <c r="AO52" s="118">
        <f t="shared" si="51"/>
        <v>4.8086484843052117</v>
      </c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</row>
    <row r="53" spans="1:128">
      <c r="A53" s="110" t="s">
        <v>18</v>
      </c>
      <c r="B53" s="111" t="s">
        <v>54</v>
      </c>
      <c r="C53" s="163" t="s">
        <v>136</v>
      </c>
      <c r="D53" s="100">
        <v>5</v>
      </c>
      <c r="E53" s="113">
        <v>443.59840000000003</v>
      </c>
      <c r="F53" s="113">
        <f t="shared" si="25"/>
        <v>444.1</v>
      </c>
      <c r="G53" s="154">
        <v>0.40110000000000001</v>
      </c>
      <c r="H53" s="154">
        <v>0.10050000000000001</v>
      </c>
      <c r="I53" s="114">
        <f t="shared" si="20"/>
        <v>0.50160000000000005</v>
      </c>
      <c r="J53" s="113">
        <f t="shared" si="26"/>
        <v>1130.2701957150371</v>
      </c>
      <c r="K53" s="131">
        <v>443.6</v>
      </c>
      <c r="L53" s="131">
        <v>444.1</v>
      </c>
      <c r="M53" s="132">
        <v>0.39579999999999999</v>
      </c>
      <c r="N53" s="132">
        <v>8.14E-2</v>
      </c>
      <c r="O53" s="132">
        <v>0.47720000000000001</v>
      </c>
      <c r="P53" s="119">
        <v>1075</v>
      </c>
      <c r="Q53" s="116">
        <f t="shared" si="21"/>
        <v>-1.3213662428322182</v>
      </c>
      <c r="R53" s="116">
        <f t="shared" si="22"/>
        <v>-19.004975124378117</v>
      </c>
      <c r="S53" s="116">
        <f t="shared" si="23"/>
        <v>-4.8644338118022397</v>
      </c>
      <c r="T53" s="116">
        <f t="shared" si="24"/>
        <v>-4.8899985087257614</v>
      </c>
      <c r="U53" s="117"/>
      <c r="V53" s="118">
        <f t="shared" si="52"/>
        <v>-2.445594669848854</v>
      </c>
      <c r="W53" s="118">
        <f t="shared" si="33"/>
        <v>-7.4455946698488535</v>
      </c>
      <c r="X53" s="118">
        <f t="shared" si="34"/>
        <v>2.554405330151146</v>
      </c>
      <c r="Y53" s="118">
        <f t="shared" si="35"/>
        <v>-8.9765782501883056</v>
      </c>
      <c r="Z53" s="118">
        <f t="shared" si="36"/>
        <v>4.0853889104905985</v>
      </c>
      <c r="AA53" s="118">
        <f t="shared" si="37"/>
        <v>0.4686460764989463</v>
      </c>
      <c r="AB53" s="118">
        <f t="shared" si="38"/>
        <v>-4.5313539235010536</v>
      </c>
      <c r="AC53" s="118">
        <f t="shared" si="39"/>
        <v>5.4686460764989464</v>
      </c>
      <c r="AD53" s="118">
        <f t="shared" si="40"/>
        <v>-8.4233254492653309</v>
      </c>
      <c r="AE53" s="118">
        <f t="shared" si="41"/>
        <v>9.3606176022632219</v>
      </c>
      <c r="AF53" s="118">
        <f t="shared" si="42"/>
        <v>-1.5746462029102417</v>
      </c>
      <c r="AG53" s="118">
        <f t="shared" si="43"/>
        <v>-6.5746462029102419</v>
      </c>
      <c r="AH53" s="118">
        <f t="shared" si="44"/>
        <v>3.4253537970897581</v>
      </c>
      <c r="AI53" s="118">
        <f t="shared" si="45"/>
        <v>-9.313593663214796</v>
      </c>
      <c r="AJ53" s="118">
        <f t="shared" si="46"/>
        <v>6.164301257394313</v>
      </c>
      <c r="AK53" s="118">
        <f t="shared" si="47"/>
        <v>-1.4085398155935838</v>
      </c>
      <c r="AL53" s="118">
        <f t="shared" si="48"/>
        <v>-6.408539815593584</v>
      </c>
      <c r="AM53" s="118">
        <f t="shared" si="49"/>
        <v>3.591460184406416</v>
      </c>
      <c r="AN53" s="118">
        <f t="shared" si="50"/>
        <v>-7.6257281154923797</v>
      </c>
      <c r="AO53" s="118">
        <f t="shared" si="51"/>
        <v>4.8086484843052117</v>
      </c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</row>
    <row r="54" spans="1:128">
      <c r="A54" s="110" t="s">
        <v>18</v>
      </c>
      <c r="B54" s="111" t="s">
        <v>54</v>
      </c>
      <c r="C54" s="163" t="s">
        <v>138</v>
      </c>
      <c r="D54" s="100">
        <v>6</v>
      </c>
      <c r="E54" s="113">
        <v>444.49549999999999</v>
      </c>
      <c r="F54" s="113">
        <f t="shared" si="25"/>
        <v>445.2</v>
      </c>
      <c r="G54" s="154">
        <v>0.55110000000000003</v>
      </c>
      <c r="H54" s="154">
        <v>0.15340000000000001</v>
      </c>
      <c r="I54" s="114">
        <f t="shared" si="20"/>
        <v>0.70450000000000002</v>
      </c>
      <c r="J54" s="113">
        <f t="shared" si="26"/>
        <v>1583.995516813615</v>
      </c>
      <c r="K54" s="131">
        <v>444.3</v>
      </c>
      <c r="L54" s="131">
        <v>445</v>
      </c>
      <c r="M54" s="132">
        <v>0.54200000000000004</v>
      </c>
      <c r="N54" s="132">
        <v>0.13189999999999999</v>
      </c>
      <c r="O54" s="132">
        <v>0.67390000000000005</v>
      </c>
      <c r="P54" s="119">
        <v>1516</v>
      </c>
      <c r="Q54" s="116">
        <f t="shared" si="21"/>
        <v>-1.6512429686082373</v>
      </c>
      <c r="R54" s="116">
        <f t="shared" si="22"/>
        <v>-14.015645371577587</v>
      </c>
      <c r="S54" s="116">
        <f t="shared" si="23"/>
        <v>-4.3435060326472614</v>
      </c>
      <c r="T54" s="116">
        <f t="shared" si="24"/>
        <v>-4.2926584129730152</v>
      </c>
      <c r="U54" s="117"/>
      <c r="V54" s="118">
        <f t="shared" si="52"/>
        <v>-2.445594669848854</v>
      </c>
      <c r="W54" s="118">
        <f t="shared" si="33"/>
        <v>-7.4455946698488535</v>
      </c>
      <c r="X54" s="118">
        <f t="shared" si="34"/>
        <v>2.554405330151146</v>
      </c>
      <c r="Y54" s="118">
        <f t="shared" si="35"/>
        <v>-8.9765782501883056</v>
      </c>
      <c r="Z54" s="118">
        <f t="shared" si="36"/>
        <v>4.0853889104905985</v>
      </c>
      <c r="AA54" s="118">
        <f t="shared" si="37"/>
        <v>0.4686460764989463</v>
      </c>
      <c r="AB54" s="118">
        <f t="shared" si="38"/>
        <v>-4.5313539235010536</v>
      </c>
      <c r="AC54" s="118">
        <f t="shared" si="39"/>
        <v>5.4686460764989464</v>
      </c>
      <c r="AD54" s="118">
        <f t="shared" si="40"/>
        <v>-8.4233254492653309</v>
      </c>
      <c r="AE54" s="118">
        <f t="shared" si="41"/>
        <v>9.3606176022632219</v>
      </c>
      <c r="AF54" s="118">
        <f t="shared" si="42"/>
        <v>-1.5746462029102417</v>
      </c>
      <c r="AG54" s="118">
        <f t="shared" si="43"/>
        <v>-6.5746462029102419</v>
      </c>
      <c r="AH54" s="118">
        <f t="shared" si="44"/>
        <v>3.4253537970897581</v>
      </c>
      <c r="AI54" s="118">
        <f t="shared" si="45"/>
        <v>-9.313593663214796</v>
      </c>
      <c r="AJ54" s="118">
        <f t="shared" si="46"/>
        <v>6.164301257394313</v>
      </c>
      <c r="AK54" s="118">
        <f t="shared" si="47"/>
        <v>-1.4085398155935838</v>
      </c>
      <c r="AL54" s="118">
        <f t="shared" si="48"/>
        <v>-6.408539815593584</v>
      </c>
      <c r="AM54" s="118">
        <f t="shared" si="49"/>
        <v>3.591460184406416</v>
      </c>
      <c r="AN54" s="118">
        <f t="shared" si="50"/>
        <v>-7.6257281154923797</v>
      </c>
      <c r="AO54" s="118">
        <f t="shared" si="51"/>
        <v>4.8086484843052117</v>
      </c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</row>
    <row r="55" spans="1:128">
      <c r="A55" s="110" t="s">
        <v>18</v>
      </c>
      <c r="B55" s="111" t="s">
        <v>54</v>
      </c>
      <c r="C55" s="163" t="s">
        <v>138</v>
      </c>
      <c r="D55" s="100">
        <v>7</v>
      </c>
      <c r="E55" s="113">
        <v>443.39280000000008</v>
      </c>
      <c r="F55" s="113">
        <f t="shared" si="25"/>
        <v>445.30000000000013</v>
      </c>
      <c r="G55" s="154">
        <v>1.5042</v>
      </c>
      <c r="H55" s="154">
        <v>0.40300000000000002</v>
      </c>
      <c r="I55" s="114">
        <f t="shared" si="20"/>
        <v>1.9072</v>
      </c>
      <c r="J55" s="113">
        <f t="shared" si="26"/>
        <v>4294.407122116103</v>
      </c>
      <c r="K55" s="131">
        <v>443.3</v>
      </c>
      <c r="L55" s="131">
        <v>445.2</v>
      </c>
      <c r="M55" s="132">
        <v>1.5</v>
      </c>
      <c r="N55" s="132">
        <v>0.36309999999999998</v>
      </c>
      <c r="O55" s="132">
        <v>1.8631</v>
      </c>
      <c r="P55" s="119">
        <v>4196</v>
      </c>
      <c r="Q55" s="116">
        <f t="shared" si="21"/>
        <v>-0.27921818907060109</v>
      </c>
      <c r="R55" s="116">
        <f t="shared" si="22"/>
        <v>-9.9007444168734597</v>
      </c>
      <c r="S55" s="116">
        <f t="shared" si="23"/>
        <v>-2.3122902684563775</v>
      </c>
      <c r="T55" s="116">
        <f t="shared" si="24"/>
        <v>-2.2915182309871938</v>
      </c>
      <c r="U55" s="117"/>
      <c r="V55" s="118">
        <f t="shared" si="52"/>
        <v>-2.445594669848854</v>
      </c>
      <c r="W55" s="118">
        <f t="shared" si="33"/>
        <v>-7.4455946698488535</v>
      </c>
      <c r="X55" s="118">
        <f t="shared" si="34"/>
        <v>2.554405330151146</v>
      </c>
      <c r="Y55" s="118">
        <f t="shared" si="35"/>
        <v>-8.9765782501883056</v>
      </c>
      <c r="Z55" s="118">
        <f t="shared" si="36"/>
        <v>4.0853889104905985</v>
      </c>
      <c r="AA55" s="118">
        <f t="shared" si="37"/>
        <v>0.4686460764989463</v>
      </c>
      <c r="AB55" s="118">
        <f t="shared" si="38"/>
        <v>-4.5313539235010536</v>
      </c>
      <c r="AC55" s="118">
        <f t="shared" si="39"/>
        <v>5.4686460764989464</v>
      </c>
      <c r="AD55" s="118">
        <f t="shared" si="40"/>
        <v>-8.4233254492653309</v>
      </c>
      <c r="AE55" s="118">
        <f t="shared" si="41"/>
        <v>9.3606176022632219</v>
      </c>
      <c r="AF55" s="118">
        <f t="shared" si="42"/>
        <v>-1.5746462029102417</v>
      </c>
      <c r="AG55" s="118">
        <f t="shared" si="43"/>
        <v>-6.5746462029102419</v>
      </c>
      <c r="AH55" s="118">
        <f t="shared" si="44"/>
        <v>3.4253537970897581</v>
      </c>
      <c r="AI55" s="118">
        <f t="shared" si="45"/>
        <v>-9.313593663214796</v>
      </c>
      <c r="AJ55" s="118">
        <f t="shared" si="46"/>
        <v>6.164301257394313</v>
      </c>
      <c r="AK55" s="118">
        <f t="shared" si="47"/>
        <v>-1.4085398155935838</v>
      </c>
      <c r="AL55" s="118">
        <f t="shared" si="48"/>
        <v>-6.408539815593584</v>
      </c>
      <c r="AM55" s="118">
        <f t="shared" si="49"/>
        <v>3.591460184406416</v>
      </c>
      <c r="AN55" s="118">
        <f t="shared" si="50"/>
        <v>-7.6257281154923797</v>
      </c>
      <c r="AO55" s="118">
        <f t="shared" si="51"/>
        <v>4.8086484843052117</v>
      </c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</row>
    <row r="56" spans="1:128">
      <c r="A56" s="110" t="s">
        <v>18</v>
      </c>
      <c r="B56" s="111" t="s">
        <v>54</v>
      </c>
      <c r="C56" s="163" t="s">
        <v>138</v>
      </c>
      <c r="D56" s="100">
        <v>8</v>
      </c>
      <c r="E56" s="113">
        <v>443.34829999999999</v>
      </c>
      <c r="F56" s="113">
        <f t="shared" si="25"/>
        <v>446.1</v>
      </c>
      <c r="G56" s="154">
        <v>2.2504</v>
      </c>
      <c r="H56" s="154">
        <v>0.50129999999999997</v>
      </c>
      <c r="I56" s="114">
        <f t="shared" si="20"/>
        <v>2.7517</v>
      </c>
      <c r="J56" s="113">
        <f t="shared" si="26"/>
        <v>6192.1292423512077</v>
      </c>
      <c r="K56" s="131">
        <v>443.2</v>
      </c>
      <c r="L56" s="131">
        <v>445.9</v>
      </c>
      <c r="M56" s="132">
        <v>2.2412000000000001</v>
      </c>
      <c r="N56" s="132">
        <v>0.495</v>
      </c>
      <c r="O56" s="132">
        <v>2.2412000000000001</v>
      </c>
      <c r="P56" s="119">
        <v>6160</v>
      </c>
      <c r="Q56" s="116">
        <f t="shared" si="21"/>
        <v>-0.40881621045146976</v>
      </c>
      <c r="R56" s="116">
        <f t="shared" si="22"/>
        <v>-1.2567324955116641</v>
      </c>
      <c r="S56" s="116">
        <f t="shared" si="23"/>
        <v>-18.55216775084493</v>
      </c>
      <c r="T56" s="116">
        <f t="shared" si="24"/>
        <v>-0.51887228275952391</v>
      </c>
      <c r="U56" s="117"/>
      <c r="V56" s="118">
        <f t="shared" si="52"/>
        <v>-2.445594669848854</v>
      </c>
      <c r="W56" s="118">
        <f t="shared" si="33"/>
        <v>-7.4455946698488535</v>
      </c>
      <c r="X56" s="118">
        <f t="shared" si="34"/>
        <v>2.554405330151146</v>
      </c>
      <c r="Y56" s="118">
        <f t="shared" si="35"/>
        <v>-8.9765782501883056</v>
      </c>
      <c r="Z56" s="118">
        <f t="shared" si="36"/>
        <v>4.0853889104905985</v>
      </c>
      <c r="AA56" s="118">
        <f t="shared" si="37"/>
        <v>0.4686460764989463</v>
      </c>
      <c r="AB56" s="118">
        <f t="shared" si="38"/>
        <v>-4.5313539235010536</v>
      </c>
      <c r="AC56" s="118">
        <f t="shared" si="39"/>
        <v>5.4686460764989464</v>
      </c>
      <c r="AD56" s="118">
        <f t="shared" si="40"/>
        <v>-8.4233254492653309</v>
      </c>
      <c r="AE56" s="118">
        <f t="shared" si="41"/>
        <v>9.3606176022632219</v>
      </c>
      <c r="AF56" s="118">
        <f t="shared" si="42"/>
        <v>-1.5746462029102417</v>
      </c>
      <c r="AG56" s="118">
        <f t="shared" si="43"/>
        <v>-6.5746462029102419</v>
      </c>
      <c r="AH56" s="118">
        <f t="shared" si="44"/>
        <v>3.4253537970897581</v>
      </c>
      <c r="AI56" s="118">
        <f t="shared" si="45"/>
        <v>-9.313593663214796</v>
      </c>
      <c r="AJ56" s="118">
        <f t="shared" si="46"/>
        <v>6.164301257394313</v>
      </c>
      <c r="AK56" s="118">
        <f t="shared" si="47"/>
        <v>-1.4085398155935838</v>
      </c>
      <c r="AL56" s="118">
        <f t="shared" si="48"/>
        <v>-6.408539815593584</v>
      </c>
      <c r="AM56" s="118">
        <f t="shared" si="49"/>
        <v>3.591460184406416</v>
      </c>
      <c r="AN56" s="118">
        <f t="shared" si="50"/>
        <v>-7.6257281154923797</v>
      </c>
      <c r="AO56" s="118">
        <f t="shared" si="51"/>
        <v>4.8086484843052117</v>
      </c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</row>
    <row r="57" spans="1:128">
      <c r="A57" s="110" t="s">
        <v>18</v>
      </c>
      <c r="B57" s="111" t="s">
        <v>54</v>
      </c>
      <c r="C57" s="163" t="s">
        <v>139</v>
      </c>
      <c r="D57" s="100">
        <v>9</v>
      </c>
      <c r="E57" s="113">
        <v>444.39749999999998</v>
      </c>
      <c r="F57" s="113">
        <f t="shared" si="25"/>
        <v>447.9</v>
      </c>
      <c r="G57" s="154">
        <v>2.7509000000000001</v>
      </c>
      <c r="H57" s="154">
        <v>0.75160000000000005</v>
      </c>
      <c r="I57" s="114">
        <f t="shared" si="20"/>
        <v>3.5025000000000004</v>
      </c>
      <c r="J57" s="113">
        <f t="shared" si="26"/>
        <v>7858.0855267108755</v>
      </c>
      <c r="K57" s="131">
        <v>443.9</v>
      </c>
      <c r="L57" s="131">
        <v>447.4</v>
      </c>
      <c r="M57" s="132">
        <v>2.7481</v>
      </c>
      <c r="N57" s="132">
        <v>0.71060000000000001</v>
      </c>
      <c r="O57" s="132">
        <v>3.4586999999999999</v>
      </c>
      <c r="P57" s="119">
        <v>7768</v>
      </c>
      <c r="Q57" s="116">
        <f t="shared" si="21"/>
        <v>-0.10178487040605386</v>
      </c>
      <c r="R57" s="116">
        <f t="shared" si="22"/>
        <v>-5.4550292708887751</v>
      </c>
      <c r="S57" s="116">
        <f t="shared" si="23"/>
        <v>-1.2505353319057959</v>
      </c>
      <c r="T57" s="116">
        <f t="shared" si="24"/>
        <v>-1.1464055259345358</v>
      </c>
      <c r="U57" s="117"/>
      <c r="V57" s="118">
        <f t="shared" si="52"/>
        <v>-2.445594669848854</v>
      </c>
      <c r="W57" s="118">
        <f t="shared" si="33"/>
        <v>-7.4455946698488535</v>
      </c>
      <c r="X57" s="118">
        <f t="shared" si="34"/>
        <v>2.554405330151146</v>
      </c>
      <c r="Y57" s="118">
        <f t="shared" si="35"/>
        <v>-8.9765782501883056</v>
      </c>
      <c r="Z57" s="118">
        <f t="shared" si="36"/>
        <v>4.0853889104905985</v>
      </c>
      <c r="AA57" s="118">
        <f t="shared" si="37"/>
        <v>0.4686460764989463</v>
      </c>
      <c r="AB57" s="118">
        <f t="shared" si="38"/>
        <v>-4.5313539235010536</v>
      </c>
      <c r="AC57" s="118">
        <f t="shared" si="39"/>
        <v>5.4686460764989464</v>
      </c>
      <c r="AD57" s="118">
        <f t="shared" si="40"/>
        <v>-8.4233254492653309</v>
      </c>
      <c r="AE57" s="118">
        <f t="shared" si="41"/>
        <v>9.3606176022632219</v>
      </c>
      <c r="AF57" s="118">
        <f t="shared" si="42"/>
        <v>-1.5746462029102417</v>
      </c>
      <c r="AG57" s="118">
        <f t="shared" si="43"/>
        <v>-6.5746462029102419</v>
      </c>
      <c r="AH57" s="118">
        <f t="shared" si="44"/>
        <v>3.4253537970897581</v>
      </c>
      <c r="AI57" s="118">
        <f t="shared" si="45"/>
        <v>-9.313593663214796</v>
      </c>
      <c r="AJ57" s="118">
        <f t="shared" si="46"/>
        <v>6.164301257394313</v>
      </c>
      <c r="AK57" s="118">
        <f t="shared" si="47"/>
        <v>-1.4085398155935838</v>
      </c>
      <c r="AL57" s="118">
        <f t="shared" si="48"/>
        <v>-6.408539815593584</v>
      </c>
      <c r="AM57" s="118">
        <f t="shared" si="49"/>
        <v>3.591460184406416</v>
      </c>
      <c r="AN57" s="118">
        <f t="shared" si="50"/>
        <v>-7.6257281154923797</v>
      </c>
      <c r="AO57" s="118">
        <f t="shared" si="51"/>
        <v>4.8086484843052117</v>
      </c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</row>
    <row r="58" spans="1:128">
      <c r="A58" s="110" t="s">
        <v>19</v>
      </c>
      <c r="B58" s="111" t="s">
        <v>55</v>
      </c>
      <c r="C58" s="163" t="s">
        <v>140</v>
      </c>
      <c r="D58" s="164">
        <v>1</v>
      </c>
      <c r="E58" s="113">
        <v>443.56810000000002</v>
      </c>
      <c r="F58" s="113">
        <f t="shared" si="25"/>
        <v>443.6</v>
      </c>
      <c r="G58" s="154">
        <v>2.1700000000000001E-2</v>
      </c>
      <c r="H58" s="154">
        <v>1.0200000000000001E-2</v>
      </c>
      <c r="I58" s="114">
        <f t="shared" si="20"/>
        <v>3.1899999999999998E-2</v>
      </c>
      <c r="J58" s="113">
        <f t="shared" si="26"/>
        <v>71.914852021533036</v>
      </c>
      <c r="K58" s="129">
        <v>443.4</v>
      </c>
      <c r="L58" s="129">
        <v>443.4</v>
      </c>
      <c r="M58" s="130">
        <v>2.1100000000000001E-2</v>
      </c>
      <c r="N58" s="130">
        <v>1.0800000000000001E-2</v>
      </c>
      <c r="O58" s="130">
        <v>3.1899999999999998E-2</v>
      </c>
      <c r="P58" s="115">
        <v>72</v>
      </c>
      <c r="Q58" s="116">
        <f t="shared" si="21"/>
        <v>-2.7649769585253448</v>
      </c>
      <c r="R58" s="116">
        <f t="shared" si="22"/>
        <v>5.8823529411764683</v>
      </c>
      <c r="S58" s="116">
        <f t="shared" si="23"/>
        <v>0</v>
      </c>
      <c r="T58" s="116">
        <f t="shared" si="24"/>
        <v>0.1184011036294258</v>
      </c>
      <c r="U58" s="117"/>
      <c r="V58" s="118">
        <f t="shared" si="52"/>
        <v>-2.445594669848854</v>
      </c>
      <c r="W58" s="118">
        <f t="shared" si="33"/>
        <v>-7.4455946698488535</v>
      </c>
      <c r="X58" s="118">
        <f t="shared" si="34"/>
        <v>2.554405330151146</v>
      </c>
      <c r="Y58" s="118">
        <f t="shared" si="35"/>
        <v>-8.9765782501883056</v>
      </c>
      <c r="Z58" s="118">
        <f t="shared" si="36"/>
        <v>4.0853889104905985</v>
      </c>
      <c r="AA58" s="118">
        <f t="shared" si="37"/>
        <v>0.4686460764989463</v>
      </c>
      <c r="AB58" s="118">
        <f t="shared" si="38"/>
        <v>-4.5313539235010536</v>
      </c>
      <c r="AC58" s="118">
        <f t="shared" si="39"/>
        <v>5.4686460764989464</v>
      </c>
      <c r="AD58" s="118">
        <f t="shared" si="40"/>
        <v>-8.4233254492653309</v>
      </c>
      <c r="AE58" s="118">
        <f t="shared" si="41"/>
        <v>9.3606176022632219</v>
      </c>
      <c r="AF58" s="118">
        <f t="shared" si="42"/>
        <v>-1.5746462029102417</v>
      </c>
      <c r="AG58" s="118">
        <f t="shared" si="43"/>
        <v>-6.5746462029102419</v>
      </c>
      <c r="AH58" s="118">
        <f t="shared" si="44"/>
        <v>3.4253537970897581</v>
      </c>
      <c r="AI58" s="118">
        <f t="shared" si="45"/>
        <v>-9.313593663214796</v>
      </c>
      <c r="AJ58" s="118">
        <f t="shared" si="46"/>
        <v>6.164301257394313</v>
      </c>
      <c r="AK58" s="118">
        <f t="shared" si="47"/>
        <v>-1.4085398155935838</v>
      </c>
      <c r="AL58" s="118">
        <f t="shared" si="48"/>
        <v>-6.408539815593584</v>
      </c>
      <c r="AM58" s="118">
        <f t="shared" si="49"/>
        <v>3.591460184406416</v>
      </c>
      <c r="AN58" s="118">
        <f t="shared" si="50"/>
        <v>-7.6257281154923797</v>
      </c>
      <c r="AO58" s="118">
        <f t="shared" si="51"/>
        <v>4.8086484843052117</v>
      </c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</row>
    <row r="59" spans="1:128">
      <c r="A59" s="110" t="s">
        <v>19</v>
      </c>
      <c r="B59" s="111" t="s">
        <v>55</v>
      </c>
      <c r="C59" s="163" t="s">
        <v>140</v>
      </c>
      <c r="D59" s="100">
        <v>2</v>
      </c>
      <c r="E59" s="113">
        <v>443.84889999999996</v>
      </c>
      <c r="F59" s="113">
        <f t="shared" si="25"/>
        <v>443.9</v>
      </c>
      <c r="G59" s="154">
        <v>3.5499999999999997E-2</v>
      </c>
      <c r="H59" s="154">
        <v>1.5599999999999999E-2</v>
      </c>
      <c r="I59" s="114">
        <f t="shared" si="20"/>
        <v>5.1099999999999993E-2</v>
      </c>
      <c r="J59" s="113">
        <f t="shared" si="26"/>
        <v>115.12426856688026</v>
      </c>
      <c r="K59" s="131">
        <v>443.6</v>
      </c>
      <c r="L59" s="131">
        <v>443.7</v>
      </c>
      <c r="M59" s="132">
        <v>3.4200000000000001E-2</v>
      </c>
      <c r="N59" s="132">
        <v>1.77E-2</v>
      </c>
      <c r="O59" s="132">
        <v>5.1900000000000002E-2</v>
      </c>
      <c r="P59" s="119">
        <v>117</v>
      </c>
      <c r="Q59" s="116">
        <f t="shared" si="21"/>
        <v>-3.6619718309859035</v>
      </c>
      <c r="R59" s="116">
        <f t="shared" si="22"/>
        <v>13.461538461538469</v>
      </c>
      <c r="S59" s="116">
        <f t="shared" si="23"/>
        <v>1.5655577299413095</v>
      </c>
      <c r="T59" s="116">
        <f t="shared" si="24"/>
        <v>1.6293101849590055</v>
      </c>
      <c r="U59" s="117"/>
      <c r="V59" s="118">
        <f t="shared" si="52"/>
        <v>-2.445594669848854</v>
      </c>
      <c r="W59" s="118">
        <f t="shared" si="33"/>
        <v>-7.4455946698488535</v>
      </c>
      <c r="X59" s="118">
        <f t="shared" si="34"/>
        <v>2.554405330151146</v>
      </c>
      <c r="Y59" s="118">
        <f t="shared" si="35"/>
        <v>-8.9765782501883056</v>
      </c>
      <c r="Z59" s="118">
        <f t="shared" si="36"/>
        <v>4.0853889104905985</v>
      </c>
      <c r="AA59" s="118">
        <f t="shared" si="37"/>
        <v>0.4686460764989463</v>
      </c>
      <c r="AB59" s="118">
        <f t="shared" si="38"/>
        <v>-4.5313539235010536</v>
      </c>
      <c r="AC59" s="118">
        <f t="shared" si="39"/>
        <v>5.4686460764989464</v>
      </c>
      <c r="AD59" s="118">
        <f t="shared" si="40"/>
        <v>-8.4233254492653309</v>
      </c>
      <c r="AE59" s="118">
        <f t="shared" si="41"/>
        <v>9.3606176022632219</v>
      </c>
      <c r="AF59" s="118">
        <f t="shared" si="42"/>
        <v>-1.5746462029102417</v>
      </c>
      <c r="AG59" s="118">
        <f t="shared" si="43"/>
        <v>-6.5746462029102419</v>
      </c>
      <c r="AH59" s="118">
        <f t="shared" si="44"/>
        <v>3.4253537970897581</v>
      </c>
      <c r="AI59" s="118">
        <f t="shared" si="45"/>
        <v>-9.313593663214796</v>
      </c>
      <c r="AJ59" s="118">
        <f t="shared" si="46"/>
        <v>6.164301257394313</v>
      </c>
      <c r="AK59" s="118">
        <f t="shared" si="47"/>
        <v>-1.4085398155935838</v>
      </c>
      <c r="AL59" s="118">
        <f t="shared" si="48"/>
        <v>-6.408539815593584</v>
      </c>
      <c r="AM59" s="118">
        <f t="shared" si="49"/>
        <v>3.591460184406416</v>
      </c>
      <c r="AN59" s="118">
        <f t="shared" si="50"/>
        <v>-7.6257281154923797</v>
      </c>
      <c r="AO59" s="118">
        <f t="shared" si="51"/>
        <v>4.8086484843052117</v>
      </c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</row>
    <row r="60" spans="1:128">
      <c r="A60" s="110" t="s">
        <v>19</v>
      </c>
      <c r="B60" s="111" t="s">
        <v>55</v>
      </c>
      <c r="C60" s="163" t="s">
        <v>140</v>
      </c>
      <c r="D60" s="100">
        <v>3</v>
      </c>
      <c r="E60" s="113">
        <v>443.79899999999998</v>
      </c>
      <c r="F60" s="113">
        <f t="shared" si="25"/>
        <v>443.9</v>
      </c>
      <c r="G60" s="154">
        <v>7.5800000000000006E-2</v>
      </c>
      <c r="H60" s="154">
        <v>2.52E-2</v>
      </c>
      <c r="I60" s="114">
        <f t="shared" si="20"/>
        <v>0.10100000000000001</v>
      </c>
      <c r="J60" s="113">
        <f t="shared" si="26"/>
        <v>227.56096018893484</v>
      </c>
      <c r="K60" s="131">
        <v>443.7</v>
      </c>
      <c r="L60" s="131">
        <v>443.8</v>
      </c>
      <c r="M60" s="132">
        <v>7.2400000000000006E-2</v>
      </c>
      <c r="N60" s="132">
        <v>2.8199999999999999E-2</v>
      </c>
      <c r="O60" s="132">
        <v>0.10059999999999999</v>
      </c>
      <c r="P60" s="119">
        <v>227</v>
      </c>
      <c r="Q60" s="116">
        <f t="shared" si="21"/>
        <v>-4.4854881266490763</v>
      </c>
      <c r="R60" s="116">
        <f t="shared" si="22"/>
        <v>11.904761904761902</v>
      </c>
      <c r="S60" s="116">
        <f t="shared" si="23"/>
        <v>-0.39603960396040733</v>
      </c>
      <c r="T60" s="116">
        <f t="shared" si="24"/>
        <v>-0.24650985321432095</v>
      </c>
      <c r="U60" s="117"/>
      <c r="V60" s="118">
        <f t="shared" si="52"/>
        <v>-2.445594669848854</v>
      </c>
      <c r="W60" s="118">
        <f t="shared" si="33"/>
        <v>-7.4455946698488535</v>
      </c>
      <c r="X60" s="118">
        <f t="shared" si="34"/>
        <v>2.554405330151146</v>
      </c>
      <c r="Y60" s="118">
        <f t="shared" si="35"/>
        <v>-8.9765782501883056</v>
      </c>
      <c r="Z60" s="118">
        <f t="shared" si="36"/>
        <v>4.0853889104905985</v>
      </c>
      <c r="AA60" s="118">
        <f t="shared" si="37"/>
        <v>0.4686460764989463</v>
      </c>
      <c r="AB60" s="118">
        <f t="shared" si="38"/>
        <v>-4.5313539235010536</v>
      </c>
      <c r="AC60" s="118">
        <f t="shared" si="39"/>
        <v>5.4686460764989464</v>
      </c>
      <c r="AD60" s="118">
        <f t="shared" si="40"/>
        <v>-8.4233254492653309</v>
      </c>
      <c r="AE60" s="118">
        <f t="shared" si="41"/>
        <v>9.3606176022632219</v>
      </c>
      <c r="AF60" s="118">
        <f t="shared" si="42"/>
        <v>-1.5746462029102417</v>
      </c>
      <c r="AG60" s="118">
        <f t="shared" si="43"/>
        <v>-6.5746462029102419</v>
      </c>
      <c r="AH60" s="118">
        <f t="shared" si="44"/>
        <v>3.4253537970897581</v>
      </c>
      <c r="AI60" s="118">
        <f t="shared" si="45"/>
        <v>-9.313593663214796</v>
      </c>
      <c r="AJ60" s="118">
        <f t="shared" si="46"/>
        <v>6.164301257394313</v>
      </c>
      <c r="AK60" s="118">
        <f t="shared" si="47"/>
        <v>-1.4085398155935838</v>
      </c>
      <c r="AL60" s="118">
        <f t="shared" si="48"/>
        <v>-6.408539815593584</v>
      </c>
      <c r="AM60" s="118">
        <f t="shared" si="49"/>
        <v>3.591460184406416</v>
      </c>
      <c r="AN60" s="118">
        <f t="shared" si="50"/>
        <v>-7.6257281154923797</v>
      </c>
      <c r="AO60" s="118">
        <f t="shared" si="51"/>
        <v>4.8086484843052117</v>
      </c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</row>
    <row r="61" spans="1:128">
      <c r="A61" s="110" t="s">
        <v>19</v>
      </c>
      <c r="B61" s="111" t="s">
        <v>55</v>
      </c>
      <c r="C61" s="163" t="s">
        <v>140</v>
      </c>
      <c r="D61" s="100">
        <v>4</v>
      </c>
      <c r="E61" s="113">
        <v>438.29910000000001</v>
      </c>
      <c r="F61" s="113">
        <f t="shared" si="25"/>
        <v>438.6</v>
      </c>
      <c r="G61" s="154">
        <v>0.25040000000000001</v>
      </c>
      <c r="H61" s="154">
        <v>5.0500000000000003E-2</v>
      </c>
      <c r="I61" s="114">
        <f t="shared" si="20"/>
        <v>0.3009</v>
      </c>
      <c r="J61" s="113">
        <f t="shared" si="26"/>
        <v>686.33968200623474</v>
      </c>
      <c r="K61" s="131">
        <v>438.2</v>
      </c>
      <c r="L61" s="131">
        <v>438.5</v>
      </c>
      <c r="M61" s="132">
        <v>0.24199999999999999</v>
      </c>
      <c r="N61" s="132">
        <v>5.4800000000000001E-2</v>
      </c>
      <c r="O61" s="132">
        <v>0.29680000000000001</v>
      </c>
      <c r="P61" s="119">
        <v>677</v>
      </c>
      <c r="Q61" s="116">
        <f t="shared" si="21"/>
        <v>-3.3546325878594323</v>
      </c>
      <c r="R61" s="116">
        <f t="shared" si="22"/>
        <v>8.5148514851485118</v>
      </c>
      <c r="S61" s="116">
        <f t="shared" si="23"/>
        <v>-1.362578929877033</v>
      </c>
      <c r="T61" s="116">
        <f t="shared" si="24"/>
        <v>-1.3607958640733082</v>
      </c>
      <c r="U61" s="117"/>
      <c r="V61" s="118">
        <f t="shared" si="52"/>
        <v>-2.445594669848854</v>
      </c>
      <c r="W61" s="118">
        <f t="shared" si="33"/>
        <v>-7.4455946698488535</v>
      </c>
      <c r="X61" s="118">
        <f t="shared" si="34"/>
        <v>2.554405330151146</v>
      </c>
      <c r="Y61" s="118">
        <f t="shared" si="35"/>
        <v>-8.9765782501883056</v>
      </c>
      <c r="Z61" s="118">
        <f t="shared" si="36"/>
        <v>4.0853889104905985</v>
      </c>
      <c r="AA61" s="118">
        <f t="shared" si="37"/>
        <v>0.4686460764989463</v>
      </c>
      <c r="AB61" s="118">
        <f t="shared" si="38"/>
        <v>-4.5313539235010536</v>
      </c>
      <c r="AC61" s="118">
        <f t="shared" si="39"/>
        <v>5.4686460764989464</v>
      </c>
      <c r="AD61" s="118">
        <f t="shared" si="40"/>
        <v>-8.4233254492653309</v>
      </c>
      <c r="AE61" s="118">
        <f t="shared" si="41"/>
        <v>9.3606176022632219</v>
      </c>
      <c r="AF61" s="118">
        <f t="shared" si="42"/>
        <v>-1.5746462029102417</v>
      </c>
      <c r="AG61" s="118">
        <f t="shared" si="43"/>
        <v>-6.5746462029102419</v>
      </c>
      <c r="AH61" s="118">
        <f t="shared" si="44"/>
        <v>3.4253537970897581</v>
      </c>
      <c r="AI61" s="118">
        <f t="shared" si="45"/>
        <v>-9.313593663214796</v>
      </c>
      <c r="AJ61" s="118">
        <f t="shared" si="46"/>
        <v>6.164301257394313</v>
      </c>
      <c r="AK61" s="118">
        <f t="shared" si="47"/>
        <v>-1.4085398155935838</v>
      </c>
      <c r="AL61" s="118">
        <f t="shared" si="48"/>
        <v>-6.408539815593584</v>
      </c>
      <c r="AM61" s="118">
        <f t="shared" si="49"/>
        <v>3.591460184406416</v>
      </c>
      <c r="AN61" s="118">
        <f t="shared" si="50"/>
        <v>-7.6257281154923797</v>
      </c>
      <c r="AO61" s="118">
        <f t="shared" si="51"/>
        <v>4.8086484843052117</v>
      </c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</row>
    <row r="62" spans="1:128">
      <c r="A62" s="110" t="s">
        <v>19</v>
      </c>
      <c r="B62" s="111" t="s">
        <v>55</v>
      </c>
      <c r="C62" s="163" t="s">
        <v>140</v>
      </c>
      <c r="D62" s="100">
        <v>5</v>
      </c>
      <c r="E62" s="113">
        <v>443.69849999999997</v>
      </c>
      <c r="F62" s="113">
        <f t="shared" si="25"/>
        <v>444.2</v>
      </c>
      <c r="G62" s="154">
        <v>0.40150000000000002</v>
      </c>
      <c r="H62" s="154">
        <v>0.1</v>
      </c>
      <c r="I62" s="114">
        <f t="shared" si="20"/>
        <v>0.50150000000000006</v>
      </c>
      <c r="J62" s="113">
        <f t="shared" si="26"/>
        <v>1129.7901252653635</v>
      </c>
      <c r="K62" s="131">
        <v>443.4</v>
      </c>
      <c r="L62" s="131">
        <v>443.9</v>
      </c>
      <c r="M62" s="132">
        <v>0.38829999999999998</v>
      </c>
      <c r="N62" s="132">
        <v>0.1017</v>
      </c>
      <c r="O62" s="132">
        <v>0.49</v>
      </c>
      <c r="P62" s="119">
        <v>1105</v>
      </c>
      <c r="Q62" s="116">
        <f t="shared" si="21"/>
        <v>-3.2876712328767232</v>
      </c>
      <c r="R62" s="116">
        <f t="shared" si="22"/>
        <v>1.6999999999999931</v>
      </c>
      <c r="S62" s="116">
        <f t="shared" si="23"/>
        <v>-2.2931206380857558</v>
      </c>
      <c r="T62" s="116">
        <f t="shared" si="24"/>
        <v>-2.1942239280539662</v>
      </c>
      <c r="U62" s="117"/>
      <c r="V62" s="118">
        <f t="shared" si="52"/>
        <v>-2.445594669848854</v>
      </c>
      <c r="W62" s="118">
        <f t="shared" si="33"/>
        <v>-7.4455946698488535</v>
      </c>
      <c r="X62" s="118">
        <f t="shared" si="34"/>
        <v>2.554405330151146</v>
      </c>
      <c r="Y62" s="118">
        <f t="shared" si="35"/>
        <v>-8.9765782501883056</v>
      </c>
      <c r="Z62" s="118">
        <f t="shared" si="36"/>
        <v>4.0853889104905985</v>
      </c>
      <c r="AA62" s="118">
        <f t="shared" si="37"/>
        <v>0.4686460764989463</v>
      </c>
      <c r="AB62" s="118">
        <f t="shared" si="38"/>
        <v>-4.5313539235010536</v>
      </c>
      <c r="AC62" s="118">
        <f t="shared" si="39"/>
        <v>5.4686460764989464</v>
      </c>
      <c r="AD62" s="118">
        <f t="shared" si="40"/>
        <v>-8.4233254492653309</v>
      </c>
      <c r="AE62" s="118">
        <f t="shared" si="41"/>
        <v>9.3606176022632219</v>
      </c>
      <c r="AF62" s="118">
        <f t="shared" si="42"/>
        <v>-1.5746462029102417</v>
      </c>
      <c r="AG62" s="118">
        <f t="shared" si="43"/>
        <v>-6.5746462029102419</v>
      </c>
      <c r="AH62" s="118">
        <f t="shared" si="44"/>
        <v>3.4253537970897581</v>
      </c>
      <c r="AI62" s="118">
        <f t="shared" si="45"/>
        <v>-9.313593663214796</v>
      </c>
      <c r="AJ62" s="118">
        <f t="shared" si="46"/>
        <v>6.164301257394313</v>
      </c>
      <c r="AK62" s="118">
        <f t="shared" si="47"/>
        <v>-1.4085398155935838</v>
      </c>
      <c r="AL62" s="118">
        <f t="shared" si="48"/>
        <v>-6.408539815593584</v>
      </c>
      <c r="AM62" s="118">
        <f t="shared" si="49"/>
        <v>3.591460184406416</v>
      </c>
      <c r="AN62" s="118">
        <f t="shared" si="50"/>
        <v>-7.6257281154923797</v>
      </c>
      <c r="AO62" s="118">
        <f t="shared" si="51"/>
        <v>4.8086484843052117</v>
      </c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</row>
    <row r="63" spans="1:128">
      <c r="A63" s="110" t="s">
        <v>19</v>
      </c>
      <c r="B63" s="111" t="s">
        <v>55</v>
      </c>
      <c r="C63" s="163" t="s">
        <v>140</v>
      </c>
      <c r="D63" s="100">
        <v>6</v>
      </c>
      <c r="E63" s="113">
        <v>443.79849999999999</v>
      </c>
      <c r="F63" s="113">
        <f t="shared" si="25"/>
        <v>444.5</v>
      </c>
      <c r="G63" s="154">
        <v>0.55130000000000001</v>
      </c>
      <c r="H63" s="154">
        <v>0.1502</v>
      </c>
      <c r="I63" s="114">
        <f t="shared" si="20"/>
        <v>0.70150000000000001</v>
      </c>
      <c r="J63" s="113">
        <f t="shared" si="26"/>
        <v>1579.7299939519917</v>
      </c>
      <c r="K63" s="131">
        <v>443.6</v>
      </c>
      <c r="L63" s="131">
        <v>444.3</v>
      </c>
      <c r="M63" s="132">
        <v>0.53720000000000001</v>
      </c>
      <c r="N63" s="132">
        <v>0.1522</v>
      </c>
      <c r="O63" s="132">
        <v>0.68940000000000001</v>
      </c>
      <c r="P63" s="119">
        <v>1553</v>
      </c>
      <c r="Q63" s="116">
        <f t="shared" si="21"/>
        <v>-2.5575911481951752</v>
      </c>
      <c r="R63" s="116">
        <f t="shared" si="22"/>
        <v>1.3315579227696417</v>
      </c>
      <c r="S63" s="116">
        <f t="shared" si="23"/>
        <v>-1.7248752672843906</v>
      </c>
      <c r="T63" s="116">
        <f t="shared" si="24"/>
        <v>-1.6920609252421399</v>
      </c>
      <c r="U63" s="117"/>
      <c r="V63" s="118">
        <f t="shared" si="52"/>
        <v>-2.445594669848854</v>
      </c>
      <c r="W63" s="118">
        <f t="shared" si="33"/>
        <v>-7.4455946698488535</v>
      </c>
      <c r="X63" s="118">
        <f t="shared" si="34"/>
        <v>2.554405330151146</v>
      </c>
      <c r="Y63" s="118">
        <f t="shared" si="35"/>
        <v>-8.9765782501883056</v>
      </c>
      <c r="Z63" s="118">
        <f t="shared" si="36"/>
        <v>4.0853889104905985</v>
      </c>
      <c r="AA63" s="118">
        <f t="shared" si="37"/>
        <v>0.4686460764989463</v>
      </c>
      <c r="AB63" s="118">
        <f t="shared" si="38"/>
        <v>-4.5313539235010536</v>
      </c>
      <c r="AC63" s="118">
        <f t="shared" si="39"/>
        <v>5.4686460764989464</v>
      </c>
      <c r="AD63" s="118">
        <f t="shared" si="40"/>
        <v>-8.4233254492653309</v>
      </c>
      <c r="AE63" s="118">
        <f t="shared" si="41"/>
        <v>9.3606176022632219</v>
      </c>
      <c r="AF63" s="118">
        <f t="shared" si="42"/>
        <v>-1.5746462029102417</v>
      </c>
      <c r="AG63" s="118">
        <f t="shared" si="43"/>
        <v>-6.5746462029102419</v>
      </c>
      <c r="AH63" s="118">
        <f t="shared" si="44"/>
        <v>3.4253537970897581</v>
      </c>
      <c r="AI63" s="118">
        <f t="shared" si="45"/>
        <v>-9.313593663214796</v>
      </c>
      <c r="AJ63" s="118">
        <f t="shared" si="46"/>
        <v>6.164301257394313</v>
      </c>
      <c r="AK63" s="118">
        <f t="shared" si="47"/>
        <v>-1.4085398155935838</v>
      </c>
      <c r="AL63" s="118">
        <f t="shared" si="48"/>
        <v>-6.408539815593584</v>
      </c>
      <c r="AM63" s="118">
        <f t="shared" si="49"/>
        <v>3.591460184406416</v>
      </c>
      <c r="AN63" s="118">
        <f t="shared" si="50"/>
        <v>-7.6257281154923797</v>
      </c>
      <c r="AO63" s="118">
        <f t="shared" si="51"/>
        <v>4.8086484843052117</v>
      </c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</row>
    <row r="64" spans="1:128">
      <c r="A64" s="110" t="s">
        <v>19</v>
      </c>
      <c r="B64" s="111" t="s">
        <v>55</v>
      </c>
      <c r="C64" s="163" t="s">
        <v>140</v>
      </c>
      <c r="D64" s="100">
        <v>7</v>
      </c>
      <c r="E64" s="113">
        <v>443.39750000000009</v>
      </c>
      <c r="F64" s="113">
        <f t="shared" si="25"/>
        <v>445.30000000000007</v>
      </c>
      <c r="G64" s="154">
        <v>1.5019</v>
      </c>
      <c r="H64" s="154">
        <v>0.40060000000000001</v>
      </c>
      <c r="I64" s="114">
        <f t="shared" si="20"/>
        <v>1.9025000000000001</v>
      </c>
      <c r="J64" s="113">
        <f t="shared" si="26"/>
        <v>4283.7959918985971</v>
      </c>
      <c r="K64" s="131">
        <v>443.2</v>
      </c>
      <c r="L64" s="131">
        <v>445.1</v>
      </c>
      <c r="M64" s="132">
        <v>1.484</v>
      </c>
      <c r="N64" s="132">
        <v>0.40360000000000001</v>
      </c>
      <c r="O64" s="132">
        <v>1.8875999999999999</v>
      </c>
      <c r="P64" s="119">
        <v>4252</v>
      </c>
      <c r="Q64" s="116">
        <f t="shared" si="21"/>
        <v>-1.1918236899926777</v>
      </c>
      <c r="R64" s="116">
        <f t="shared" si="22"/>
        <v>0.7488766849725419</v>
      </c>
      <c r="S64" s="116">
        <f t="shared" si="23"/>
        <v>-0.78318002628121608</v>
      </c>
      <c r="T64" s="116">
        <f t="shared" si="24"/>
        <v>-0.74223870508140077</v>
      </c>
      <c r="U64" s="117"/>
      <c r="V64" s="118">
        <f t="shared" si="52"/>
        <v>-2.445594669848854</v>
      </c>
      <c r="W64" s="118">
        <f t="shared" si="33"/>
        <v>-7.4455946698488535</v>
      </c>
      <c r="X64" s="118">
        <f t="shared" si="34"/>
        <v>2.554405330151146</v>
      </c>
      <c r="Y64" s="118">
        <f t="shared" si="35"/>
        <v>-8.9765782501883056</v>
      </c>
      <c r="Z64" s="118">
        <f t="shared" si="36"/>
        <v>4.0853889104905985</v>
      </c>
      <c r="AA64" s="118">
        <f t="shared" si="37"/>
        <v>0.4686460764989463</v>
      </c>
      <c r="AB64" s="118">
        <f t="shared" si="38"/>
        <v>-4.5313539235010536</v>
      </c>
      <c r="AC64" s="118">
        <f t="shared" si="39"/>
        <v>5.4686460764989464</v>
      </c>
      <c r="AD64" s="118">
        <f t="shared" si="40"/>
        <v>-8.4233254492653309</v>
      </c>
      <c r="AE64" s="118">
        <f t="shared" si="41"/>
        <v>9.3606176022632219</v>
      </c>
      <c r="AF64" s="118">
        <f t="shared" si="42"/>
        <v>-1.5746462029102417</v>
      </c>
      <c r="AG64" s="118">
        <f t="shared" si="43"/>
        <v>-6.5746462029102419</v>
      </c>
      <c r="AH64" s="118">
        <f t="shared" si="44"/>
        <v>3.4253537970897581</v>
      </c>
      <c r="AI64" s="118">
        <f t="shared" si="45"/>
        <v>-9.313593663214796</v>
      </c>
      <c r="AJ64" s="118">
        <f t="shared" si="46"/>
        <v>6.164301257394313</v>
      </c>
      <c r="AK64" s="118">
        <f t="shared" si="47"/>
        <v>-1.4085398155935838</v>
      </c>
      <c r="AL64" s="118">
        <f t="shared" si="48"/>
        <v>-6.408539815593584</v>
      </c>
      <c r="AM64" s="118">
        <f t="shared" si="49"/>
        <v>3.591460184406416</v>
      </c>
      <c r="AN64" s="118">
        <f t="shared" si="50"/>
        <v>-7.6257281154923797</v>
      </c>
      <c r="AO64" s="118">
        <f t="shared" si="51"/>
        <v>4.8086484843052117</v>
      </c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</row>
    <row r="65" spans="1:128">
      <c r="A65" s="110" t="s">
        <v>19</v>
      </c>
      <c r="B65" s="111" t="s">
        <v>55</v>
      </c>
      <c r="C65" s="163" t="s">
        <v>140</v>
      </c>
      <c r="D65" s="100">
        <v>8</v>
      </c>
      <c r="E65" s="113">
        <v>443.34710000000001</v>
      </c>
      <c r="F65" s="113">
        <f t="shared" si="25"/>
        <v>446.1</v>
      </c>
      <c r="G65" s="154">
        <v>2.2524000000000002</v>
      </c>
      <c r="H65" s="154">
        <v>0.50049999999999994</v>
      </c>
      <c r="I65" s="114">
        <f t="shared" si="20"/>
        <v>2.7529000000000003</v>
      </c>
      <c r="J65" s="113">
        <f t="shared" si="26"/>
        <v>6194.8400085180883</v>
      </c>
      <c r="K65" s="131">
        <v>443.3</v>
      </c>
      <c r="L65" s="131">
        <v>445.9</v>
      </c>
      <c r="M65" s="132">
        <v>2.0872000000000002</v>
      </c>
      <c r="N65" s="132">
        <v>0.50880000000000003</v>
      </c>
      <c r="O65" s="132">
        <v>2.5960000000000001</v>
      </c>
      <c r="P65" s="119">
        <v>5843</v>
      </c>
      <c r="Q65" s="116">
        <f t="shared" si="21"/>
        <v>-7.3343988634345587</v>
      </c>
      <c r="R65" s="116">
        <f t="shared" si="22"/>
        <v>1.6583416583416757</v>
      </c>
      <c r="S65" s="116">
        <f t="shared" si="23"/>
        <v>-5.6994442224563278</v>
      </c>
      <c r="T65" s="116">
        <f t="shared" si="24"/>
        <v>-5.6795657036226581</v>
      </c>
      <c r="U65" s="117"/>
      <c r="V65" s="118">
        <f t="shared" si="52"/>
        <v>-2.445594669848854</v>
      </c>
      <c r="W65" s="118">
        <f t="shared" si="33"/>
        <v>-7.4455946698488535</v>
      </c>
      <c r="X65" s="118">
        <f t="shared" si="34"/>
        <v>2.554405330151146</v>
      </c>
      <c r="Y65" s="118">
        <f t="shared" si="35"/>
        <v>-8.9765782501883056</v>
      </c>
      <c r="Z65" s="118">
        <f t="shared" si="36"/>
        <v>4.0853889104905985</v>
      </c>
      <c r="AA65" s="118">
        <f t="shared" si="37"/>
        <v>0.4686460764989463</v>
      </c>
      <c r="AB65" s="118">
        <f t="shared" si="38"/>
        <v>-4.5313539235010536</v>
      </c>
      <c r="AC65" s="118">
        <f t="shared" si="39"/>
        <v>5.4686460764989464</v>
      </c>
      <c r="AD65" s="118">
        <f t="shared" si="40"/>
        <v>-8.4233254492653309</v>
      </c>
      <c r="AE65" s="118">
        <f t="shared" si="41"/>
        <v>9.3606176022632219</v>
      </c>
      <c r="AF65" s="118">
        <f t="shared" si="42"/>
        <v>-1.5746462029102417</v>
      </c>
      <c r="AG65" s="118">
        <f t="shared" si="43"/>
        <v>-6.5746462029102419</v>
      </c>
      <c r="AH65" s="118">
        <f t="shared" si="44"/>
        <v>3.4253537970897581</v>
      </c>
      <c r="AI65" s="118">
        <f t="shared" si="45"/>
        <v>-9.313593663214796</v>
      </c>
      <c r="AJ65" s="118">
        <f t="shared" si="46"/>
        <v>6.164301257394313</v>
      </c>
      <c r="AK65" s="118">
        <f t="shared" si="47"/>
        <v>-1.4085398155935838</v>
      </c>
      <c r="AL65" s="118">
        <f t="shared" si="48"/>
        <v>-6.408539815593584</v>
      </c>
      <c r="AM65" s="118">
        <f t="shared" si="49"/>
        <v>3.591460184406416</v>
      </c>
      <c r="AN65" s="118">
        <f t="shared" si="50"/>
        <v>-7.6257281154923797</v>
      </c>
      <c r="AO65" s="118">
        <f t="shared" si="51"/>
        <v>4.8086484843052117</v>
      </c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</row>
    <row r="66" spans="1:128">
      <c r="A66" s="110" t="s">
        <v>19</v>
      </c>
      <c r="B66" s="111" t="s">
        <v>55</v>
      </c>
      <c r="C66" s="163" t="s">
        <v>140</v>
      </c>
      <c r="D66" s="100">
        <v>9</v>
      </c>
      <c r="E66" s="113">
        <v>443.19960000000003</v>
      </c>
      <c r="F66" s="113">
        <f t="shared" si="25"/>
        <v>446.70000000000005</v>
      </c>
      <c r="G66" s="154">
        <v>2.7502</v>
      </c>
      <c r="H66" s="154">
        <v>0.75019999999999998</v>
      </c>
      <c r="I66" s="114">
        <f t="shared" si="20"/>
        <v>3.5004</v>
      </c>
      <c r="J66" s="113">
        <f t="shared" si="26"/>
        <v>7874.5514199444651</v>
      </c>
      <c r="K66" s="131">
        <v>443</v>
      </c>
      <c r="L66" s="131">
        <v>446.5</v>
      </c>
      <c r="M66" s="132">
        <v>2.7299000000000002</v>
      </c>
      <c r="N66" s="132">
        <v>0.75549999999999995</v>
      </c>
      <c r="O66" s="132">
        <v>3.4853999999999998</v>
      </c>
      <c r="P66" s="119">
        <v>7844</v>
      </c>
      <c r="Q66" s="116">
        <f t="shared" si="21"/>
        <v>-0.73812813613554518</v>
      </c>
      <c r="R66" s="116">
        <f t="shared" si="22"/>
        <v>0.7064782724606733</v>
      </c>
      <c r="S66" s="116">
        <f t="shared" si="23"/>
        <v>-0.42852245457662341</v>
      </c>
      <c r="T66" s="116">
        <f t="shared" si="24"/>
        <v>-0.38797663911477243</v>
      </c>
      <c r="U66" s="117"/>
      <c r="V66" s="118">
        <f t="shared" si="52"/>
        <v>-2.445594669848854</v>
      </c>
      <c r="W66" s="118">
        <f t="shared" si="33"/>
        <v>-7.4455946698488535</v>
      </c>
      <c r="X66" s="118">
        <f t="shared" si="34"/>
        <v>2.554405330151146</v>
      </c>
      <c r="Y66" s="118">
        <f t="shared" si="35"/>
        <v>-8.9765782501883056</v>
      </c>
      <c r="Z66" s="118">
        <f t="shared" si="36"/>
        <v>4.0853889104905985</v>
      </c>
      <c r="AA66" s="118">
        <f t="shared" si="37"/>
        <v>0.4686460764989463</v>
      </c>
      <c r="AB66" s="118">
        <f t="shared" si="38"/>
        <v>-4.5313539235010536</v>
      </c>
      <c r="AC66" s="118">
        <f t="shared" si="39"/>
        <v>5.4686460764989464</v>
      </c>
      <c r="AD66" s="118">
        <f t="shared" si="40"/>
        <v>-8.4233254492653309</v>
      </c>
      <c r="AE66" s="118">
        <f t="shared" si="41"/>
        <v>9.3606176022632219</v>
      </c>
      <c r="AF66" s="118">
        <f t="shared" si="42"/>
        <v>-1.5746462029102417</v>
      </c>
      <c r="AG66" s="118">
        <f t="shared" si="43"/>
        <v>-6.5746462029102419</v>
      </c>
      <c r="AH66" s="118">
        <f t="shared" si="44"/>
        <v>3.4253537970897581</v>
      </c>
      <c r="AI66" s="118">
        <f t="shared" si="45"/>
        <v>-9.313593663214796</v>
      </c>
      <c r="AJ66" s="118">
        <f t="shared" si="46"/>
        <v>6.164301257394313</v>
      </c>
      <c r="AK66" s="118">
        <f t="shared" si="47"/>
        <v>-1.4085398155935838</v>
      </c>
      <c r="AL66" s="118">
        <f t="shared" si="48"/>
        <v>-6.408539815593584</v>
      </c>
      <c r="AM66" s="118">
        <f t="shared" si="49"/>
        <v>3.591460184406416</v>
      </c>
      <c r="AN66" s="118">
        <f t="shared" si="50"/>
        <v>-7.6257281154923797</v>
      </c>
      <c r="AO66" s="118">
        <f t="shared" si="51"/>
        <v>4.8086484843052117</v>
      </c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</row>
    <row r="67" spans="1:128">
      <c r="A67" s="110" t="s">
        <v>20</v>
      </c>
      <c r="B67" s="111" t="s">
        <v>56</v>
      </c>
      <c r="C67" s="163" t="s">
        <v>141</v>
      </c>
      <c r="D67" s="164">
        <v>1</v>
      </c>
      <c r="E67" s="113">
        <v>443.96800000000002</v>
      </c>
      <c r="F67" s="113">
        <f t="shared" si="25"/>
        <v>444</v>
      </c>
      <c r="G67" s="154">
        <v>2.1100000000000001E-2</v>
      </c>
      <c r="H67" s="154">
        <v>1.09E-2</v>
      </c>
      <c r="I67" s="114">
        <f t="shared" si="20"/>
        <v>3.2000000000000001E-2</v>
      </c>
      <c r="J67" s="113">
        <f t="shared" si="26"/>
        <v>72.075306376708042</v>
      </c>
      <c r="K67" s="129"/>
      <c r="L67" s="129">
        <v>443.9</v>
      </c>
      <c r="M67" s="130">
        <v>2.0799999999999999E-2</v>
      </c>
      <c r="N67" s="130">
        <v>1.2800000000000001E-2</v>
      </c>
      <c r="O67" s="130">
        <v>3.3599999999999998E-2</v>
      </c>
      <c r="P67" s="115">
        <v>76</v>
      </c>
      <c r="Q67" s="116">
        <f t="shared" si="21"/>
        <v>-1.4218009478673064</v>
      </c>
      <c r="R67" s="116">
        <f t="shared" si="22"/>
        <v>17.431192660550465</v>
      </c>
      <c r="S67" s="116">
        <f t="shared" si="23"/>
        <v>4.9999999999999911</v>
      </c>
      <c r="T67" s="116">
        <f t="shared" si="24"/>
        <v>5.4452680405952014</v>
      </c>
      <c r="U67" s="117"/>
      <c r="V67" s="118">
        <f t="shared" si="52"/>
        <v>-2.445594669848854</v>
      </c>
      <c r="W67" s="118">
        <f t="shared" si="33"/>
        <v>-7.4455946698488535</v>
      </c>
      <c r="X67" s="118">
        <f t="shared" si="34"/>
        <v>2.554405330151146</v>
      </c>
      <c r="Y67" s="118">
        <f t="shared" si="35"/>
        <v>-8.9765782501883056</v>
      </c>
      <c r="Z67" s="118">
        <f t="shared" si="36"/>
        <v>4.0853889104905985</v>
      </c>
      <c r="AA67" s="118">
        <f t="shared" si="37"/>
        <v>0.4686460764989463</v>
      </c>
      <c r="AB67" s="118">
        <f t="shared" si="38"/>
        <v>-4.5313539235010536</v>
      </c>
      <c r="AC67" s="118">
        <f t="shared" si="39"/>
        <v>5.4686460764989464</v>
      </c>
      <c r="AD67" s="118">
        <f t="shared" si="40"/>
        <v>-8.4233254492653309</v>
      </c>
      <c r="AE67" s="118">
        <f t="shared" si="41"/>
        <v>9.3606176022632219</v>
      </c>
      <c r="AF67" s="118">
        <f t="shared" si="42"/>
        <v>-1.5746462029102417</v>
      </c>
      <c r="AG67" s="118">
        <f t="shared" si="43"/>
        <v>-6.5746462029102419</v>
      </c>
      <c r="AH67" s="118">
        <f t="shared" si="44"/>
        <v>3.4253537970897581</v>
      </c>
      <c r="AI67" s="118">
        <f t="shared" si="45"/>
        <v>-9.313593663214796</v>
      </c>
      <c r="AJ67" s="118">
        <f t="shared" si="46"/>
        <v>6.164301257394313</v>
      </c>
      <c r="AK67" s="118">
        <f t="shared" si="47"/>
        <v>-1.4085398155935838</v>
      </c>
      <c r="AL67" s="118">
        <f t="shared" si="48"/>
        <v>-6.408539815593584</v>
      </c>
      <c r="AM67" s="118">
        <f t="shared" si="49"/>
        <v>3.591460184406416</v>
      </c>
      <c r="AN67" s="118">
        <f t="shared" si="50"/>
        <v>-7.6257281154923797</v>
      </c>
      <c r="AO67" s="118">
        <f t="shared" si="51"/>
        <v>4.8086484843052117</v>
      </c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</row>
    <row r="68" spans="1:128">
      <c r="A68" s="110" t="s">
        <v>20</v>
      </c>
      <c r="B68" s="111" t="s">
        <v>56</v>
      </c>
      <c r="C68" s="163" t="s">
        <v>141</v>
      </c>
      <c r="D68" s="100">
        <v>2</v>
      </c>
      <c r="E68" s="113">
        <v>444.14790000000005</v>
      </c>
      <c r="F68" s="113">
        <f t="shared" ref="F68:F131" si="55">E68+G68+H68</f>
        <v>444.2000000000001</v>
      </c>
      <c r="G68" s="154">
        <v>3.5000000000000003E-2</v>
      </c>
      <c r="H68" s="154">
        <v>1.7100000000000001E-2</v>
      </c>
      <c r="I68" s="114">
        <f t="shared" si="20"/>
        <v>5.2100000000000007E-2</v>
      </c>
      <c r="J68" s="113">
        <f t="shared" si="26"/>
        <v>117.29807521829395</v>
      </c>
      <c r="K68" s="131"/>
      <c r="L68" s="131">
        <v>444.1</v>
      </c>
      <c r="M68" s="132">
        <v>3.3799999999999997E-2</v>
      </c>
      <c r="N68" s="132">
        <v>1.7299999999999999E-2</v>
      </c>
      <c r="O68" s="132">
        <v>5.11E-2</v>
      </c>
      <c r="P68" s="119">
        <v>115</v>
      </c>
      <c r="Q68" s="116">
        <f t="shared" si="21"/>
        <v>-3.4285714285714475</v>
      </c>
      <c r="R68" s="116">
        <f t="shared" si="22"/>
        <v>1.1695906432748466</v>
      </c>
      <c r="S68" s="116">
        <f t="shared" si="23"/>
        <v>-1.9193857965451204</v>
      </c>
      <c r="T68" s="116">
        <f t="shared" si="24"/>
        <v>-1.9591755568172657</v>
      </c>
      <c r="U68" s="117"/>
      <c r="V68" s="118">
        <f t="shared" si="52"/>
        <v>-2.445594669848854</v>
      </c>
      <c r="W68" s="118">
        <f t="shared" ref="W68:W131" si="56">$Q$167-5</f>
        <v>-7.4455946698488535</v>
      </c>
      <c r="X68" s="118">
        <f t="shared" ref="X68:X131" si="57">$Q$167+5</f>
        <v>2.554405330151146</v>
      </c>
      <c r="Y68" s="118">
        <f t="shared" ref="Y68:Y131" si="58">($Q$167-(3*$Q$170))</f>
        <v>-8.9765782501883056</v>
      </c>
      <c r="Z68" s="118">
        <f t="shared" ref="Z68:Z131" si="59">($Q$167+(3*$Q$170))</f>
        <v>4.0853889104905985</v>
      </c>
      <c r="AA68" s="118">
        <f t="shared" ref="AA68:AA131" si="60">$R$167</f>
        <v>0.4686460764989463</v>
      </c>
      <c r="AB68" s="118">
        <f t="shared" ref="AB68:AB131" si="61">$R$167-5</f>
        <v>-4.5313539235010536</v>
      </c>
      <c r="AC68" s="118">
        <f t="shared" ref="AC68:AC131" si="62">$R$167+5</f>
        <v>5.4686460764989464</v>
      </c>
      <c r="AD68" s="118">
        <f t="shared" ref="AD68:AD131" si="63">($R$167-(3*$R$170))</f>
        <v>-8.4233254492653309</v>
      </c>
      <c r="AE68" s="118">
        <f t="shared" ref="AE68:AE131" si="64">($R$167+(3*$R$170))</f>
        <v>9.3606176022632219</v>
      </c>
      <c r="AF68" s="118">
        <f t="shared" ref="AF68:AF131" si="65">$S$167</f>
        <v>-1.5746462029102417</v>
      </c>
      <c r="AG68" s="118">
        <f t="shared" ref="AG68:AG131" si="66">$S$167-5</f>
        <v>-6.5746462029102419</v>
      </c>
      <c r="AH68" s="118">
        <f t="shared" ref="AH68:AH131" si="67">$S$167+5</f>
        <v>3.4253537970897581</v>
      </c>
      <c r="AI68" s="118">
        <f t="shared" ref="AI68:AI131" si="68">($S$167-(3*$S$170))</f>
        <v>-9.313593663214796</v>
      </c>
      <c r="AJ68" s="118">
        <f t="shared" ref="AJ68:AJ131" si="69">($S$167+(3*$S$170))</f>
        <v>6.164301257394313</v>
      </c>
      <c r="AK68" s="118">
        <f t="shared" ref="AK68:AK131" si="70">$T$167</f>
        <v>-1.4085398155935838</v>
      </c>
      <c r="AL68" s="118">
        <f t="shared" ref="AL68:AL131" si="71">$T$167-5</f>
        <v>-6.408539815593584</v>
      </c>
      <c r="AM68" s="118">
        <f t="shared" ref="AM68:AM131" si="72">$T$167+5</f>
        <v>3.591460184406416</v>
      </c>
      <c r="AN68" s="118">
        <f t="shared" ref="AN68:AN131" si="73">($T$167-(3*$T$170))</f>
        <v>-7.6257281154923797</v>
      </c>
      <c r="AO68" s="118">
        <f t="shared" ref="AO68:AO131" si="74">($T$167+(3*$T$170))</f>
        <v>4.8086484843052117</v>
      </c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</row>
    <row r="69" spans="1:128">
      <c r="A69" s="110" t="s">
        <v>20</v>
      </c>
      <c r="B69" s="111" t="s">
        <v>56</v>
      </c>
      <c r="C69" s="163" t="s">
        <v>141</v>
      </c>
      <c r="D69" s="100">
        <v>3</v>
      </c>
      <c r="E69" s="113">
        <v>443.99950000000001</v>
      </c>
      <c r="F69" s="113">
        <f t="shared" si="55"/>
        <v>444.1</v>
      </c>
      <c r="G69" s="154">
        <v>7.5399999999999995E-2</v>
      </c>
      <c r="H69" s="154">
        <v>2.5100000000000001E-2</v>
      </c>
      <c r="I69" s="114">
        <f t="shared" ref="I69:I132" si="75">G69+H69</f>
        <v>0.10049999999999999</v>
      </c>
      <c r="J69" s="113">
        <f t="shared" ref="J69:J132" si="76">(1.6061/(1.6061-(I69/F69)))*(I69/F69)*1000000</f>
        <v>226.33227313976604</v>
      </c>
      <c r="K69" s="131"/>
      <c r="L69" s="131">
        <v>444</v>
      </c>
      <c r="M69" s="132">
        <v>7.3300000000000004E-2</v>
      </c>
      <c r="N69" s="132">
        <v>2.7300000000000001E-2</v>
      </c>
      <c r="O69" s="132">
        <v>0.10059999999999999</v>
      </c>
      <c r="P69" s="119">
        <v>227</v>
      </c>
      <c r="Q69" s="116">
        <f t="shared" ref="Q69:Q111" si="77">((M69-G69)/G69)*100</f>
        <v>-2.7851458885941525</v>
      </c>
      <c r="R69" s="116">
        <f t="shared" ref="R69:R111" si="78">((N69-H69)/H69)*100</f>
        <v>8.7649402390438258</v>
      </c>
      <c r="S69" s="116">
        <f t="shared" ref="S69:S132" si="79">((O69-I69)/I69)*100</f>
        <v>9.9502487562191905E-2</v>
      </c>
      <c r="T69" s="116">
        <f t="shared" ref="T69:T132" si="80">((P69-J69)/J69)*100</f>
        <v>0.29502061326517787</v>
      </c>
      <c r="U69" s="117"/>
      <c r="V69" s="118">
        <f t="shared" si="52"/>
        <v>-2.445594669848854</v>
      </c>
      <c r="W69" s="118">
        <f t="shared" si="56"/>
        <v>-7.4455946698488535</v>
      </c>
      <c r="X69" s="118">
        <f t="shared" si="57"/>
        <v>2.554405330151146</v>
      </c>
      <c r="Y69" s="118">
        <f t="shared" si="58"/>
        <v>-8.9765782501883056</v>
      </c>
      <c r="Z69" s="118">
        <f t="shared" si="59"/>
        <v>4.0853889104905985</v>
      </c>
      <c r="AA69" s="118">
        <f t="shared" si="60"/>
        <v>0.4686460764989463</v>
      </c>
      <c r="AB69" s="118">
        <f t="shared" si="61"/>
        <v>-4.5313539235010536</v>
      </c>
      <c r="AC69" s="118">
        <f t="shared" si="62"/>
        <v>5.4686460764989464</v>
      </c>
      <c r="AD69" s="118">
        <f t="shared" si="63"/>
        <v>-8.4233254492653309</v>
      </c>
      <c r="AE69" s="118">
        <f t="shared" si="64"/>
        <v>9.3606176022632219</v>
      </c>
      <c r="AF69" s="118">
        <f t="shared" si="65"/>
        <v>-1.5746462029102417</v>
      </c>
      <c r="AG69" s="118">
        <f t="shared" si="66"/>
        <v>-6.5746462029102419</v>
      </c>
      <c r="AH69" s="118">
        <f t="shared" si="67"/>
        <v>3.4253537970897581</v>
      </c>
      <c r="AI69" s="118">
        <f t="shared" si="68"/>
        <v>-9.313593663214796</v>
      </c>
      <c r="AJ69" s="118">
        <f t="shared" si="69"/>
        <v>6.164301257394313</v>
      </c>
      <c r="AK69" s="118">
        <f t="shared" si="70"/>
        <v>-1.4085398155935838</v>
      </c>
      <c r="AL69" s="118">
        <f t="shared" si="71"/>
        <v>-6.408539815593584</v>
      </c>
      <c r="AM69" s="118">
        <f t="shared" si="72"/>
        <v>3.591460184406416</v>
      </c>
      <c r="AN69" s="118">
        <f t="shared" si="73"/>
        <v>-7.6257281154923797</v>
      </c>
      <c r="AO69" s="118">
        <f t="shared" si="74"/>
        <v>4.8086484843052117</v>
      </c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</row>
    <row r="70" spans="1:128">
      <c r="A70" s="110" t="s">
        <v>20</v>
      </c>
      <c r="B70" s="111" t="s">
        <v>56</v>
      </c>
      <c r="C70" s="163" t="s">
        <v>141</v>
      </c>
      <c r="D70" s="100">
        <v>4</v>
      </c>
      <c r="E70" s="113">
        <v>443.09740000000005</v>
      </c>
      <c r="F70" s="113">
        <f t="shared" si="55"/>
        <v>443.40000000000003</v>
      </c>
      <c r="G70" s="154">
        <v>0.25209999999999999</v>
      </c>
      <c r="H70" s="154">
        <v>5.0500000000000003E-2</v>
      </c>
      <c r="I70" s="114">
        <f t="shared" si="75"/>
        <v>0.30259999999999998</v>
      </c>
      <c r="J70" s="113">
        <f t="shared" si="76"/>
        <v>682.74387352229508</v>
      </c>
      <c r="K70" s="131"/>
      <c r="L70" s="131">
        <v>443.3</v>
      </c>
      <c r="M70" s="132">
        <v>0.2452</v>
      </c>
      <c r="N70" s="132">
        <v>5.0500000000000003E-2</v>
      </c>
      <c r="O70" s="132">
        <v>0.29570000000000002</v>
      </c>
      <c r="P70" s="119">
        <v>667</v>
      </c>
      <c r="Q70" s="116">
        <f t="shared" si="77"/>
        <v>-2.7370091233637406</v>
      </c>
      <c r="R70" s="116">
        <f t="shared" si="78"/>
        <v>0</v>
      </c>
      <c r="S70" s="116">
        <f t="shared" si="79"/>
        <v>-2.2802379378717657</v>
      </c>
      <c r="T70" s="116">
        <f t="shared" si="80"/>
        <v>-2.3059706769790531</v>
      </c>
      <c r="U70" s="117"/>
      <c r="V70" s="118">
        <f t="shared" si="52"/>
        <v>-2.445594669848854</v>
      </c>
      <c r="W70" s="118">
        <f t="shared" si="56"/>
        <v>-7.4455946698488535</v>
      </c>
      <c r="X70" s="118">
        <f t="shared" si="57"/>
        <v>2.554405330151146</v>
      </c>
      <c r="Y70" s="118">
        <f t="shared" si="58"/>
        <v>-8.9765782501883056</v>
      </c>
      <c r="Z70" s="118">
        <f t="shared" si="59"/>
        <v>4.0853889104905985</v>
      </c>
      <c r="AA70" s="118">
        <f t="shared" si="60"/>
        <v>0.4686460764989463</v>
      </c>
      <c r="AB70" s="118">
        <f t="shared" si="61"/>
        <v>-4.5313539235010536</v>
      </c>
      <c r="AC70" s="118">
        <f t="shared" si="62"/>
        <v>5.4686460764989464</v>
      </c>
      <c r="AD70" s="118">
        <f t="shared" si="63"/>
        <v>-8.4233254492653309</v>
      </c>
      <c r="AE70" s="118">
        <f t="shared" si="64"/>
        <v>9.3606176022632219</v>
      </c>
      <c r="AF70" s="118">
        <f t="shared" si="65"/>
        <v>-1.5746462029102417</v>
      </c>
      <c r="AG70" s="118">
        <f t="shared" si="66"/>
        <v>-6.5746462029102419</v>
      </c>
      <c r="AH70" s="118">
        <f t="shared" si="67"/>
        <v>3.4253537970897581</v>
      </c>
      <c r="AI70" s="118">
        <f t="shared" si="68"/>
        <v>-9.313593663214796</v>
      </c>
      <c r="AJ70" s="118">
        <f t="shared" si="69"/>
        <v>6.164301257394313</v>
      </c>
      <c r="AK70" s="118">
        <f t="shared" si="70"/>
        <v>-1.4085398155935838</v>
      </c>
      <c r="AL70" s="118">
        <f t="shared" si="71"/>
        <v>-6.408539815593584</v>
      </c>
      <c r="AM70" s="118">
        <f t="shared" si="72"/>
        <v>3.591460184406416</v>
      </c>
      <c r="AN70" s="118">
        <f t="shared" si="73"/>
        <v>-7.6257281154923797</v>
      </c>
      <c r="AO70" s="118">
        <f t="shared" si="74"/>
        <v>4.8086484843052117</v>
      </c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</row>
    <row r="71" spans="1:128">
      <c r="A71" s="110" t="s">
        <v>20</v>
      </c>
      <c r="B71" s="111" t="s">
        <v>56</v>
      </c>
      <c r="C71" s="163" t="s">
        <v>141</v>
      </c>
      <c r="D71" s="100">
        <v>5</v>
      </c>
      <c r="E71" s="113">
        <v>443.79720000000003</v>
      </c>
      <c r="F71" s="113">
        <f t="shared" si="55"/>
        <v>444.3</v>
      </c>
      <c r="G71" s="154">
        <v>0.39989999999999998</v>
      </c>
      <c r="H71" s="154">
        <v>0.10290000000000001</v>
      </c>
      <c r="I71" s="114">
        <f t="shared" si="75"/>
        <v>0.50280000000000002</v>
      </c>
      <c r="J71" s="113">
        <f t="shared" si="76"/>
        <v>1132.4657342508476</v>
      </c>
      <c r="K71" s="131"/>
      <c r="L71" s="131">
        <v>444.2</v>
      </c>
      <c r="M71" s="132">
        <v>0.39219999999999999</v>
      </c>
      <c r="N71" s="132">
        <v>0.1042</v>
      </c>
      <c r="O71" s="132">
        <v>0.49640000000000001</v>
      </c>
      <c r="P71" s="119">
        <v>1118</v>
      </c>
      <c r="Q71" s="116">
        <f t="shared" si="77"/>
        <v>-1.9254813703425819</v>
      </c>
      <c r="R71" s="116">
        <f t="shared" si="78"/>
        <v>1.2633624878522793</v>
      </c>
      <c r="S71" s="116">
        <f t="shared" si="79"/>
        <v>-1.2728719172633287</v>
      </c>
      <c r="T71" s="116">
        <f t="shared" si="80"/>
        <v>-1.277366176594918</v>
      </c>
      <c r="U71" s="117"/>
      <c r="V71" s="118">
        <f t="shared" si="52"/>
        <v>-2.445594669848854</v>
      </c>
      <c r="W71" s="118">
        <f t="shared" si="56"/>
        <v>-7.4455946698488535</v>
      </c>
      <c r="X71" s="118">
        <f t="shared" si="57"/>
        <v>2.554405330151146</v>
      </c>
      <c r="Y71" s="118">
        <f t="shared" si="58"/>
        <v>-8.9765782501883056</v>
      </c>
      <c r="Z71" s="118">
        <f t="shared" si="59"/>
        <v>4.0853889104905985</v>
      </c>
      <c r="AA71" s="118">
        <f t="shared" si="60"/>
        <v>0.4686460764989463</v>
      </c>
      <c r="AB71" s="118">
        <f t="shared" si="61"/>
        <v>-4.5313539235010536</v>
      </c>
      <c r="AC71" s="118">
        <f t="shared" si="62"/>
        <v>5.4686460764989464</v>
      </c>
      <c r="AD71" s="118">
        <f t="shared" si="63"/>
        <v>-8.4233254492653309</v>
      </c>
      <c r="AE71" s="118">
        <f t="shared" si="64"/>
        <v>9.3606176022632219</v>
      </c>
      <c r="AF71" s="118">
        <f t="shared" si="65"/>
        <v>-1.5746462029102417</v>
      </c>
      <c r="AG71" s="118">
        <f t="shared" si="66"/>
        <v>-6.5746462029102419</v>
      </c>
      <c r="AH71" s="118">
        <f t="shared" si="67"/>
        <v>3.4253537970897581</v>
      </c>
      <c r="AI71" s="118">
        <f t="shared" si="68"/>
        <v>-9.313593663214796</v>
      </c>
      <c r="AJ71" s="118">
        <f t="shared" si="69"/>
        <v>6.164301257394313</v>
      </c>
      <c r="AK71" s="118">
        <f t="shared" si="70"/>
        <v>-1.4085398155935838</v>
      </c>
      <c r="AL71" s="118">
        <f t="shared" si="71"/>
        <v>-6.408539815593584</v>
      </c>
      <c r="AM71" s="118">
        <f t="shared" si="72"/>
        <v>3.591460184406416</v>
      </c>
      <c r="AN71" s="118">
        <f t="shared" si="73"/>
        <v>-7.6257281154923797</v>
      </c>
      <c r="AO71" s="118">
        <f t="shared" si="74"/>
        <v>4.8086484843052117</v>
      </c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</row>
    <row r="72" spans="1:128">
      <c r="A72" s="110" t="s">
        <v>20</v>
      </c>
      <c r="B72" s="111" t="s">
        <v>56</v>
      </c>
      <c r="C72" s="163" t="s">
        <v>141</v>
      </c>
      <c r="D72" s="100">
        <v>6</v>
      </c>
      <c r="E72" s="113">
        <v>443.89889999999997</v>
      </c>
      <c r="F72" s="113">
        <f t="shared" si="55"/>
        <v>444.59999999999997</v>
      </c>
      <c r="G72" s="154">
        <v>0.55059999999999998</v>
      </c>
      <c r="H72" s="154">
        <v>0.15049999999999999</v>
      </c>
      <c r="I72" s="114">
        <f t="shared" si="75"/>
        <v>0.70109999999999995</v>
      </c>
      <c r="J72" s="113">
        <f t="shared" si="76"/>
        <v>1578.4728747578959</v>
      </c>
      <c r="K72" s="131"/>
      <c r="L72" s="131">
        <v>444.5</v>
      </c>
      <c r="M72" s="132">
        <v>0.53979999999999995</v>
      </c>
      <c r="N72" s="132">
        <v>0.15709999999999999</v>
      </c>
      <c r="O72" s="132">
        <v>0.69689999999999996</v>
      </c>
      <c r="P72" s="119">
        <v>1569</v>
      </c>
      <c r="Q72" s="116">
        <f t="shared" si="77"/>
        <v>-1.9614965492190397</v>
      </c>
      <c r="R72" s="116">
        <f t="shared" si="78"/>
        <v>4.3853820598006612</v>
      </c>
      <c r="S72" s="116">
        <f t="shared" si="79"/>
        <v>-0.59905862216516637</v>
      </c>
      <c r="T72" s="116">
        <f t="shared" si="80"/>
        <v>-0.60012908104922547</v>
      </c>
      <c r="U72" s="117"/>
      <c r="V72" s="118">
        <f t="shared" si="52"/>
        <v>-2.445594669848854</v>
      </c>
      <c r="W72" s="118">
        <f t="shared" si="56"/>
        <v>-7.4455946698488535</v>
      </c>
      <c r="X72" s="118">
        <f t="shared" si="57"/>
        <v>2.554405330151146</v>
      </c>
      <c r="Y72" s="118">
        <f t="shared" si="58"/>
        <v>-8.9765782501883056</v>
      </c>
      <c r="Z72" s="118">
        <f t="shared" si="59"/>
        <v>4.0853889104905985</v>
      </c>
      <c r="AA72" s="118">
        <f t="shared" si="60"/>
        <v>0.4686460764989463</v>
      </c>
      <c r="AB72" s="118">
        <f t="shared" si="61"/>
        <v>-4.5313539235010536</v>
      </c>
      <c r="AC72" s="118">
        <f t="shared" si="62"/>
        <v>5.4686460764989464</v>
      </c>
      <c r="AD72" s="118">
        <f t="shared" si="63"/>
        <v>-8.4233254492653309</v>
      </c>
      <c r="AE72" s="118">
        <f t="shared" si="64"/>
        <v>9.3606176022632219</v>
      </c>
      <c r="AF72" s="118">
        <f t="shared" si="65"/>
        <v>-1.5746462029102417</v>
      </c>
      <c r="AG72" s="118">
        <f t="shared" si="66"/>
        <v>-6.5746462029102419</v>
      </c>
      <c r="AH72" s="118">
        <f t="shared" si="67"/>
        <v>3.4253537970897581</v>
      </c>
      <c r="AI72" s="118">
        <f t="shared" si="68"/>
        <v>-9.313593663214796</v>
      </c>
      <c r="AJ72" s="118">
        <f t="shared" si="69"/>
        <v>6.164301257394313</v>
      </c>
      <c r="AK72" s="118">
        <f t="shared" si="70"/>
        <v>-1.4085398155935838</v>
      </c>
      <c r="AL72" s="118">
        <f t="shared" si="71"/>
        <v>-6.408539815593584</v>
      </c>
      <c r="AM72" s="118">
        <f t="shared" si="72"/>
        <v>3.591460184406416</v>
      </c>
      <c r="AN72" s="118">
        <f t="shared" si="73"/>
        <v>-7.6257281154923797</v>
      </c>
      <c r="AO72" s="118">
        <f t="shared" si="74"/>
        <v>4.8086484843052117</v>
      </c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</row>
    <row r="73" spans="1:128">
      <c r="A73" s="110" t="s">
        <v>20</v>
      </c>
      <c r="B73" s="111" t="s">
        <v>56</v>
      </c>
      <c r="C73" s="163" t="s">
        <v>141</v>
      </c>
      <c r="D73" s="100">
        <v>7</v>
      </c>
      <c r="E73" s="113">
        <v>442.89669999999995</v>
      </c>
      <c r="F73" s="113">
        <f t="shared" si="55"/>
        <v>444.79999999999995</v>
      </c>
      <c r="G73" s="154">
        <v>1.5018</v>
      </c>
      <c r="H73" s="154">
        <v>0.40150000000000002</v>
      </c>
      <c r="I73" s="114">
        <f t="shared" si="75"/>
        <v>1.9033</v>
      </c>
      <c r="J73" s="113">
        <f t="shared" si="76"/>
        <v>4290.4324493096738</v>
      </c>
      <c r="K73" s="131"/>
      <c r="L73" s="131">
        <v>444.8</v>
      </c>
      <c r="M73" s="132">
        <v>1.4753000000000001</v>
      </c>
      <c r="N73" s="132">
        <v>0.4012</v>
      </c>
      <c r="O73" s="132">
        <v>1.8765000000000001</v>
      </c>
      <c r="P73" s="119">
        <v>4230</v>
      </c>
      <c r="Q73" s="116">
        <f t="shared" si="77"/>
        <v>-1.7645492076175235</v>
      </c>
      <c r="R73" s="116">
        <f t="shared" si="78"/>
        <v>-7.4719800747203607E-2</v>
      </c>
      <c r="S73" s="116">
        <f t="shared" si="79"/>
        <v>-1.4080807019387345</v>
      </c>
      <c r="T73" s="116">
        <f t="shared" si="80"/>
        <v>-1.4085398155935838</v>
      </c>
      <c r="U73" s="117"/>
      <c r="V73" s="118">
        <f t="shared" si="52"/>
        <v>-2.445594669848854</v>
      </c>
      <c r="W73" s="118">
        <f t="shared" si="56"/>
        <v>-7.4455946698488535</v>
      </c>
      <c r="X73" s="118">
        <f t="shared" si="57"/>
        <v>2.554405330151146</v>
      </c>
      <c r="Y73" s="118">
        <f t="shared" si="58"/>
        <v>-8.9765782501883056</v>
      </c>
      <c r="Z73" s="118">
        <f t="shared" si="59"/>
        <v>4.0853889104905985</v>
      </c>
      <c r="AA73" s="118">
        <f t="shared" si="60"/>
        <v>0.4686460764989463</v>
      </c>
      <c r="AB73" s="118">
        <f t="shared" si="61"/>
        <v>-4.5313539235010536</v>
      </c>
      <c r="AC73" s="118">
        <f t="shared" si="62"/>
        <v>5.4686460764989464</v>
      </c>
      <c r="AD73" s="118">
        <f t="shared" si="63"/>
        <v>-8.4233254492653309</v>
      </c>
      <c r="AE73" s="118">
        <f t="shared" si="64"/>
        <v>9.3606176022632219</v>
      </c>
      <c r="AF73" s="118">
        <f t="shared" si="65"/>
        <v>-1.5746462029102417</v>
      </c>
      <c r="AG73" s="118">
        <f t="shared" si="66"/>
        <v>-6.5746462029102419</v>
      </c>
      <c r="AH73" s="118">
        <f t="shared" si="67"/>
        <v>3.4253537970897581</v>
      </c>
      <c r="AI73" s="118">
        <f t="shared" si="68"/>
        <v>-9.313593663214796</v>
      </c>
      <c r="AJ73" s="118">
        <f t="shared" si="69"/>
        <v>6.164301257394313</v>
      </c>
      <c r="AK73" s="118">
        <f t="shared" si="70"/>
        <v>-1.4085398155935838</v>
      </c>
      <c r="AL73" s="118">
        <f t="shared" si="71"/>
        <v>-6.408539815593584</v>
      </c>
      <c r="AM73" s="118">
        <f t="shared" si="72"/>
        <v>3.591460184406416</v>
      </c>
      <c r="AN73" s="118">
        <f t="shared" si="73"/>
        <v>-7.6257281154923797</v>
      </c>
      <c r="AO73" s="118">
        <f t="shared" si="74"/>
        <v>4.8086484843052117</v>
      </c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</row>
    <row r="74" spans="1:128">
      <c r="A74" s="110" t="s">
        <v>20</v>
      </c>
      <c r="B74" s="111" t="s">
        <v>56</v>
      </c>
      <c r="C74" s="163" t="s">
        <v>141</v>
      </c>
      <c r="D74" s="100">
        <v>8</v>
      </c>
      <c r="E74" s="113">
        <v>443.54869999999994</v>
      </c>
      <c r="F74" s="113">
        <f t="shared" si="55"/>
        <v>446.29999999999995</v>
      </c>
      <c r="G74" s="154">
        <v>2.2505999999999999</v>
      </c>
      <c r="H74" s="154">
        <v>0.50070000000000003</v>
      </c>
      <c r="I74" s="114">
        <f t="shared" si="75"/>
        <v>2.7513000000000001</v>
      </c>
      <c r="J74" s="113">
        <f t="shared" si="76"/>
        <v>6188.4404972512284</v>
      </c>
      <c r="K74" s="131"/>
      <c r="L74" s="131">
        <v>446.2</v>
      </c>
      <c r="M74" s="132">
        <v>2.2210999999999999</v>
      </c>
      <c r="N74" s="132">
        <v>0.501</v>
      </c>
      <c r="O74" s="132">
        <v>2.7221000000000002</v>
      </c>
      <c r="P74" s="119">
        <v>6124</v>
      </c>
      <c r="Q74" s="116">
        <f t="shared" si="77"/>
        <v>-1.3107615746911971</v>
      </c>
      <c r="R74" s="116">
        <f t="shared" si="78"/>
        <v>5.9916117435583574E-2</v>
      </c>
      <c r="S74" s="116">
        <f t="shared" si="79"/>
        <v>-1.0613164685784862</v>
      </c>
      <c r="T74" s="116">
        <f t="shared" si="80"/>
        <v>-1.0413043040464149</v>
      </c>
      <c r="U74" s="117"/>
      <c r="V74" s="118">
        <f t="shared" si="52"/>
        <v>-2.445594669848854</v>
      </c>
      <c r="W74" s="118">
        <f t="shared" si="56"/>
        <v>-7.4455946698488535</v>
      </c>
      <c r="X74" s="118">
        <f t="shared" si="57"/>
        <v>2.554405330151146</v>
      </c>
      <c r="Y74" s="118">
        <f t="shared" si="58"/>
        <v>-8.9765782501883056</v>
      </c>
      <c r="Z74" s="118">
        <f t="shared" si="59"/>
        <v>4.0853889104905985</v>
      </c>
      <c r="AA74" s="118">
        <f t="shared" si="60"/>
        <v>0.4686460764989463</v>
      </c>
      <c r="AB74" s="118">
        <f t="shared" si="61"/>
        <v>-4.5313539235010536</v>
      </c>
      <c r="AC74" s="118">
        <f t="shared" si="62"/>
        <v>5.4686460764989464</v>
      </c>
      <c r="AD74" s="118">
        <f t="shared" si="63"/>
        <v>-8.4233254492653309</v>
      </c>
      <c r="AE74" s="118">
        <f t="shared" si="64"/>
        <v>9.3606176022632219</v>
      </c>
      <c r="AF74" s="118">
        <f t="shared" si="65"/>
        <v>-1.5746462029102417</v>
      </c>
      <c r="AG74" s="118">
        <f t="shared" si="66"/>
        <v>-6.5746462029102419</v>
      </c>
      <c r="AH74" s="118">
        <f t="shared" si="67"/>
        <v>3.4253537970897581</v>
      </c>
      <c r="AI74" s="118">
        <f t="shared" si="68"/>
        <v>-9.313593663214796</v>
      </c>
      <c r="AJ74" s="118">
        <f t="shared" si="69"/>
        <v>6.164301257394313</v>
      </c>
      <c r="AK74" s="118">
        <f t="shared" si="70"/>
        <v>-1.4085398155935838</v>
      </c>
      <c r="AL74" s="118">
        <f t="shared" si="71"/>
        <v>-6.408539815593584</v>
      </c>
      <c r="AM74" s="118">
        <f t="shared" si="72"/>
        <v>3.591460184406416</v>
      </c>
      <c r="AN74" s="118">
        <f t="shared" si="73"/>
        <v>-7.6257281154923797</v>
      </c>
      <c r="AO74" s="118">
        <f t="shared" si="74"/>
        <v>4.8086484843052117</v>
      </c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</row>
    <row r="75" spans="1:128">
      <c r="A75" s="110" t="s">
        <v>20</v>
      </c>
      <c r="B75" s="111" t="s">
        <v>56</v>
      </c>
      <c r="C75" s="163" t="s">
        <v>141</v>
      </c>
      <c r="D75" s="100">
        <v>9</v>
      </c>
      <c r="E75" s="113">
        <v>443.69730000000004</v>
      </c>
      <c r="F75" s="113">
        <f t="shared" si="55"/>
        <v>447.20000000000005</v>
      </c>
      <c r="G75" s="154">
        <v>2.7524000000000002</v>
      </c>
      <c r="H75" s="154">
        <v>0.75029999999999997</v>
      </c>
      <c r="I75" s="114">
        <f t="shared" si="75"/>
        <v>3.5026999999999999</v>
      </c>
      <c r="J75" s="113">
        <f t="shared" si="76"/>
        <v>7870.8976465767746</v>
      </c>
      <c r="K75" s="131"/>
      <c r="L75" s="131">
        <v>447.1</v>
      </c>
      <c r="M75" s="132">
        <v>2.7269999999999999</v>
      </c>
      <c r="N75" s="132">
        <v>0.75149999999999995</v>
      </c>
      <c r="O75" s="132">
        <v>3.4784999999999999</v>
      </c>
      <c r="P75" s="119">
        <v>7818</v>
      </c>
      <c r="Q75" s="116">
        <f t="shared" si="77"/>
        <v>-0.92283098386863505</v>
      </c>
      <c r="R75" s="116">
        <f t="shared" si="78"/>
        <v>0.15993602558976128</v>
      </c>
      <c r="S75" s="116">
        <f t="shared" si="79"/>
        <v>-0.69089559482684793</v>
      </c>
      <c r="T75" s="116">
        <f t="shared" si="80"/>
        <v>-0.67206624901012335</v>
      </c>
      <c r="U75" s="117"/>
      <c r="V75" s="118">
        <f t="shared" si="52"/>
        <v>-2.445594669848854</v>
      </c>
      <c r="W75" s="118">
        <f t="shared" si="56"/>
        <v>-7.4455946698488535</v>
      </c>
      <c r="X75" s="118">
        <f t="shared" si="57"/>
        <v>2.554405330151146</v>
      </c>
      <c r="Y75" s="118">
        <f t="shared" si="58"/>
        <v>-8.9765782501883056</v>
      </c>
      <c r="Z75" s="118">
        <f t="shared" si="59"/>
        <v>4.0853889104905985</v>
      </c>
      <c r="AA75" s="118">
        <f t="shared" si="60"/>
        <v>0.4686460764989463</v>
      </c>
      <c r="AB75" s="118">
        <f t="shared" si="61"/>
        <v>-4.5313539235010536</v>
      </c>
      <c r="AC75" s="118">
        <f t="shared" si="62"/>
        <v>5.4686460764989464</v>
      </c>
      <c r="AD75" s="118">
        <f t="shared" si="63"/>
        <v>-8.4233254492653309</v>
      </c>
      <c r="AE75" s="118">
        <f t="shared" si="64"/>
        <v>9.3606176022632219</v>
      </c>
      <c r="AF75" s="118">
        <f t="shared" si="65"/>
        <v>-1.5746462029102417</v>
      </c>
      <c r="AG75" s="118">
        <f t="shared" si="66"/>
        <v>-6.5746462029102419</v>
      </c>
      <c r="AH75" s="118">
        <f t="shared" si="67"/>
        <v>3.4253537970897581</v>
      </c>
      <c r="AI75" s="118">
        <f t="shared" si="68"/>
        <v>-9.313593663214796</v>
      </c>
      <c r="AJ75" s="118">
        <f t="shared" si="69"/>
        <v>6.164301257394313</v>
      </c>
      <c r="AK75" s="118">
        <f t="shared" si="70"/>
        <v>-1.4085398155935838</v>
      </c>
      <c r="AL75" s="118">
        <f t="shared" si="71"/>
        <v>-6.408539815593584</v>
      </c>
      <c r="AM75" s="118">
        <f t="shared" si="72"/>
        <v>3.591460184406416</v>
      </c>
      <c r="AN75" s="118">
        <f t="shared" si="73"/>
        <v>-7.6257281154923797</v>
      </c>
      <c r="AO75" s="118">
        <f t="shared" si="74"/>
        <v>4.8086484843052117</v>
      </c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</row>
    <row r="76" spans="1:128">
      <c r="A76" s="110" t="s">
        <v>21</v>
      </c>
      <c r="B76" s="111" t="s">
        <v>57</v>
      </c>
      <c r="C76" s="163" t="s">
        <v>142</v>
      </c>
      <c r="D76" s="164">
        <v>1</v>
      </c>
      <c r="E76" s="113">
        <v>443.86890000000005</v>
      </c>
      <c r="F76" s="113">
        <f t="shared" si="55"/>
        <v>443.90000000000003</v>
      </c>
      <c r="G76" s="154">
        <v>2.07E-2</v>
      </c>
      <c r="H76" s="154">
        <v>1.04E-2</v>
      </c>
      <c r="I76" s="114">
        <f t="shared" si="75"/>
        <v>3.1099999999999999E-2</v>
      </c>
      <c r="J76" s="113">
        <f t="shared" si="76"/>
        <v>70.063880816144163</v>
      </c>
      <c r="K76" s="129"/>
      <c r="L76" s="129">
        <v>443.8</v>
      </c>
      <c r="M76" s="130">
        <v>1.95E-2</v>
      </c>
      <c r="N76" s="130">
        <v>1.12E-2</v>
      </c>
      <c r="O76" s="130">
        <v>3.0700000000000002E-2</v>
      </c>
      <c r="P76" s="115">
        <v>69</v>
      </c>
      <c r="Q76" s="116">
        <f t="shared" si="77"/>
        <v>-5.7971014492753614</v>
      </c>
      <c r="R76" s="116">
        <f t="shared" si="78"/>
        <v>7.6923076923076952</v>
      </c>
      <c r="S76" s="116">
        <f t="shared" si="79"/>
        <v>-1.2861736334405067</v>
      </c>
      <c r="T76" s="116">
        <f t="shared" si="80"/>
        <v>-1.5184440310063769</v>
      </c>
      <c r="U76" s="117"/>
      <c r="V76" s="118">
        <f t="shared" si="52"/>
        <v>-2.445594669848854</v>
      </c>
      <c r="W76" s="118">
        <f t="shared" si="56"/>
        <v>-7.4455946698488535</v>
      </c>
      <c r="X76" s="118">
        <f t="shared" si="57"/>
        <v>2.554405330151146</v>
      </c>
      <c r="Y76" s="118">
        <f t="shared" si="58"/>
        <v>-8.9765782501883056</v>
      </c>
      <c r="Z76" s="118">
        <f t="shared" si="59"/>
        <v>4.0853889104905985</v>
      </c>
      <c r="AA76" s="118">
        <f t="shared" si="60"/>
        <v>0.4686460764989463</v>
      </c>
      <c r="AB76" s="118">
        <f t="shared" si="61"/>
        <v>-4.5313539235010536</v>
      </c>
      <c r="AC76" s="118">
        <f t="shared" si="62"/>
        <v>5.4686460764989464</v>
      </c>
      <c r="AD76" s="118">
        <f t="shared" si="63"/>
        <v>-8.4233254492653309</v>
      </c>
      <c r="AE76" s="118">
        <f t="shared" si="64"/>
        <v>9.3606176022632219</v>
      </c>
      <c r="AF76" s="118">
        <f t="shared" si="65"/>
        <v>-1.5746462029102417</v>
      </c>
      <c r="AG76" s="118">
        <f t="shared" si="66"/>
        <v>-6.5746462029102419</v>
      </c>
      <c r="AH76" s="118">
        <f t="shared" si="67"/>
        <v>3.4253537970897581</v>
      </c>
      <c r="AI76" s="118">
        <f t="shared" si="68"/>
        <v>-9.313593663214796</v>
      </c>
      <c r="AJ76" s="118">
        <f t="shared" si="69"/>
        <v>6.164301257394313</v>
      </c>
      <c r="AK76" s="118">
        <f t="shared" si="70"/>
        <v>-1.4085398155935838</v>
      </c>
      <c r="AL76" s="118">
        <f t="shared" si="71"/>
        <v>-6.408539815593584</v>
      </c>
      <c r="AM76" s="118">
        <f t="shared" si="72"/>
        <v>3.591460184406416</v>
      </c>
      <c r="AN76" s="118">
        <f t="shared" si="73"/>
        <v>-7.6257281154923797</v>
      </c>
      <c r="AO76" s="118">
        <f t="shared" si="74"/>
        <v>4.8086484843052117</v>
      </c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</row>
    <row r="77" spans="1:128">
      <c r="A77" s="110" t="s">
        <v>21</v>
      </c>
      <c r="B77" s="111" t="s">
        <v>57</v>
      </c>
      <c r="C77" s="163" t="s">
        <v>142</v>
      </c>
      <c r="D77" s="100">
        <v>2</v>
      </c>
      <c r="E77" s="113">
        <v>443.84699999999998</v>
      </c>
      <c r="F77" s="113">
        <f t="shared" si="55"/>
        <v>443.9</v>
      </c>
      <c r="G77" s="154">
        <v>3.6299999999999999E-2</v>
      </c>
      <c r="H77" s="154">
        <v>1.67E-2</v>
      </c>
      <c r="I77" s="114">
        <f t="shared" si="75"/>
        <v>5.2999999999999999E-2</v>
      </c>
      <c r="J77" s="113">
        <f t="shared" si="76"/>
        <v>119.40513690666752</v>
      </c>
      <c r="K77" s="131"/>
      <c r="L77" s="131">
        <v>443.9</v>
      </c>
      <c r="M77" s="132">
        <v>3.27E-2</v>
      </c>
      <c r="N77" s="132">
        <v>1.4200000000000001E-2</v>
      </c>
      <c r="O77" s="132">
        <v>4.6899999999999997E-2</v>
      </c>
      <c r="P77" s="119">
        <v>106</v>
      </c>
      <c r="Q77" s="116">
        <f t="shared" si="77"/>
        <v>-9.9173553719008236</v>
      </c>
      <c r="R77" s="116">
        <f t="shared" si="78"/>
        <v>-14.970059880239514</v>
      </c>
      <c r="S77" s="116">
        <f t="shared" si="79"/>
        <v>-11.509433962264154</v>
      </c>
      <c r="T77" s="116">
        <f t="shared" si="80"/>
        <v>-11.226599838117171</v>
      </c>
      <c r="U77" s="117"/>
      <c r="V77" s="118">
        <f t="shared" si="52"/>
        <v>-2.445594669848854</v>
      </c>
      <c r="W77" s="118">
        <f t="shared" si="56"/>
        <v>-7.4455946698488535</v>
      </c>
      <c r="X77" s="118">
        <f t="shared" si="57"/>
        <v>2.554405330151146</v>
      </c>
      <c r="Y77" s="118">
        <f t="shared" si="58"/>
        <v>-8.9765782501883056</v>
      </c>
      <c r="Z77" s="118">
        <f t="shared" si="59"/>
        <v>4.0853889104905985</v>
      </c>
      <c r="AA77" s="118">
        <f t="shared" si="60"/>
        <v>0.4686460764989463</v>
      </c>
      <c r="AB77" s="118">
        <f t="shared" si="61"/>
        <v>-4.5313539235010536</v>
      </c>
      <c r="AC77" s="118">
        <f t="shared" si="62"/>
        <v>5.4686460764989464</v>
      </c>
      <c r="AD77" s="118">
        <f t="shared" si="63"/>
        <v>-8.4233254492653309</v>
      </c>
      <c r="AE77" s="118">
        <f t="shared" si="64"/>
        <v>9.3606176022632219</v>
      </c>
      <c r="AF77" s="118">
        <f t="shared" si="65"/>
        <v>-1.5746462029102417</v>
      </c>
      <c r="AG77" s="118">
        <f t="shared" si="66"/>
        <v>-6.5746462029102419</v>
      </c>
      <c r="AH77" s="118">
        <f t="shared" si="67"/>
        <v>3.4253537970897581</v>
      </c>
      <c r="AI77" s="118">
        <f t="shared" si="68"/>
        <v>-9.313593663214796</v>
      </c>
      <c r="AJ77" s="118">
        <f t="shared" si="69"/>
        <v>6.164301257394313</v>
      </c>
      <c r="AK77" s="118">
        <f t="shared" si="70"/>
        <v>-1.4085398155935838</v>
      </c>
      <c r="AL77" s="118">
        <f t="shared" si="71"/>
        <v>-6.408539815593584</v>
      </c>
      <c r="AM77" s="118">
        <f t="shared" si="72"/>
        <v>3.591460184406416</v>
      </c>
      <c r="AN77" s="118">
        <f t="shared" si="73"/>
        <v>-7.6257281154923797</v>
      </c>
      <c r="AO77" s="118">
        <f t="shared" si="74"/>
        <v>4.8086484843052117</v>
      </c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</row>
    <row r="78" spans="1:128">
      <c r="A78" s="110" t="s">
        <v>21</v>
      </c>
      <c r="B78" s="111" t="s">
        <v>57</v>
      </c>
      <c r="C78" s="163" t="s">
        <v>142</v>
      </c>
      <c r="D78" s="100">
        <v>3</v>
      </c>
      <c r="E78" s="113">
        <v>443.7989</v>
      </c>
      <c r="F78" s="113">
        <f t="shared" si="55"/>
        <v>443.9</v>
      </c>
      <c r="G78" s="154">
        <v>7.5700000000000003E-2</v>
      </c>
      <c r="H78" s="154">
        <v>2.5399999999999999E-2</v>
      </c>
      <c r="I78" s="114">
        <f t="shared" si="75"/>
        <v>0.1011</v>
      </c>
      <c r="J78" s="113">
        <f t="shared" si="76"/>
        <v>227.78630002476413</v>
      </c>
      <c r="K78" s="131"/>
      <c r="L78" s="131">
        <v>443.8</v>
      </c>
      <c r="M78" s="132">
        <v>7.0999999999999994E-2</v>
      </c>
      <c r="N78" s="132">
        <v>2.5899999999999999E-2</v>
      </c>
      <c r="O78" s="132">
        <v>9.69E-2</v>
      </c>
      <c r="P78" s="119">
        <v>218</v>
      </c>
      <c r="Q78" s="116">
        <f t="shared" si="77"/>
        <v>-6.2087186261558909</v>
      </c>
      <c r="R78" s="116">
        <f t="shared" si="78"/>
        <v>1.9685039370078756</v>
      </c>
      <c r="S78" s="116">
        <f t="shared" si="79"/>
        <v>-4.1543026706231414</v>
      </c>
      <c r="T78" s="116">
        <f t="shared" si="80"/>
        <v>-4.296263657515925</v>
      </c>
      <c r="U78" s="117"/>
      <c r="V78" s="118">
        <f t="shared" si="52"/>
        <v>-2.445594669848854</v>
      </c>
      <c r="W78" s="118">
        <f t="shared" si="56"/>
        <v>-7.4455946698488535</v>
      </c>
      <c r="X78" s="118">
        <f t="shared" si="57"/>
        <v>2.554405330151146</v>
      </c>
      <c r="Y78" s="118">
        <f t="shared" si="58"/>
        <v>-8.9765782501883056</v>
      </c>
      <c r="Z78" s="118">
        <f t="shared" si="59"/>
        <v>4.0853889104905985</v>
      </c>
      <c r="AA78" s="118">
        <f t="shared" si="60"/>
        <v>0.4686460764989463</v>
      </c>
      <c r="AB78" s="118">
        <f t="shared" si="61"/>
        <v>-4.5313539235010536</v>
      </c>
      <c r="AC78" s="118">
        <f t="shared" si="62"/>
        <v>5.4686460764989464</v>
      </c>
      <c r="AD78" s="118">
        <f t="shared" si="63"/>
        <v>-8.4233254492653309</v>
      </c>
      <c r="AE78" s="118">
        <f t="shared" si="64"/>
        <v>9.3606176022632219</v>
      </c>
      <c r="AF78" s="118">
        <f t="shared" si="65"/>
        <v>-1.5746462029102417</v>
      </c>
      <c r="AG78" s="118">
        <f t="shared" si="66"/>
        <v>-6.5746462029102419</v>
      </c>
      <c r="AH78" s="118">
        <f t="shared" si="67"/>
        <v>3.4253537970897581</v>
      </c>
      <c r="AI78" s="118">
        <f t="shared" si="68"/>
        <v>-9.313593663214796</v>
      </c>
      <c r="AJ78" s="118">
        <f t="shared" si="69"/>
        <v>6.164301257394313</v>
      </c>
      <c r="AK78" s="118">
        <f t="shared" si="70"/>
        <v>-1.4085398155935838</v>
      </c>
      <c r="AL78" s="118">
        <f t="shared" si="71"/>
        <v>-6.408539815593584</v>
      </c>
      <c r="AM78" s="118">
        <f t="shared" si="72"/>
        <v>3.591460184406416</v>
      </c>
      <c r="AN78" s="118">
        <f t="shared" si="73"/>
        <v>-7.6257281154923797</v>
      </c>
      <c r="AO78" s="118">
        <f t="shared" si="74"/>
        <v>4.8086484843052117</v>
      </c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</row>
    <row r="79" spans="1:128">
      <c r="A79" s="110" t="s">
        <v>21</v>
      </c>
      <c r="B79" s="111" t="s">
        <v>57</v>
      </c>
      <c r="C79" s="163" t="s">
        <v>142</v>
      </c>
      <c r="D79" s="100">
        <v>4</v>
      </c>
      <c r="E79" s="113">
        <v>443.29930000000002</v>
      </c>
      <c r="F79" s="113">
        <f t="shared" si="55"/>
        <v>443.6</v>
      </c>
      <c r="G79" s="154">
        <v>0.2505</v>
      </c>
      <c r="H79" s="154">
        <v>5.0200000000000002E-2</v>
      </c>
      <c r="I79" s="114">
        <f t="shared" si="75"/>
        <v>0.30070000000000002</v>
      </c>
      <c r="J79" s="113">
        <f t="shared" si="76"/>
        <v>678.14915599786491</v>
      </c>
      <c r="K79" s="131"/>
      <c r="L79" s="131">
        <v>443.6</v>
      </c>
      <c r="M79" s="132">
        <v>0.23649999999999999</v>
      </c>
      <c r="N79" s="132">
        <v>4.9399999999999999E-2</v>
      </c>
      <c r="O79" s="132">
        <v>0.28589999999999999</v>
      </c>
      <c r="P79" s="119">
        <v>645</v>
      </c>
      <c r="Q79" s="116">
        <f t="shared" si="77"/>
        <v>-5.5888223552894258</v>
      </c>
      <c r="R79" s="116">
        <f t="shared" si="78"/>
        <v>-1.5936254980079723</v>
      </c>
      <c r="S79" s="116">
        <f t="shared" si="79"/>
        <v>-4.9218490189557809</v>
      </c>
      <c r="T79" s="116">
        <f t="shared" si="80"/>
        <v>-4.88818067598823</v>
      </c>
      <c r="U79" s="117"/>
      <c r="V79" s="118">
        <f t="shared" si="52"/>
        <v>-2.445594669848854</v>
      </c>
      <c r="W79" s="118">
        <f t="shared" si="56"/>
        <v>-7.4455946698488535</v>
      </c>
      <c r="X79" s="118">
        <f t="shared" si="57"/>
        <v>2.554405330151146</v>
      </c>
      <c r="Y79" s="118">
        <f t="shared" si="58"/>
        <v>-8.9765782501883056</v>
      </c>
      <c r="Z79" s="118">
        <f t="shared" si="59"/>
        <v>4.0853889104905985</v>
      </c>
      <c r="AA79" s="118">
        <f t="shared" si="60"/>
        <v>0.4686460764989463</v>
      </c>
      <c r="AB79" s="118">
        <f t="shared" si="61"/>
        <v>-4.5313539235010536</v>
      </c>
      <c r="AC79" s="118">
        <f t="shared" si="62"/>
        <v>5.4686460764989464</v>
      </c>
      <c r="AD79" s="118">
        <f t="shared" si="63"/>
        <v>-8.4233254492653309</v>
      </c>
      <c r="AE79" s="118">
        <f t="shared" si="64"/>
        <v>9.3606176022632219</v>
      </c>
      <c r="AF79" s="118">
        <f t="shared" si="65"/>
        <v>-1.5746462029102417</v>
      </c>
      <c r="AG79" s="118">
        <f t="shared" si="66"/>
        <v>-6.5746462029102419</v>
      </c>
      <c r="AH79" s="118">
        <f t="shared" si="67"/>
        <v>3.4253537970897581</v>
      </c>
      <c r="AI79" s="118">
        <f t="shared" si="68"/>
        <v>-9.313593663214796</v>
      </c>
      <c r="AJ79" s="118">
        <f t="shared" si="69"/>
        <v>6.164301257394313</v>
      </c>
      <c r="AK79" s="118">
        <f t="shared" si="70"/>
        <v>-1.4085398155935838</v>
      </c>
      <c r="AL79" s="118">
        <f t="shared" si="71"/>
        <v>-6.408539815593584</v>
      </c>
      <c r="AM79" s="118">
        <f t="shared" si="72"/>
        <v>3.591460184406416</v>
      </c>
      <c r="AN79" s="118">
        <f t="shared" si="73"/>
        <v>-7.6257281154923797</v>
      </c>
      <c r="AO79" s="118">
        <f t="shared" si="74"/>
        <v>4.8086484843052117</v>
      </c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</row>
    <row r="80" spans="1:128">
      <c r="A80" s="110" t="s">
        <v>21</v>
      </c>
      <c r="B80" s="111" t="s">
        <v>57</v>
      </c>
      <c r="C80" s="163" t="s">
        <v>142</v>
      </c>
      <c r="D80" s="100">
        <v>5</v>
      </c>
      <c r="E80" s="113">
        <v>443.39839999999998</v>
      </c>
      <c r="F80" s="113">
        <f t="shared" si="55"/>
        <v>443.9</v>
      </c>
      <c r="G80" s="154">
        <v>0.4007</v>
      </c>
      <c r="H80" s="154">
        <v>0.1009</v>
      </c>
      <c r="I80" s="114">
        <f t="shared" si="75"/>
        <v>0.50160000000000005</v>
      </c>
      <c r="J80" s="113">
        <f t="shared" si="76"/>
        <v>1130.7797996645897</v>
      </c>
      <c r="K80" s="131"/>
      <c r="L80" s="131">
        <v>443.9</v>
      </c>
      <c r="M80" s="132">
        <v>0.39190000000000003</v>
      </c>
      <c r="N80" s="132">
        <v>9.8000000000000004E-2</v>
      </c>
      <c r="O80" s="132">
        <v>0.4899</v>
      </c>
      <c r="P80" s="119">
        <v>1104</v>
      </c>
      <c r="Q80" s="116">
        <f t="shared" si="77"/>
        <v>-2.1961567257299661</v>
      </c>
      <c r="R80" s="116">
        <f t="shared" si="78"/>
        <v>-2.8741328047571848</v>
      </c>
      <c r="S80" s="116">
        <f t="shared" si="79"/>
        <v>-2.3325358851674727</v>
      </c>
      <c r="T80" s="116">
        <f t="shared" si="80"/>
        <v>-2.3682594677171571</v>
      </c>
      <c r="U80" s="117"/>
      <c r="V80" s="118">
        <f t="shared" si="52"/>
        <v>-2.445594669848854</v>
      </c>
      <c r="W80" s="118">
        <f t="shared" si="56"/>
        <v>-7.4455946698488535</v>
      </c>
      <c r="X80" s="118">
        <f t="shared" si="57"/>
        <v>2.554405330151146</v>
      </c>
      <c r="Y80" s="118">
        <f t="shared" si="58"/>
        <v>-8.9765782501883056</v>
      </c>
      <c r="Z80" s="118">
        <f t="shared" si="59"/>
        <v>4.0853889104905985</v>
      </c>
      <c r="AA80" s="118">
        <f t="shared" si="60"/>
        <v>0.4686460764989463</v>
      </c>
      <c r="AB80" s="118">
        <f t="shared" si="61"/>
        <v>-4.5313539235010536</v>
      </c>
      <c r="AC80" s="118">
        <f t="shared" si="62"/>
        <v>5.4686460764989464</v>
      </c>
      <c r="AD80" s="118">
        <f t="shared" si="63"/>
        <v>-8.4233254492653309</v>
      </c>
      <c r="AE80" s="118">
        <f t="shared" si="64"/>
        <v>9.3606176022632219</v>
      </c>
      <c r="AF80" s="118">
        <f t="shared" si="65"/>
        <v>-1.5746462029102417</v>
      </c>
      <c r="AG80" s="118">
        <f t="shared" si="66"/>
        <v>-6.5746462029102419</v>
      </c>
      <c r="AH80" s="118">
        <f t="shared" si="67"/>
        <v>3.4253537970897581</v>
      </c>
      <c r="AI80" s="118">
        <f t="shared" si="68"/>
        <v>-9.313593663214796</v>
      </c>
      <c r="AJ80" s="118">
        <f t="shared" si="69"/>
        <v>6.164301257394313</v>
      </c>
      <c r="AK80" s="118">
        <f t="shared" si="70"/>
        <v>-1.4085398155935838</v>
      </c>
      <c r="AL80" s="118">
        <f t="shared" si="71"/>
        <v>-6.408539815593584</v>
      </c>
      <c r="AM80" s="118">
        <f t="shared" si="72"/>
        <v>3.591460184406416</v>
      </c>
      <c r="AN80" s="118">
        <f t="shared" si="73"/>
        <v>-7.6257281154923797</v>
      </c>
      <c r="AO80" s="118">
        <f t="shared" si="74"/>
        <v>4.8086484843052117</v>
      </c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</row>
    <row r="81" spans="1:128">
      <c r="A81" s="110" t="s">
        <v>21</v>
      </c>
      <c r="B81" s="111" t="s">
        <v>57</v>
      </c>
      <c r="C81" s="163" t="s">
        <v>142</v>
      </c>
      <c r="D81" s="100">
        <v>6</v>
      </c>
      <c r="E81" s="113">
        <v>443.99889999999999</v>
      </c>
      <c r="F81" s="113">
        <f t="shared" si="55"/>
        <v>444.7</v>
      </c>
      <c r="G81" s="154">
        <v>0.55049999999999999</v>
      </c>
      <c r="H81" s="154">
        <v>0.15060000000000001</v>
      </c>
      <c r="I81" s="114">
        <f t="shared" si="75"/>
        <v>0.70110000000000006</v>
      </c>
      <c r="J81" s="113">
        <f t="shared" si="76"/>
        <v>1578.1175736905377</v>
      </c>
      <c r="K81" s="131"/>
      <c r="L81" s="131">
        <v>444.7</v>
      </c>
      <c r="M81" s="132">
        <v>0.53990000000000005</v>
      </c>
      <c r="N81" s="132">
        <v>0.14960000000000001</v>
      </c>
      <c r="O81" s="132">
        <v>0.6895</v>
      </c>
      <c r="P81" s="119">
        <v>1552</v>
      </c>
      <c r="Q81" s="116">
        <f t="shared" si="77"/>
        <v>-1.9255222524977189</v>
      </c>
      <c r="R81" s="116">
        <f t="shared" si="78"/>
        <v>-0.66401062416998724</v>
      </c>
      <c r="S81" s="116">
        <f t="shared" si="79"/>
        <v>-1.6545428612180935</v>
      </c>
      <c r="T81" s="116">
        <f t="shared" si="80"/>
        <v>-1.6549827545142881</v>
      </c>
      <c r="U81" s="117"/>
      <c r="V81" s="118">
        <f t="shared" si="52"/>
        <v>-2.445594669848854</v>
      </c>
      <c r="W81" s="118">
        <f t="shared" si="56"/>
        <v>-7.4455946698488535</v>
      </c>
      <c r="X81" s="118">
        <f t="shared" si="57"/>
        <v>2.554405330151146</v>
      </c>
      <c r="Y81" s="118">
        <f t="shared" si="58"/>
        <v>-8.9765782501883056</v>
      </c>
      <c r="Z81" s="118">
        <f t="shared" si="59"/>
        <v>4.0853889104905985</v>
      </c>
      <c r="AA81" s="118">
        <f t="shared" si="60"/>
        <v>0.4686460764989463</v>
      </c>
      <c r="AB81" s="118">
        <f t="shared" si="61"/>
        <v>-4.5313539235010536</v>
      </c>
      <c r="AC81" s="118">
        <f t="shared" si="62"/>
        <v>5.4686460764989464</v>
      </c>
      <c r="AD81" s="118">
        <f t="shared" si="63"/>
        <v>-8.4233254492653309</v>
      </c>
      <c r="AE81" s="118">
        <f t="shared" si="64"/>
        <v>9.3606176022632219</v>
      </c>
      <c r="AF81" s="118">
        <f t="shared" si="65"/>
        <v>-1.5746462029102417</v>
      </c>
      <c r="AG81" s="118">
        <f t="shared" si="66"/>
        <v>-6.5746462029102419</v>
      </c>
      <c r="AH81" s="118">
        <f t="shared" si="67"/>
        <v>3.4253537970897581</v>
      </c>
      <c r="AI81" s="118">
        <f t="shared" si="68"/>
        <v>-9.313593663214796</v>
      </c>
      <c r="AJ81" s="118">
        <f t="shared" si="69"/>
        <v>6.164301257394313</v>
      </c>
      <c r="AK81" s="118">
        <f t="shared" si="70"/>
        <v>-1.4085398155935838</v>
      </c>
      <c r="AL81" s="118">
        <f t="shared" si="71"/>
        <v>-6.408539815593584</v>
      </c>
      <c r="AM81" s="118">
        <f t="shared" si="72"/>
        <v>3.591460184406416</v>
      </c>
      <c r="AN81" s="118">
        <f t="shared" si="73"/>
        <v>-7.6257281154923797</v>
      </c>
      <c r="AO81" s="118">
        <f t="shared" si="74"/>
        <v>4.8086484843052117</v>
      </c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</row>
    <row r="82" spans="1:128">
      <c r="A82" s="110" t="s">
        <v>21</v>
      </c>
      <c r="B82" s="111" t="s">
        <v>57</v>
      </c>
      <c r="C82" s="163" t="s">
        <v>142</v>
      </c>
      <c r="D82" s="100">
        <v>7</v>
      </c>
      <c r="E82" s="113">
        <v>443.58940000000001</v>
      </c>
      <c r="F82" s="113">
        <f t="shared" si="55"/>
        <v>445.5</v>
      </c>
      <c r="G82" s="154">
        <v>1.5103</v>
      </c>
      <c r="H82" s="154">
        <v>0.40029999999999999</v>
      </c>
      <c r="I82" s="114">
        <f t="shared" si="75"/>
        <v>1.9106000000000001</v>
      </c>
      <c r="J82" s="113">
        <f t="shared" si="76"/>
        <v>4300.1468245229398</v>
      </c>
      <c r="K82" s="131"/>
      <c r="L82" s="131">
        <v>445.5</v>
      </c>
      <c r="M82" s="132">
        <v>1.4966999999999999</v>
      </c>
      <c r="N82" s="132">
        <v>0.40010000000000001</v>
      </c>
      <c r="O82" s="132">
        <v>1.8968</v>
      </c>
      <c r="P82" s="119">
        <v>4269</v>
      </c>
      <c r="Q82" s="116">
        <f t="shared" si="77"/>
        <v>-0.90048334767927274</v>
      </c>
      <c r="R82" s="116">
        <f t="shared" si="78"/>
        <v>-4.9962528103916555E-2</v>
      </c>
      <c r="S82" s="116">
        <f t="shared" si="79"/>
        <v>-0.72228619281901152</v>
      </c>
      <c r="T82" s="116">
        <f t="shared" si="80"/>
        <v>-0.72432002426789843</v>
      </c>
      <c r="U82" s="117"/>
      <c r="V82" s="118">
        <f t="shared" si="52"/>
        <v>-2.445594669848854</v>
      </c>
      <c r="W82" s="118">
        <f t="shared" si="56"/>
        <v>-7.4455946698488535</v>
      </c>
      <c r="X82" s="118">
        <f t="shared" si="57"/>
        <v>2.554405330151146</v>
      </c>
      <c r="Y82" s="118">
        <f t="shared" si="58"/>
        <v>-8.9765782501883056</v>
      </c>
      <c r="Z82" s="118">
        <f t="shared" si="59"/>
        <v>4.0853889104905985</v>
      </c>
      <c r="AA82" s="118">
        <f t="shared" si="60"/>
        <v>0.4686460764989463</v>
      </c>
      <c r="AB82" s="118">
        <f t="shared" si="61"/>
        <v>-4.5313539235010536</v>
      </c>
      <c r="AC82" s="118">
        <f t="shared" si="62"/>
        <v>5.4686460764989464</v>
      </c>
      <c r="AD82" s="118">
        <f t="shared" si="63"/>
        <v>-8.4233254492653309</v>
      </c>
      <c r="AE82" s="118">
        <f t="shared" si="64"/>
        <v>9.3606176022632219</v>
      </c>
      <c r="AF82" s="118">
        <f t="shared" si="65"/>
        <v>-1.5746462029102417</v>
      </c>
      <c r="AG82" s="118">
        <f t="shared" si="66"/>
        <v>-6.5746462029102419</v>
      </c>
      <c r="AH82" s="118">
        <f t="shared" si="67"/>
        <v>3.4253537970897581</v>
      </c>
      <c r="AI82" s="118">
        <f t="shared" si="68"/>
        <v>-9.313593663214796</v>
      </c>
      <c r="AJ82" s="118">
        <f t="shared" si="69"/>
        <v>6.164301257394313</v>
      </c>
      <c r="AK82" s="118">
        <f t="shared" si="70"/>
        <v>-1.4085398155935838</v>
      </c>
      <c r="AL82" s="118">
        <f t="shared" si="71"/>
        <v>-6.408539815593584</v>
      </c>
      <c r="AM82" s="118">
        <f t="shared" si="72"/>
        <v>3.591460184406416</v>
      </c>
      <c r="AN82" s="118">
        <f t="shared" si="73"/>
        <v>-7.6257281154923797</v>
      </c>
      <c r="AO82" s="118">
        <f t="shared" si="74"/>
        <v>4.8086484843052117</v>
      </c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</row>
    <row r="83" spans="1:128">
      <c r="A83" s="110" t="s">
        <v>21</v>
      </c>
      <c r="B83" s="111" t="s">
        <v>57</v>
      </c>
      <c r="C83" s="163" t="s">
        <v>142</v>
      </c>
      <c r="D83" s="100">
        <v>8</v>
      </c>
      <c r="E83" s="113">
        <v>443.54859999999996</v>
      </c>
      <c r="F83" s="113">
        <f t="shared" si="55"/>
        <v>446.29999999999995</v>
      </c>
      <c r="G83" s="154">
        <v>2.2503000000000002</v>
      </c>
      <c r="H83" s="154">
        <v>0.50109999999999999</v>
      </c>
      <c r="I83" s="114">
        <f t="shared" si="75"/>
        <v>2.7514000000000003</v>
      </c>
      <c r="J83" s="113">
        <f t="shared" si="76"/>
        <v>6188.6662918195079</v>
      </c>
      <c r="K83" s="131"/>
      <c r="L83" s="131">
        <v>446.3</v>
      </c>
      <c r="M83" s="132">
        <v>2.2343000000000002</v>
      </c>
      <c r="N83" s="132">
        <v>0.50309999999999999</v>
      </c>
      <c r="O83" s="132">
        <v>2.7374000000000001</v>
      </c>
      <c r="P83" s="119">
        <v>6157</v>
      </c>
      <c r="Q83" s="116">
        <f t="shared" si="77"/>
        <v>-0.71101630893658685</v>
      </c>
      <c r="R83" s="116">
        <f t="shared" si="78"/>
        <v>0.39912193175015004</v>
      </c>
      <c r="S83" s="116">
        <f t="shared" si="79"/>
        <v>-0.50883186741296194</v>
      </c>
      <c r="T83" s="116">
        <f t="shared" si="80"/>
        <v>-0.51168200588495194</v>
      </c>
      <c r="U83" s="117"/>
      <c r="V83" s="118">
        <f t="shared" si="52"/>
        <v>-2.445594669848854</v>
      </c>
      <c r="W83" s="118">
        <f t="shared" si="56"/>
        <v>-7.4455946698488535</v>
      </c>
      <c r="X83" s="118">
        <f t="shared" si="57"/>
        <v>2.554405330151146</v>
      </c>
      <c r="Y83" s="118">
        <f t="shared" si="58"/>
        <v>-8.9765782501883056</v>
      </c>
      <c r="Z83" s="118">
        <f t="shared" si="59"/>
        <v>4.0853889104905985</v>
      </c>
      <c r="AA83" s="118">
        <f t="shared" si="60"/>
        <v>0.4686460764989463</v>
      </c>
      <c r="AB83" s="118">
        <f t="shared" si="61"/>
        <v>-4.5313539235010536</v>
      </c>
      <c r="AC83" s="118">
        <f t="shared" si="62"/>
        <v>5.4686460764989464</v>
      </c>
      <c r="AD83" s="118">
        <f t="shared" si="63"/>
        <v>-8.4233254492653309</v>
      </c>
      <c r="AE83" s="118">
        <f t="shared" si="64"/>
        <v>9.3606176022632219</v>
      </c>
      <c r="AF83" s="118">
        <f t="shared" si="65"/>
        <v>-1.5746462029102417</v>
      </c>
      <c r="AG83" s="118">
        <f t="shared" si="66"/>
        <v>-6.5746462029102419</v>
      </c>
      <c r="AH83" s="118">
        <f t="shared" si="67"/>
        <v>3.4253537970897581</v>
      </c>
      <c r="AI83" s="118">
        <f t="shared" si="68"/>
        <v>-9.313593663214796</v>
      </c>
      <c r="AJ83" s="118">
        <f t="shared" si="69"/>
        <v>6.164301257394313</v>
      </c>
      <c r="AK83" s="118">
        <f t="shared" si="70"/>
        <v>-1.4085398155935838</v>
      </c>
      <c r="AL83" s="118">
        <f t="shared" si="71"/>
        <v>-6.408539815593584</v>
      </c>
      <c r="AM83" s="118">
        <f t="shared" si="72"/>
        <v>3.591460184406416</v>
      </c>
      <c r="AN83" s="118">
        <f t="shared" si="73"/>
        <v>-7.6257281154923797</v>
      </c>
      <c r="AO83" s="118">
        <f t="shared" si="74"/>
        <v>4.8086484843052117</v>
      </c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</row>
    <row r="84" spans="1:128">
      <c r="A84" s="110" t="s">
        <v>21</v>
      </c>
      <c r="B84" s="111" t="s">
        <v>57</v>
      </c>
      <c r="C84" s="163" t="s">
        <v>142</v>
      </c>
      <c r="D84" s="100">
        <v>9</v>
      </c>
      <c r="E84" s="113">
        <v>444.2987</v>
      </c>
      <c r="F84" s="113">
        <f t="shared" si="55"/>
        <v>447.8</v>
      </c>
      <c r="G84" s="154">
        <v>2.7507999999999999</v>
      </c>
      <c r="H84" s="154">
        <v>0.75049999999999994</v>
      </c>
      <c r="I84" s="114">
        <f t="shared" si="75"/>
        <v>3.5012999999999996</v>
      </c>
      <c r="J84" s="113">
        <f t="shared" si="76"/>
        <v>7857.1428790990667</v>
      </c>
      <c r="K84" s="131"/>
      <c r="L84" s="131">
        <v>447.8</v>
      </c>
      <c r="M84" s="132">
        <v>2.7336</v>
      </c>
      <c r="N84" s="132">
        <v>0.74719999999999998</v>
      </c>
      <c r="O84" s="132">
        <v>3.4807999999999999</v>
      </c>
      <c r="P84" s="119">
        <v>7811</v>
      </c>
      <c r="Q84" s="116">
        <f t="shared" si="77"/>
        <v>-0.6252726479569537</v>
      </c>
      <c r="R84" s="116">
        <f t="shared" si="78"/>
        <v>-0.43970686209193466</v>
      </c>
      <c r="S84" s="116">
        <f t="shared" si="79"/>
        <v>-0.58549681546853294</v>
      </c>
      <c r="T84" s="116">
        <f t="shared" si="80"/>
        <v>-0.58727300507430313</v>
      </c>
      <c r="U84" s="117"/>
      <c r="V84" s="118">
        <f t="shared" si="52"/>
        <v>-2.445594669848854</v>
      </c>
      <c r="W84" s="118">
        <f t="shared" si="56"/>
        <v>-7.4455946698488535</v>
      </c>
      <c r="X84" s="118">
        <f t="shared" si="57"/>
        <v>2.554405330151146</v>
      </c>
      <c r="Y84" s="118">
        <f t="shared" si="58"/>
        <v>-8.9765782501883056</v>
      </c>
      <c r="Z84" s="118">
        <f t="shared" si="59"/>
        <v>4.0853889104905985</v>
      </c>
      <c r="AA84" s="118">
        <f t="shared" si="60"/>
        <v>0.4686460764989463</v>
      </c>
      <c r="AB84" s="118">
        <f t="shared" si="61"/>
        <v>-4.5313539235010536</v>
      </c>
      <c r="AC84" s="118">
        <f t="shared" si="62"/>
        <v>5.4686460764989464</v>
      </c>
      <c r="AD84" s="118">
        <f t="shared" si="63"/>
        <v>-8.4233254492653309</v>
      </c>
      <c r="AE84" s="118">
        <f t="shared" si="64"/>
        <v>9.3606176022632219</v>
      </c>
      <c r="AF84" s="118">
        <f t="shared" si="65"/>
        <v>-1.5746462029102417</v>
      </c>
      <c r="AG84" s="118">
        <f t="shared" si="66"/>
        <v>-6.5746462029102419</v>
      </c>
      <c r="AH84" s="118">
        <f t="shared" si="67"/>
        <v>3.4253537970897581</v>
      </c>
      <c r="AI84" s="118">
        <f t="shared" si="68"/>
        <v>-9.313593663214796</v>
      </c>
      <c r="AJ84" s="118">
        <f t="shared" si="69"/>
        <v>6.164301257394313</v>
      </c>
      <c r="AK84" s="118">
        <f t="shared" si="70"/>
        <v>-1.4085398155935838</v>
      </c>
      <c r="AL84" s="118">
        <f t="shared" si="71"/>
        <v>-6.408539815593584</v>
      </c>
      <c r="AM84" s="118">
        <f t="shared" si="72"/>
        <v>3.591460184406416</v>
      </c>
      <c r="AN84" s="118">
        <f t="shared" si="73"/>
        <v>-7.6257281154923797</v>
      </c>
      <c r="AO84" s="118">
        <f t="shared" si="74"/>
        <v>4.8086484843052117</v>
      </c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</row>
    <row r="85" spans="1:128">
      <c r="A85" s="110" t="s">
        <v>111</v>
      </c>
      <c r="B85" s="111" t="s">
        <v>112</v>
      </c>
      <c r="C85" s="163" t="s">
        <v>143</v>
      </c>
      <c r="D85" s="164">
        <v>1</v>
      </c>
      <c r="E85" s="113">
        <v>443.56499999999994</v>
      </c>
      <c r="F85" s="113">
        <f t="shared" si="55"/>
        <v>443.59999999999997</v>
      </c>
      <c r="G85" s="154">
        <v>2.4400000000000002E-2</v>
      </c>
      <c r="H85" s="154">
        <v>1.06E-2</v>
      </c>
      <c r="I85" s="114">
        <f t="shared" si="75"/>
        <v>3.5000000000000003E-2</v>
      </c>
      <c r="J85" s="113">
        <f t="shared" si="76"/>
        <v>78.903785989311871</v>
      </c>
      <c r="K85" s="129"/>
      <c r="L85" s="129">
        <v>443.46</v>
      </c>
      <c r="M85" s="130"/>
      <c r="N85" s="130"/>
      <c r="O85" s="130">
        <v>3.2899999999999999E-2</v>
      </c>
      <c r="P85" s="115">
        <v>74.189300000000003</v>
      </c>
      <c r="Q85" s="116"/>
      <c r="R85" s="116"/>
      <c r="S85" s="116">
        <f t="shared" si="79"/>
        <v>-6.0000000000000133</v>
      </c>
      <c r="T85" s="116">
        <f t="shared" si="80"/>
        <v>-5.9749807061862423</v>
      </c>
      <c r="U85" s="117"/>
      <c r="V85" s="118">
        <f t="shared" si="52"/>
        <v>-2.445594669848854</v>
      </c>
      <c r="W85" s="118">
        <f t="shared" si="56"/>
        <v>-7.4455946698488535</v>
      </c>
      <c r="X85" s="118">
        <f t="shared" si="57"/>
        <v>2.554405330151146</v>
      </c>
      <c r="Y85" s="118">
        <f t="shared" si="58"/>
        <v>-8.9765782501883056</v>
      </c>
      <c r="Z85" s="118">
        <f t="shared" si="59"/>
        <v>4.0853889104905985</v>
      </c>
      <c r="AA85" s="118">
        <f t="shared" si="60"/>
        <v>0.4686460764989463</v>
      </c>
      <c r="AB85" s="118">
        <f t="shared" si="61"/>
        <v>-4.5313539235010536</v>
      </c>
      <c r="AC85" s="118">
        <f t="shared" si="62"/>
        <v>5.4686460764989464</v>
      </c>
      <c r="AD85" s="118">
        <f t="shared" si="63"/>
        <v>-8.4233254492653309</v>
      </c>
      <c r="AE85" s="118">
        <f t="shared" si="64"/>
        <v>9.3606176022632219</v>
      </c>
      <c r="AF85" s="118">
        <f t="shared" si="65"/>
        <v>-1.5746462029102417</v>
      </c>
      <c r="AG85" s="118">
        <f t="shared" si="66"/>
        <v>-6.5746462029102419</v>
      </c>
      <c r="AH85" s="118">
        <f t="shared" si="67"/>
        <v>3.4253537970897581</v>
      </c>
      <c r="AI85" s="118">
        <f t="shared" si="68"/>
        <v>-9.313593663214796</v>
      </c>
      <c r="AJ85" s="118">
        <f t="shared" si="69"/>
        <v>6.164301257394313</v>
      </c>
      <c r="AK85" s="118">
        <f t="shared" si="70"/>
        <v>-1.4085398155935838</v>
      </c>
      <c r="AL85" s="118">
        <f t="shared" si="71"/>
        <v>-6.408539815593584</v>
      </c>
      <c r="AM85" s="118">
        <f t="shared" si="72"/>
        <v>3.591460184406416</v>
      </c>
      <c r="AN85" s="118">
        <f t="shared" si="73"/>
        <v>-7.6257281154923797</v>
      </c>
      <c r="AO85" s="118">
        <f t="shared" si="74"/>
        <v>4.8086484843052117</v>
      </c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</row>
    <row r="86" spans="1:128">
      <c r="A86" s="110" t="s">
        <v>111</v>
      </c>
      <c r="B86" s="111" t="s">
        <v>112</v>
      </c>
      <c r="C86" s="163" t="s">
        <v>143</v>
      </c>
      <c r="D86" s="100">
        <v>2</v>
      </c>
      <c r="E86" s="113">
        <v>443.24779999999998</v>
      </c>
      <c r="F86" s="113">
        <f t="shared" si="55"/>
        <v>443.3</v>
      </c>
      <c r="G86" s="154">
        <v>3.6799999999999999E-2</v>
      </c>
      <c r="H86" s="154">
        <v>1.54E-2</v>
      </c>
      <c r="I86" s="114">
        <f t="shared" si="75"/>
        <v>5.2199999999999996E-2</v>
      </c>
      <c r="J86" s="113">
        <f t="shared" si="76"/>
        <v>117.76184838345429</v>
      </c>
      <c r="K86" s="131"/>
      <c r="L86" s="131">
        <v>443.27</v>
      </c>
      <c r="M86" s="132"/>
      <c r="N86" s="132"/>
      <c r="O86" s="132">
        <v>4.7199999999999999E-2</v>
      </c>
      <c r="P86" s="119">
        <v>106.48139999999999</v>
      </c>
      <c r="Q86" s="116"/>
      <c r="R86" s="116"/>
      <c r="S86" s="116">
        <f t="shared" si="79"/>
        <v>-9.5785440613026775</v>
      </c>
      <c r="T86" s="116">
        <f t="shared" si="80"/>
        <v>-9.5790347538729854</v>
      </c>
      <c r="U86" s="117"/>
      <c r="V86" s="118">
        <f t="shared" si="52"/>
        <v>-2.445594669848854</v>
      </c>
      <c r="W86" s="118">
        <f t="shared" si="56"/>
        <v>-7.4455946698488535</v>
      </c>
      <c r="X86" s="118">
        <f t="shared" si="57"/>
        <v>2.554405330151146</v>
      </c>
      <c r="Y86" s="118">
        <f t="shared" si="58"/>
        <v>-8.9765782501883056</v>
      </c>
      <c r="Z86" s="118">
        <f t="shared" si="59"/>
        <v>4.0853889104905985</v>
      </c>
      <c r="AA86" s="118">
        <f t="shared" si="60"/>
        <v>0.4686460764989463</v>
      </c>
      <c r="AB86" s="118">
        <f t="shared" si="61"/>
        <v>-4.5313539235010536</v>
      </c>
      <c r="AC86" s="118">
        <f t="shared" si="62"/>
        <v>5.4686460764989464</v>
      </c>
      <c r="AD86" s="118">
        <f t="shared" si="63"/>
        <v>-8.4233254492653309</v>
      </c>
      <c r="AE86" s="118">
        <f t="shared" si="64"/>
        <v>9.3606176022632219</v>
      </c>
      <c r="AF86" s="118">
        <f t="shared" si="65"/>
        <v>-1.5746462029102417</v>
      </c>
      <c r="AG86" s="118">
        <f t="shared" si="66"/>
        <v>-6.5746462029102419</v>
      </c>
      <c r="AH86" s="118">
        <f t="shared" si="67"/>
        <v>3.4253537970897581</v>
      </c>
      <c r="AI86" s="118">
        <f t="shared" si="68"/>
        <v>-9.313593663214796</v>
      </c>
      <c r="AJ86" s="118">
        <f t="shared" si="69"/>
        <v>6.164301257394313</v>
      </c>
      <c r="AK86" s="118">
        <f t="shared" si="70"/>
        <v>-1.4085398155935838</v>
      </c>
      <c r="AL86" s="118">
        <f t="shared" si="71"/>
        <v>-6.408539815593584</v>
      </c>
      <c r="AM86" s="118">
        <f t="shared" si="72"/>
        <v>3.591460184406416</v>
      </c>
      <c r="AN86" s="118">
        <f t="shared" si="73"/>
        <v>-7.6257281154923797</v>
      </c>
      <c r="AO86" s="118">
        <f t="shared" si="74"/>
        <v>4.8086484843052117</v>
      </c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</row>
    <row r="87" spans="1:128">
      <c r="A87" s="110" t="s">
        <v>111</v>
      </c>
      <c r="B87" s="111" t="s">
        <v>112</v>
      </c>
      <c r="C87" s="163" t="s">
        <v>143</v>
      </c>
      <c r="D87" s="100">
        <v>3</v>
      </c>
      <c r="E87" s="113">
        <v>443.69890000000004</v>
      </c>
      <c r="F87" s="113">
        <f t="shared" si="55"/>
        <v>443.80000000000007</v>
      </c>
      <c r="G87" s="154">
        <v>7.5600000000000001E-2</v>
      </c>
      <c r="H87" s="154">
        <v>2.5499999999999998E-2</v>
      </c>
      <c r="I87" s="114">
        <f t="shared" si="75"/>
        <v>0.1011</v>
      </c>
      <c r="J87" s="113">
        <f t="shared" si="76"/>
        <v>227.83763364649971</v>
      </c>
      <c r="K87" s="131"/>
      <c r="L87" s="131">
        <v>443.69</v>
      </c>
      <c r="M87" s="132"/>
      <c r="N87" s="132"/>
      <c r="O87" s="132">
        <v>8.6400000000000005E-2</v>
      </c>
      <c r="P87" s="119">
        <v>194.73060000000001</v>
      </c>
      <c r="Q87" s="116"/>
      <c r="R87" s="116"/>
      <c r="S87" s="116">
        <f t="shared" si="79"/>
        <v>-14.540059347181</v>
      </c>
      <c r="T87" s="116">
        <f t="shared" si="80"/>
        <v>-14.530976782293459</v>
      </c>
      <c r="U87" s="117"/>
      <c r="V87" s="118">
        <f t="shared" si="52"/>
        <v>-2.445594669848854</v>
      </c>
      <c r="W87" s="118">
        <f t="shared" si="56"/>
        <v>-7.4455946698488535</v>
      </c>
      <c r="X87" s="118">
        <f t="shared" si="57"/>
        <v>2.554405330151146</v>
      </c>
      <c r="Y87" s="118">
        <f t="shared" si="58"/>
        <v>-8.9765782501883056</v>
      </c>
      <c r="Z87" s="118">
        <f t="shared" si="59"/>
        <v>4.0853889104905985</v>
      </c>
      <c r="AA87" s="118">
        <f t="shared" si="60"/>
        <v>0.4686460764989463</v>
      </c>
      <c r="AB87" s="118">
        <f t="shared" si="61"/>
        <v>-4.5313539235010536</v>
      </c>
      <c r="AC87" s="118">
        <f t="shared" si="62"/>
        <v>5.4686460764989464</v>
      </c>
      <c r="AD87" s="118">
        <f t="shared" si="63"/>
        <v>-8.4233254492653309</v>
      </c>
      <c r="AE87" s="118">
        <f t="shared" si="64"/>
        <v>9.3606176022632219</v>
      </c>
      <c r="AF87" s="118">
        <f t="shared" si="65"/>
        <v>-1.5746462029102417</v>
      </c>
      <c r="AG87" s="118">
        <f t="shared" si="66"/>
        <v>-6.5746462029102419</v>
      </c>
      <c r="AH87" s="118">
        <f t="shared" si="67"/>
        <v>3.4253537970897581</v>
      </c>
      <c r="AI87" s="118">
        <f t="shared" si="68"/>
        <v>-9.313593663214796</v>
      </c>
      <c r="AJ87" s="118">
        <f t="shared" si="69"/>
        <v>6.164301257394313</v>
      </c>
      <c r="AK87" s="118">
        <f t="shared" si="70"/>
        <v>-1.4085398155935838</v>
      </c>
      <c r="AL87" s="118">
        <f t="shared" si="71"/>
        <v>-6.408539815593584</v>
      </c>
      <c r="AM87" s="118">
        <f t="shared" si="72"/>
        <v>3.591460184406416</v>
      </c>
      <c r="AN87" s="118">
        <f t="shared" si="73"/>
        <v>-7.6257281154923797</v>
      </c>
      <c r="AO87" s="118">
        <f t="shared" si="74"/>
        <v>4.8086484843052117</v>
      </c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</row>
    <row r="88" spans="1:128">
      <c r="A88" s="110" t="s">
        <v>111</v>
      </c>
      <c r="B88" s="111" t="s">
        <v>112</v>
      </c>
      <c r="C88" s="163" t="s">
        <v>143</v>
      </c>
      <c r="D88" s="100">
        <v>4</v>
      </c>
      <c r="E88" s="113">
        <v>444.09729999999996</v>
      </c>
      <c r="F88" s="113">
        <f t="shared" si="55"/>
        <v>444.39999999999992</v>
      </c>
      <c r="G88" s="154">
        <v>0.25119999999999998</v>
      </c>
      <c r="H88" s="154">
        <v>5.1499999999999997E-2</v>
      </c>
      <c r="I88" s="114">
        <f t="shared" si="75"/>
        <v>0.30269999999999997</v>
      </c>
      <c r="J88" s="113">
        <f t="shared" si="76"/>
        <v>681.43210801558757</v>
      </c>
      <c r="K88" s="131"/>
      <c r="L88" s="131">
        <v>444.34</v>
      </c>
      <c r="M88" s="132"/>
      <c r="N88" s="132"/>
      <c r="O88" s="132">
        <v>0.2359</v>
      </c>
      <c r="P88" s="119">
        <v>643.42619999999999</v>
      </c>
      <c r="Q88" s="116"/>
      <c r="R88" s="116"/>
      <c r="S88" s="116">
        <f t="shared" si="79"/>
        <v>-22.068054179055164</v>
      </c>
      <c r="T88" s="116">
        <f t="shared" si="80"/>
        <v>-5.5773579742617887</v>
      </c>
      <c r="U88" s="117"/>
      <c r="V88" s="118">
        <f t="shared" si="52"/>
        <v>-2.445594669848854</v>
      </c>
      <c r="W88" s="118">
        <f t="shared" si="56"/>
        <v>-7.4455946698488535</v>
      </c>
      <c r="X88" s="118">
        <f t="shared" si="57"/>
        <v>2.554405330151146</v>
      </c>
      <c r="Y88" s="118">
        <f t="shared" si="58"/>
        <v>-8.9765782501883056</v>
      </c>
      <c r="Z88" s="118">
        <f t="shared" si="59"/>
        <v>4.0853889104905985</v>
      </c>
      <c r="AA88" s="118">
        <f t="shared" si="60"/>
        <v>0.4686460764989463</v>
      </c>
      <c r="AB88" s="118">
        <f t="shared" si="61"/>
        <v>-4.5313539235010536</v>
      </c>
      <c r="AC88" s="118">
        <f t="shared" si="62"/>
        <v>5.4686460764989464</v>
      </c>
      <c r="AD88" s="118">
        <f t="shared" si="63"/>
        <v>-8.4233254492653309</v>
      </c>
      <c r="AE88" s="118">
        <f t="shared" si="64"/>
        <v>9.3606176022632219</v>
      </c>
      <c r="AF88" s="118">
        <f t="shared" si="65"/>
        <v>-1.5746462029102417</v>
      </c>
      <c r="AG88" s="118">
        <f t="shared" si="66"/>
        <v>-6.5746462029102419</v>
      </c>
      <c r="AH88" s="118">
        <f t="shared" si="67"/>
        <v>3.4253537970897581</v>
      </c>
      <c r="AI88" s="118">
        <f t="shared" si="68"/>
        <v>-9.313593663214796</v>
      </c>
      <c r="AJ88" s="118">
        <f t="shared" si="69"/>
        <v>6.164301257394313</v>
      </c>
      <c r="AK88" s="118">
        <f t="shared" si="70"/>
        <v>-1.4085398155935838</v>
      </c>
      <c r="AL88" s="118">
        <f t="shared" si="71"/>
        <v>-6.408539815593584</v>
      </c>
      <c r="AM88" s="118">
        <f t="shared" si="72"/>
        <v>3.591460184406416</v>
      </c>
      <c r="AN88" s="118">
        <f t="shared" si="73"/>
        <v>-7.6257281154923797</v>
      </c>
      <c r="AO88" s="118">
        <f t="shared" si="74"/>
        <v>4.8086484843052117</v>
      </c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</row>
    <row r="89" spans="1:128">
      <c r="A89" s="110" t="s">
        <v>111</v>
      </c>
      <c r="B89" s="111" t="s">
        <v>112</v>
      </c>
      <c r="C89" s="163" t="s">
        <v>143</v>
      </c>
      <c r="D89" s="100">
        <v>5</v>
      </c>
      <c r="E89" s="113">
        <v>444.19800000000004</v>
      </c>
      <c r="F89" s="113">
        <f t="shared" si="55"/>
        <v>444.70000000000005</v>
      </c>
      <c r="G89" s="154">
        <v>0.40110000000000001</v>
      </c>
      <c r="H89" s="154">
        <v>0.1009</v>
      </c>
      <c r="I89" s="114">
        <f t="shared" si="75"/>
        <v>0.502</v>
      </c>
      <c r="J89" s="113">
        <f t="shared" si="76"/>
        <v>1129.6448841129386</v>
      </c>
      <c r="K89" s="131"/>
      <c r="L89" s="131">
        <v>444.59</v>
      </c>
      <c r="M89" s="132"/>
      <c r="N89" s="132"/>
      <c r="O89" s="132">
        <v>0.48630000000000001</v>
      </c>
      <c r="P89" s="119">
        <v>1093.8168000000001</v>
      </c>
      <c r="Q89" s="116"/>
      <c r="R89" s="116"/>
      <c r="S89" s="116">
        <f t="shared" si="79"/>
        <v>-3.1274900398406356</v>
      </c>
      <c r="T89" s="116">
        <f t="shared" si="80"/>
        <v>-3.1716236329501721</v>
      </c>
      <c r="U89" s="117"/>
      <c r="V89" s="118">
        <f t="shared" si="52"/>
        <v>-2.445594669848854</v>
      </c>
      <c r="W89" s="118">
        <f t="shared" si="56"/>
        <v>-7.4455946698488535</v>
      </c>
      <c r="X89" s="118">
        <f t="shared" si="57"/>
        <v>2.554405330151146</v>
      </c>
      <c r="Y89" s="118">
        <f t="shared" si="58"/>
        <v>-8.9765782501883056</v>
      </c>
      <c r="Z89" s="118">
        <f t="shared" si="59"/>
        <v>4.0853889104905985</v>
      </c>
      <c r="AA89" s="118">
        <f t="shared" si="60"/>
        <v>0.4686460764989463</v>
      </c>
      <c r="AB89" s="118">
        <f t="shared" si="61"/>
        <v>-4.5313539235010536</v>
      </c>
      <c r="AC89" s="118">
        <f t="shared" si="62"/>
        <v>5.4686460764989464</v>
      </c>
      <c r="AD89" s="118">
        <f t="shared" si="63"/>
        <v>-8.4233254492653309</v>
      </c>
      <c r="AE89" s="118">
        <f t="shared" si="64"/>
        <v>9.3606176022632219</v>
      </c>
      <c r="AF89" s="118">
        <f t="shared" si="65"/>
        <v>-1.5746462029102417</v>
      </c>
      <c r="AG89" s="118">
        <f t="shared" si="66"/>
        <v>-6.5746462029102419</v>
      </c>
      <c r="AH89" s="118">
        <f t="shared" si="67"/>
        <v>3.4253537970897581</v>
      </c>
      <c r="AI89" s="118">
        <f t="shared" si="68"/>
        <v>-9.313593663214796</v>
      </c>
      <c r="AJ89" s="118">
        <f t="shared" si="69"/>
        <v>6.164301257394313</v>
      </c>
      <c r="AK89" s="118">
        <f t="shared" si="70"/>
        <v>-1.4085398155935838</v>
      </c>
      <c r="AL89" s="118">
        <f t="shared" si="71"/>
        <v>-6.408539815593584</v>
      </c>
      <c r="AM89" s="118">
        <f t="shared" si="72"/>
        <v>3.591460184406416</v>
      </c>
      <c r="AN89" s="118">
        <f t="shared" si="73"/>
        <v>-7.6257281154923797</v>
      </c>
      <c r="AO89" s="118">
        <f t="shared" si="74"/>
        <v>4.8086484843052117</v>
      </c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</row>
    <row r="90" spans="1:128">
      <c r="A90" s="110" t="s">
        <v>111</v>
      </c>
      <c r="B90" s="111" t="s">
        <v>112</v>
      </c>
      <c r="C90" s="163" t="s">
        <v>143</v>
      </c>
      <c r="D90" s="100">
        <v>6</v>
      </c>
      <c r="E90" s="113">
        <v>443.79719999999998</v>
      </c>
      <c r="F90" s="113">
        <f t="shared" si="55"/>
        <v>444.5</v>
      </c>
      <c r="G90" s="154">
        <v>0.55230000000000001</v>
      </c>
      <c r="H90" s="154">
        <v>0.15049999999999999</v>
      </c>
      <c r="I90" s="114">
        <f t="shared" si="75"/>
        <v>0.70279999999999998</v>
      </c>
      <c r="J90" s="113">
        <f t="shared" si="76"/>
        <v>1582.6603897751379</v>
      </c>
      <c r="K90" s="131"/>
      <c r="L90" s="131">
        <v>444.38</v>
      </c>
      <c r="M90" s="132"/>
      <c r="N90" s="132"/>
      <c r="O90" s="132">
        <v>0.69840000000000002</v>
      </c>
      <c r="P90" s="119">
        <v>1571.6279</v>
      </c>
      <c r="Q90" s="116"/>
      <c r="R90" s="116"/>
      <c r="S90" s="116">
        <f t="shared" si="79"/>
        <v>-0.62606715993169604</v>
      </c>
      <c r="T90" s="116">
        <f t="shared" si="80"/>
        <v>-0.69708510091071574</v>
      </c>
      <c r="U90" s="117"/>
      <c r="V90" s="118">
        <f t="shared" si="52"/>
        <v>-2.445594669848854</v>
      </c>
      <c r="W90" s="118">
        <f t="shared" si="56"/>
        <v>-7.4455946698488535</v>
      </c>
      <c r="X90" s="118">
        <f t="shared" si="57"/>
        <v>2.554405330151146</v>
      </c>
      <c r="Y90" s="118">
        <f t="shared" si="58"/>
        <v>-8.9765782501883056</v>
      </c>
      <c r="Z90" s="118">
        <f t="shared" si="59"/>
        <v>4.0853889104905985</v>
      </c>
      <c r="AA90" s="118">
        <f t="shared" si="60"/>
        <v>0.4686460764989463</v>
      </c>
      <c r="AB90" s="118">
        <f t="shared" si="61"/>
        <v>-4.5313539235010536</v>
      </c>
      <c r="AC90" s="118">
        <f t="shared" si="62"/>
        <v>5.4686460764989464</v>
      </c>
      <c r="AD90" s="118">
        <f t="shared" si="63"/>
        <v>-8.4233254492653309</v>
      </c>
      <c r="AE90" s="118">
        <f t="shared" si="64"/>
        <v>9.3606176022632219</v>
      </c>
      <c r="AF90" s="118">
        <f t="shared" si="65"/>
        <v>-1.5746462029102417</v>
      </c>
      <c r="AG90" s="118">
        <f t="shared" si="66"/>
        <v>-6.5746462029102419</v>
      </c>
      <c r="AH90" s="118">
        <f t="shared" si="67"/>
        <v>3.4253537970897581</v>
      </c>
      <c r="AI90" s="118">
        <f t="shared" si="68"/>
        <v>-9.313593663214796</v>
      </c>
      <c r="AJ90" s="118">
        <f t="shared" si="69"/>
        <v>6.164301257394313</v>
      </c>
      <c r="AK90" s="118">
        <f t="shared" si="70"/>
        <v>-1.4085398155935838</v>
      </c>
      <c r="AL90" s="118">
        <f t="shared" si="71"/>
        <v>-6.408539815593584</v>
      </c>
      <c r="AM90" s="118">
        <f t="shared" si="72"/>
        <v>3.591460184406416</v>
      </c>
      <c r="AN90" s="118">
        <f t="shared" si="73"/>
        <v>-7.6257281154923797</v>
      </c>
      <c r="AO90" s="118">
        <f t="shared" si="74"/>
        <v>4.8086484843052117</v>
      </c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</row>
    <row r="91" spans="1:128">
      <c r="A91" s="110" t="s">
        <v>111</v>
      </c>
      <c r="B91" s="111" t="s">
        <v>112</v>
      </c>
      <c r="C91" s="163" t="s">
        <v>143</v>
      </c>
      <c r="D91" s="100">
        <v>7</v>
      </c>
      <c r="E91" s="113">
        <v>443.39939999999996</v>
      </c>
      <c r="F91" s="113">
        <f t="shared" si="55"/>
        <v>445.29999999999995</v>
      </c>
      <c r="G91" s="154">
        <v>1.5003</v>
      </c>
      <c r="H91" s="154">
        <v>0.40029999999999999</v>
      </c>
      <c r="I91" s="114">
        <f t="shared" si="75"/>
        <v>1.9005999999999998</v>
      </c>
      <c r="J91" s="113">
        <f t="shared" si="76"/>
        <v>4279.5064257569575</v>
      </c>
      <c r="K91" s="131"/>
      <c r="L91" s="131">
        <v>445.19</v>
      </c>
      <c r="M91" s="132"/>
      <c r="N91" s="132"/>
      <c r="O91" s="132">
        <v>1.8995</v>
      </c>
      <c r="P91" s="119">
        <v>4266.7175999999999</v>
      </c>
      <c r="Q91" s="116"/>
      <c r="R91" s="116"/>
      <c r="S91" s="116">
        <f t="shared" si="79"/>
        <v>-5.7876460065236189E-2</v>
      </c>
      <c r="T91" s="116">
        <f t="shared" si="80"/>
        <v>-0.29883880253072498</v>
      </c>
      <c r="U91" s="117"/>
      <c r="V91" s="118">
        <f t="shared" si="52"/>
        <v>-2.445594669848854</v>
      </c>
      <c r="W91" s="118">
        <f t="shared" si="56"/>
        <v>-7.4455946698488535</v>
      </c>
      <c r="X91" s="118">
        <f t="shared" si="57"/>
        <v>2.554405330151146</v>
      </c>
      <c r="Y91" s="118">
        <f t="shared" si="58"/>
        <v>-8.9765782501883056</v>
      </c>
      <c r="Z91" s="118">
        <f t="shared" si="59"/>
        <v>4.0853889104905985</v>
      </c>
      <c r="AA91" s="118">
        <f t="shared" si="60"/>
        <v>0.4686460764989463</v>
      </c>
      <c r="AB91" s="118">
        <f t="shared" si="61"/>
        <v>-4.5313539235010536</v>
      </c>
      <c r="AC91" s="118">
        <f t="shared" si="62"/>
        <v>5.4686460764989464</v>
      </c>
      <c r="AD91" s="118">
        <f t="shared" si="63"/>
        <v>-8.4233254492653309</v>
      </c>
      <c r="AE91" s="118">
        <f t="shared" si="64"/>
        <v>9.3606176022632219</v>
      </c>
      <c r="AF91" s="118">
        <f t="shared" si="65"/>
        <v>-1.5746462029102417</v>
      </c>
      <c r="AG91" s="118">
        <f t="shared" si="66"/>
        <v>-6.5746462029102419</v>
      </c>
      <c r="AH91" s="118">
        <f t="shared" si="67"/>
        <v>3.4253537970897581</v>
      </c>
      <c r="AI91" s="118">
        <f t="shared" si="68"/>
        <v>-9.313593663214796</v>
      </c>
      <c r="AJ91" s="118">
        <f t="shared" si="69"/>
        <v>6.164301257394313</v>
      </c>
      <c r="AK91" s="118">
        <f t="shared" si="70"/>
        <v>-1.4085398155935838</v>
      </c>
      <c r="AL91" s="118">
        <f t="shared" si="71"/>
        <v>-6.408539815593584</v>
      </c>
      <c r="AM91" s="118">
        <f t="shared" si="72"/>
        <v>3.591460184406416</v>
      </c>
      <c r="AN91" s="118">
        <f t="shared" si="73"/>
        <v>-7.6257281154923797</v>
      </c>
      <c r="AO91" s="118">
        <f t="shared" si="74"/>
        <v>4.8086484843052117</v>
      </c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</row>
    <row r="92" spans="1:128" ht="13.7" customHeight="1">
      <c r="A92" s="110" t="s">
        <v>111</v>
      </c>
      <c r="B92" s="111" t="s">
        <v>112</v>
      </c>
      <c r="C92" s="163" t="s">
        <v>143</v>
      </c>
      <c r="D92" s="100">
        <v>8</v>
      </c>
      <c r="E92" s="113">
        <v>443.94140000000004</v>
      </c>
      <c r="F92" s="113">
        <f t="shared" si="55"/>
        <v>446.70000000000005</v>
      </c>
      <c r="G92" s="154">
        <v>2.2568000000000001</v>
      </c>
      <c r="H92" s="154">
        <v>0.50180000000000002</v>
      </c>
      <c r="I92" s="114">
        <f t="shared" si="75"/>
        <v>2.7586000000000004</v>
      </c>
      <c r="J92" s="113">
        <f t="shared" si="76"/>
        <v>6199.3459871560162</v>
      </c>
      <c r="K92" s="131"/>
      <c r="L92" s="131">
        <v>446.64</v>
      </c>
      <c r="M92" s="132"/>
      <c r="N92" s="132"/>
      <c r="O92" s="132">
        <v>2.7570999999999999</v>
      </c>
      <c r="P92" s="119">
        <v>6172.9804999999997</v>
      </c>
      <c r="Q92" s="116"/>
      <c r="R92" s="116"/>
      <c r="S92" s="116">
        <f t="shared" si="79"/>
        <v>-5.4375407815576766E-2</v>
      </c>
      <c r="T92" s="116">
        <f t="shared" si="80"/>
        <v>-0.42529465544658013</v>
      </c>
      <c r="U92" s="117"/>
      <c r="V92" s="118">
        <f t="shared" si="52"/>
        <v>-2.445594669848854</v>
      </c>
      <c r="W92" s="118">
        <f t="shared" si="56"/>
        <v>-7.4455946698488535</v>
      </c>
      <c r="X92" s="118">
        <f t="shared" si="57"/>
        <v>2.554405330151146</v>
      </c>
      <c r="Y92" s="118">
        <f t="shared" si="58"/>
        <v>-8.9765782501883056</v>
      </c>
      <c r="Z92" s="118">
        <f t="shared" si="59"/>
        <v>4.0853889104905985</v>
      </c>
      <c r="AA92" s="118">
        <f t="shared" si="60"/>
        <v>0.4686460764989463</v>
      </c>
      <c r="AB92" s="118">
        <f t="shared" si="61"/>
        <v>-4.5313539235010536</v>
      </c>
      <c r="AC92" s="118">
        <f t="shared" si="62"/>
        <v>5.4686460764989464</v>
      </c>
      <c r="AD92" s="118">
        <f t="shared" si="63"/>
        <v>-8.4233254492653309</v>
      </c>
      <c r="AE92" s="118">
        <f t="shared" si="64"/>
        <v>9.3606176022632219</v>
      </c>
      <c r="AF92" s="118">
        <f t="shared" si="65"/>
        <v>-1.5746462029102417</v>
      </c>
      <c r="AG92" s="118">
        <f t="shared" si="66"/>
        <v>-6.5746462029102419</v>
      </c>
      <c r="AH92" s="118">
        <f t="shared" si="67"/>
        <v>3.4253537970897581</v>
      </c>
      <c r="AI92" s="118">
        <f t="shared" si="68"/>
        <v>-9.313593663214796</v>
      </c>
      <c r="AJ92" s="118">
        <f t="shared" si="69"/>
        <v>6.164301257394313</v>
      </c>
      <c r="AK92" s="118">
        <f t="shared" si="70"/>
        <v>-1.4085398155935838</v>
      </c>
      <c r="AL92" s="118">
        <f t="shared" si="71"/>
        <v>-6.408539815593584</v>
      </c>
      <c r="AM92" s="118">
        <f t="shared" si="72"/>
        <v>3.591460184406416</v>
      </c>
      <c r="AN92" s="118">
        <f t="shared" si="73"/>
        <v>-7.6257281154923797</v>
      </c>
      <c r="AO92" s="118">
        <f t="shared" si="74"/>
        <v>4.8086484843052117</v>
      </c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</row>
    <row r="93" spans="1:128" ht="13.7" customHeight="1">
      <c r="A93" s="110" t="s">
        <v>111</v>
      </c>
      <c r="B93" s="111" t="s">
        <v>112</v>
      </c>
      <c r="C93" s="163" t="s">
        <v>143</v>
      </c>
      <c r="D93" s="100">
        <v>9</v>
      </c>
      <c r="E93" s="113">
        <v>443.99909999999994</v>
      </c>
      <c r="F93" s="113">
        <f t="shared" si="55"/>
        <v>447.49999999999994</v>
      </c>
      <c r="G93" s="154">
        <v>2.7501000000000002</v>
      </c>
      <c r="H93" s="154">
        <v>0.75080000000000002</v>
      </c>
      <c r="I93" s="114">
        <f t="shared" si="75"/>
        <v>3.5009000000000001</v>
      </c>
      <c r="J93" s="113">
        <f t="shared" si="76"/>
        <v>7861.533395919364</v>
      </c>
      <c r="K93" s="131"/>
      <c r="L93" s="131">
        <v>447.39</v>
      </c>
      <c r="M93" s="132"/>
      <c r="N93" s="132"/>
      <c r="O93" s="132">
        <v>3.5047999999999999</v>
      </c>
      <c r="P93" s="119">
        <v>7833.8810000000003</v>
      </c>
      <c r="Q93" s="116"/>
      <c r="R93" s="116"/>
      <c r="S93" s="116">
        <f t="shared" si="79"/>
        <v>0.11139992573337691</v>
      </c>
      <c r="T93" s="116">
        <f t="shared" si="80"/>
        <v>-0.35174303188379319</v>
      </c>
      <c r="U93" s="117"/>
      <c r="V93" s="118">
        <f t="shared" si="52"/>
        <v>-2.445594669848854</v>
      </c>
      <c r="W93" s="118">
        <f t="shared" si="56"/>
        <v>-7.4455946698488535</v>
      </c>
      <c r="X93" s="118">
        <f t="shared" si="57"/>
        <v>2.554405330151146</v>
      </c>
      <c r="Y93" s="118">
        <f t="shared" si="58"/>
        <v>-8.9765782501883056</v>
      </c>
      <c r="Z93" s="118">
        <f t="shared" si="59"/>
        <v>4.0853889104905985</v>
      </c>
      <c r="AA93" s="118">
        <f t="shared" si="60"/>
        <v>0.4686460764989463</v>
      </c>
      <c r="AB93" s="118">
        <f t="shared" si="61"/>
        <v>-4.5313539235010536</v>
      </c>
      <c r="AC93" s="118">
        <f t="shared" si="62"/>
        <v>5.4686460764989464</v>
      </c>
      <c r="AD93" s="118">
        <f t="shared" si="63"/>
        <v>-8.4233254492653309</v>
      </c>
      <c r="AE93" s="118">
        <f t="shared" si="64"/>
        <v>9.3606176022632219</v>
      </c>
      <c r="AF93" s="118">
        <f t="shared" si="65"/>
        <v>-1.5746462029102417</v>
      </c>
      <c r="AG93" s="118">
        <f t="shared" si="66"/>
        <v>-6.5746462029102419</v>
      </c>
      <c r="AH93" s="118">
        <f t="shared" si="67"/>
        <v>3.4253537970897581</v>
      </c>
      <c r="AI93" s="118">
        <f t="shared" si="68"/>
        <v>-9.313593663214796</v>
      </c>
      <c r="AJ93" s="118">
        <f t="shared" si="69"/>
        <v>6.164301257394313</v>
      </c>
      <c r="AK93" s="118">
        <f t="shared" si="70"/>
        <v>-1.4085398155935838</v>
      </c>
      <c r="AL93" s="118">
        <f t="shared" si="71"/>
        <v>-6.408539815593584</v>
      </c>
      <c r="AM93" s="118">
        <f t="shared" si="72"/>
        <v>3.591460184406416</v>
      </c>
      <c r="AN93" s="118">
        <f t="shared" si="73"/>
        <v>-7.6257281154923797</v>
      </c>
      <c r="AO93" s="118">
        <f t="shared" si="74"/>
        <v>4.8086484843052117</v>
      </c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</row>
    <row r="94" spans="1:128" ht="13.7" customHeight="1">
      <c r="A94" s="110" t="s">
        <v>25</v>
      </c>
      <c r="B94" s="111" t="s">
        <v>94</v>
      </c>
      <c r="C94" s="163" t="s">
        <v>144</v>
      </c>
      <c r="D94" s="164">
        <v>1</v>
      </c>
      <c r="E94" s="113">
        <v>443.16490000000005</v>
      </c>
      <c r="F94" s="113">
        <f t="shared" si="55"/>
        <v>443.20000000000005</v>
      </c>
      <c r="G94" s="154">
        <v>2.3099999999999999E-2</v>
      </c>
      <c r="H94" s="154">
        <v>1.2E-2</v>
      </c>
      <c r="I94" s="114">
        <f t="shared" si="75"/>
        <v>3.5099999999999999E-2</v>
      </c>
      <c r="J94" s="113">
        <f t="shared" si="76"/>
        <v>79.200656284911176</v>
      </c>
      <c r="K94" s="129">
        <v>442.96430000000004</v>
      </c>
      <c r="L94" s="129">
        <v>443</v>
      </c>
      <c r="M94" s="130">
        <v>2.0199999999999996E-2</v>
      </c>
      <c r="N94" s="130">
        <v>1.5499999999999847E-2</v>
      </c>
      <c r="O94" s="130">
        <v>3.5699999999999843E-2</v>
      </c>
      <c r="P94" s="115">
        <v>80.593402222255477</v>
      </c>
      <c r="Q94" s="116">
        <f t="shared" ref="Q94" si="81">((M94-G94)/G94)*100</f>
        <v>-12.554112554112567</v>
      </c>
      <c r="R94" s="116">
        <f t="shared" ref="R94" si="82">((N94-H94)/H94)*100</f>
        <v>29.166666666665392</v>
      </c>
      <c r="S94" s="116">
        <f t="shared" si="79"/>
        <v>1.7094017094012641</v>
      </c>
      <c r="T94" s="116">
        <f t="shared" si="80"/>
        <v>1.7585030259523731</v>
      </c>
      <c r="U94" s="117"/>
      <c r="V94" s="118">
        <f t="shared" si="52"/>
        <v>-2.445594669848854</v>
      </c>
      <c r="W94" s="118">
        <f t="shared" si="56"/>
        <v>-7.4455946698488535</v>
      </c>
      <c r="X94" s="118">
        <f t="shared" si="57"/>
        <v>2.554405330151146</v>
      </c>
      <c r="Y94" s="118">
        <f t="shared" si="58"/>
        <v>-8.9765782501883056</v>
      </c>
      <c r="Z94" s="118">
        <f t="shared" si="59"/>
        <v>4.0853889104905985</v>
      </c>
      <c r="AA94" s="118">
        <f t="shared" si="60"/>
        <v>0.4686460764989463</v>
      </c>
      <c r="AB94" s="118">
        <f t="shared" si="61"/>
        <v>-4.5313539235010536</v>
      </c>
      <c r="AC94" s="118">
        <f t="shared" si="62"/>
        <v>5.4686460764989464</v>
      </c>
      <c r="AD94" s="118">
        <f t="shared" si="63"/>
        <v>-8.4233254492653309</v>
      </c>
      <c r="AE94" s="118">
        <f t="shared" si="64"/>
        <v>9.3606176022632219</v>
      </c>
      <c r="AF94" s="118">
        <f t="shared" si="65"/>
        <v>-1.5746462029102417</v>
      </c>
      <c r="AG94" s="118">
        <f t="shared" si="66"/>
        <v>-6.5746462029102419</v>
      </c>
      <c r="AH94" s="118">
        <f t="shared" si="67"/>
        <v>3.4253537970897581</v>
      </c>
      <c r="AI94" s="118">
        <f t="shared" si="68"/>
        <v>-9.313593663214796</v>
      </c>
      <c r="AJ94" s="118">
        <f t="shared" si="69"/>
        <v>6.164301257394313</v>
      </c>
      <c r="AK94" s="118">
        <f t="shared" si="70"/>
        <v>-1.4085398155935838</v>
      </c>
      <c r="AL94" s="118">
        <f t="shared" si="71"/>
        <v>-6.408539815593584</v>
      </c>
      <c r="AM94" s="118">
        <f t="shared" si="72"/>
        <v>3.591460184406416</v>
      </c>
      <c r="AN94" s="118">
        <f t="shared" si="73"/>
        <v>-7.6257281154923797</v>
      </c>
      <c r="AO94" s="118">
        <f t="shared" si="74"/>
        <v>4.8086484843052117</v>
      </c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</row>
    <row r="95" spans="1:128" ht="13.7" customHeight="1">
      <c r="A95" s="110" t="s">
        <v>25</v>
      </c>
      <c r="B95" s="111" t="s">
        <v>94</v>
      </c>
      <c r="C95" s="163"/>
      <c r="D95" s="100">
        <v>2</v>
      </c>
      <c r="E95" s="113">
        <v>443.85059999999999</v>
      </c>
      <c r="F95" s="113">
        <f t="shared" si="55"/>
        <v>443.9</v>
      </c>
      <c r="G95" s="154">
        <v>3.4500000000000003E-2</v>
      </c>
      <c r="H95" s="154">
        <v>1.49E-2</v>
      </c>
      <c r="I95" s="114">
        <f t="shared" si="75"/>
        <v>4.9399999999999999E-2</v>
      </c>
      <c r="J95" s="113">
        <f t="shared" si="76"/>
        <v>111.29403728910091</v>
      </c>
      <c r="K95" s="131">
        <v>443.64860000000004</v>
      </c>
      <c r="L95" s="131">
        <v>443.70000000000005</v>
      </c>
      <c r="M95" s="132">
        <v>3.1000000000000139E-2</v>
      </c>
      <c r="N95" s="132">
        <v>2.0399999999999974E-2</v>
      </c>
      <c r="O95" s="132">
        <v>5.1400000000000112E-2</v>
      </c>
      <c r="P95" s="119">
        <v>115.85746016103759</v>
      </c>
      <c r="Q95" s="116">
        <f t="shared" si="77"/>
        <v>-10.14492753623149</v>
      </c>
      <c r="R95" s="116">
        <f t="shared" si="78"/>
        <v>36.912751677852171</v>
      </c>
      <c r="S95" s="116">
        <f t="shared" si="79"/>
        <v>4.0485829959516453</v>
      </c>
      <c r="T95" s="116">
        <f t="shared" si="80"/>
        <v>4.1003300653768084</v>
      </c>
      <c r="U95" s="117"/>
      <c r="V95" s="118">
        <f t="shared" si="52"/>
        <v>-2.445594669848854</v>
      </c>
      <c r="W95" s="118">
        <f t="shared" si="56"/>
        <v>-7.4455946698488535</v>
      </c>
      <c r="X95" s="118">
        <f t="shared" si="57"/>
        <v>2.554405330151146</v>
      </c>
      <c r="Y95" s="118">
        <f t="shared" si="58"/>
        <v>-8.9765782501883056</v>
      </c>
      <c r="Z95" s="118">
        <f t="shared" si="59"/>
        <v>4.0853889104905985</v>
      </c>
      <c r="AA95" s="118">
        <f t="shared" si="60"/>
        <v>0.4686460764989463</v>
      </c>
      <c r="AB95" s="118">
        <f t="shared" si="61"/>
        <v>-4.5313539235010536</v>
      </c>
      <c r="AC95" s="118">
        <f t="shared" si="62"/>
        <v>5.4686460764989464</v>
      </c>
      <c r="AD95" s="118">
        <f t="shared" si="63"/>
        <v>-8.4233254492653309</v>
      </c>
      <c r="AE95" s="118">
        <f t="shared" si="64"/>
        <v>9.3606176022632219</v>
      </c>
      <c r="AF95" s="118">
        <f t="shared" si="65"/>
        <v>-1.5746462029102417</v>
      </c>
      <c r="AG95" s="118">
        <f t="shared" si="66"/>
        <v>-6.5746462029102419</v>
      </c>
      <c r="AH95" s="118">
        <f t="shared" si="67"/>
        <v>3.4253537970897581</v>
      </c>
      <c r="AI95" s="118">
        <f t="shared" si="68"/>
        <v>-9.313593663214796</v>
      </c>
      <c r="AJ95" s="118">
        <f t="shared" si="69"/>
        <v>6.164301257394313</v>
      </c>
      <c r="AK95" s="118">
        <f t="shared" si="70"/>
        <v>-1.4085398155935838</v>
      </c>
      <c r="AL95" s="118">
        <f t="shared" si="71"/>
        <v>-6.408539815593584</v>
      </c>
      <c r="AM95" s="118">
        <f t="shared" si="72"/>
        <v>3.591460184406416</v>
      </c>
      <c r="AN95" s="118">
        <f t="shared" si="73"/>
        <v>-7.6257281154923797</v>
      </c>
      <c r="AO95" s="118">
        <f t="shared" si="74"/>
        <v>4.8086484843052117</v>
      </c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</row>
    <row r="96" spans="1:128" ht="13.7" customHeight="1">
      <c r="A96" s="110" t="s">
        <v>25</v>
      </c>
      <c r="B96" s="111" t="s">
        <v>94</v>
      </c>
      <c r="C96" s="163"/>
      <c r="D96" s="100">
        <v>3</v>
      </c>
      <c r="E96" s="113">
        <v>443.19880000000006</v>
      </c>
      <c r="F96" s="113">
        <f t="shared" si="55"/>
        <v>443.30000000000007</v>
      </c>
      <c r="G96" s="154">
        <v>7.5399999999999995E-2</v>
      </c>
      <c r="H96" s="154">
        <v>2.58E-2</v>
      </c>
      <c r="I96" s="114">
        <f t="shared" si="75"/>
        <v>0.1012</v>
      </c>
      <c r="J96" s="113">
        <f t="shared" si="76"/>
        <v>228.32029418095465</v>
      </c>
      <c r="K96" s="131">
        <v>442.89830000000001</v>
      </c>
      <c r="L96" s="131">
        <v>443</v>
      </c>
      <c r="M96" s="132">
        <v>7.0899999999999963E-2</v>
      </c>
      <c r="N96" s="132">
        <v>3.0800000000000161E-2</v>
      </c>
      <c r="O96" s="132">
        <v>0.10170000000000012</v>
      </c>
      <c r="P96" s="119">
        <v>229.62382108940162</v>
      </c>
      <c r="Q96" s="116">
        <f t="shared" si="77"/>
        <v>-5.968169761273252</v>
      </c>
      <c r="R96" s="116">
        <f t="shared" si="78"/>
        <v>19.379844961240934</v>
      </c>
      <c r="S96" s="116">
        <f t="shared" si="79"/>
        <v>0.49407114624518317</v>
      </c>
      <c r="T96" s="116">
        <f t="shared" si="80"/>
        <v>0.57092029997730387</v>
      </c>
      <c r="U96" s="117"/>
      <c r="V96" s="118">
        <f t="shared" si="52"/>
        <v>-2.445594669848854</v>
      </c>
      <c r="W96" s="118">
        <f t="shared" si="56"/>
        <v>-7.4455946698488535</v>
      </c>
      <c r="X96" s="118">
        <f t="shared" si="57"/>
        <v>2.554405330151146</v>
      </c>
      <c r="Y96" s="118">
        <f t="shared" si="58"/>
        <v>-8.9765782501883056</v>
      </c>
      <c r="Z96" s="118">
        <f t="shared" si="59"/>
        <v>4.0853889104905985</v>
      </c>
      <c r="AA96" s="118">
        <f t="shared" si="60"/>
        <v>0.4686460764989463</v>
      </c>
      <c r="AB96" s="118">
        <f t="shared" si="61"/>
        <v>-4.5313539235010536</v>
      </c>
      <c r="AC96" s="118">
        <f t="shared" si="62"/>
        <v>5.4686460764989464</v>
      </c>
      <c r="AD96" s="118">
        <f t="shared" si="63"/>
        <v>-8.4233254492653309</v>
      </c>
      <c r="AE96" s="118">
        <f t="shared" si="64"/>
        <v>9.3606176022632219</v>
      </c>
      <c r="AF96" s="118">
        <f t="shared" si="65"/>
        <v>-1.5746462029102417</v>
      </c>
      <c r="AG96" s="118">
        <f t="shared" si="66"/>
        <v>-6.5746462029102419</v>
      </c>
      <c r="AH96" s="118">
        <f t="shared" si="67"/>
        <v>3.4253537970897581</v>
      </c>
      <c r="AI96" s="118">
        <f t="shared" si="68"/>
        <v>-9.313593663214796</v>
      </c>
      <c r="AJ96" s="118">
        <f t="shared" si="69"/>
        <v>6.164301257394313</v>
      </c>
      <c r="AK96" s="118">
        <f t="shared" si="70"/>
        <v>-1.4085398155935838</v>
      </c>
      <c r="AL96" s="118">
        <f t="shared" si="71"/>
        <v>-6.408539815593584</v>
      </c>
      <c r="AM96" s="118">
        <f t="shared" si="72"/>
        <v>3.591460184406416</v>
      </c>
      <c r="AN96" s="118">
        <f t="shared" si="73"/>
        <v>-7.6257281154923797</v>
      </c>
      <c r="AO96" s="118">
        <f t="shared" si="74"/>
        <v>4.8086484843052117</v>
      </c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</row>
    <row r="97" spans="1:128" ht="13.7" customHeight="1">
      <c r="A97" s="110" t="s">
        <v>25</v>
      </c>
      <c r="B97" s="111" t="s">
        <v>94</v>
      </c>
      <c r="C97" s="163"/>
      <c r="D97" s="100">
        <v>4</v>
      </c>
      <c r="E97" s="113">
        <v>443.19740000000002</v>
      </c>
      <c r="F97" s="113">
        <f t="shared" si="55"/>
        <v>443.5</v>
      </c>
      <c r="G97" s="154">
        <v>0.25019999999999998</v>
      </c>
      <c r="H97" s="154">
        <v>5.2400000000000002E-2</v>
      </c>
      <c r="I97" s="114">
        <f t="shared" si="75"/>
        <v>0.30259999999999998</v>
      </c>
      <c r="J97" s="113">
        <f t="shared" si="76"/>
        <v>682.58986359252117</v>
      </c>
      <c r="K97" s="131">
        <v>442.90320000000008</v>
      </c>
      <c r="L97" s="131">
        <v>443.20000000000005</v>
      </c>
      <c r="M97" s="132">
        <v>0.24149999999999983</v>
      </c>
      <c r="N97" s="132">
        <v>5.5299999999999905E-2</v>
      </c>
      <c r="O97" s="132">
        <v>0.29679999999999973</v>
      </c>
      <c r="P97" s="119">
        <v>670.12385550612339</v>
      </c>
      <c r="Q97" s="116">
        <f t="shared" si="77"/>
        <v>-3.4772182254197253</v>
      </c>
      <c r="R97" s="116">
        <f t="shared" si="78"/>
        <v>5.5343511450379825</v>
      </c>
      <c r="S97" s="116">
        <f t="shared" si="79"/>
        <v>-1.9167217448778089</v>
      </c>
      <c r="T97" s="116">
        <f t="shared" si="80"/>
        <v>-1.8262808681025897</v>
      </c>
      <c r="U97" s="117"/>
      <c r="V97" s="118">
        <f t="shared" si="52"/>
        <v>-2.445594669848854</v>
      </c>
      <c r="W97" s="118">
        <f t="shared" si="56"/>
        <v>-7.4455946698488535</v>
      </c>
      <c r="X97" s="118">
        <f t="shared" si="57"/>
        <v>2.554405330151146</v>
      </c>
      <c r="Y97" s="118">
        <f t="shared" si="58"/>
        <v>-8.9765782501883056</v>
      </c>
      <c r="Z97" s="118">
        <f t="shared" si="59"/>
        <v>4.0853889104905985</v>
      </c>
      <c r="AA97" s="118">
        <f t="shared" si="60"/>
        <v>0.4686460764989463</v>
      </c>
      <c r="AB97" s="118">
        <f t="shared" si="61"/>
        <v>-4.5313539235010536</v>
      </c>
      <c r="AC97" s="118">
        <f t="shared" si="62"/>
        <v>5.4686460764989464</v>
      </c>
      <c r="AD97" s="118">
        <f t="shared" si="63"/>
        <v>-8.4233254492653309</v>
      </c>
      <c r="AE97" s="118">
        <f t="shared" si="64"/>
        <v>9.3606176022632219</v>
      </c>
      <c r="AF97" s="118">
        <f t="shared" si="65"/>
        <v>-1.5746462029102417</v>
      </c>
      <c r="AG97" s="118">
        <f t="shared" si="66"/>
        <v>-6.5746462029102419</v>
      </c>
      <c r="AH97" s="118">
        <f t="shared" si="67"/>
        <v>3.4253537970897581</v>
      </c>
      <c r="AI97" s="118">
        <f t="shared" si="68"/>
        <v>-9.313593663214796</v>
      </c>
      <c r="AJ97" s="118">
        <f t="shared" si="69"/>
        <v>6.164301257394313</v>
      </c>
      <c r="AK97" s="118">
        <f t="shared" si="70"/>
        <v>-1.4085398155935838</v>
      </c>
      <c r="AL97" s="118">
        <f t="shared" si="71"/>
        <v>-6.408539815593584</v>
      </c>
      <c r="AM97" s="118">
        <f t="shared" si="72"/>
        <v>3.591460184406416</v>
      </c>
      <c r="AN97" s="118">
        <f t="shared" si="73"/>
        <v>-7.6257281154923797</v>
      </c>
      <c r="AO97" s="118">
        <f t="shared" si="74"/>
        <v>4.8086484843052117</v>
      </c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</row>
    <row r="98" spans="1:128" ht="13.7" customHeight="1">
      <c r="A98" s="110" t="s">
        <v>25</v>
      </c>
      <c r="B98" s="111" t="s">
        <v>94</v>
      </c>
      <c r="C98" s="163"/>
      <c r="D98" s="100">
        <v>5</v>
      </c>
      <c r="E98" s="113">
        <v>443.59829999999999</v>
      </c>
      <c r="F98" s="113">
        <f t="shared" si="55"/>
        <v>444.1</v>
      </c>
      <c r="G98" s="154">
        <v>0.40079999999999999</v>
      </c>
      <c r="H98" s="154">
        <v>0.1009</v>
      </c>
      <c r="I98" s="114">
        <f t="shared" si="75"/>
        <v>0.50170000000000003</v>
      </c>
      <c r="J98" s="113">
        <f t="shared" si="76"/>
        <v>1130.4956872951989</v>
      </c>
      <c r="K98" s="131">
        <v>443.40619999999996</v>
      </c>
      <c r="L98" s="131">
        <v>443.9</v>
      </c>
      <c r="M98" s="132">
        <v>0.38939999999999975</v>
      </c>
      <c r="N98" s="132">
        <v>0.1043999999999996</v>
      </c>
      <c r="O98" s="132">
        <v>0.49379999999999935</v>
      </c>
      <c r="P98" s="119">
        <v>1113.6515456933155</v>
      </c>
      <c r="Q98" s="116">
        <f t="shared" si="77"/>
        <v>-2.8443113772455697</v>
      </c>
      <c r="R98" s="116">
        <f t="shared" si="78"/>
        <v>3.4687809712582762</v>
      </c>
      <c r="S98" s="116">
        <f t="shared" si="79"/>
        <v>-1.5746462029102417</v>
      </c>
      <c r="T98" s="116">
        <f t="shared" si="80"/>
        <v>-1.4899784042683388</v>
      </c>
      <c r="U98" s="117"/>
      <c r="V98" s="118">
        <f t="shared" si="52"/>
        <v>-2.445594669848854</v>
      </c>
      <c r="W98" s="118">
        <f t="shared" si="56"/>
        <v>-7.4455946698488535</v>
      </c>
      <c r="X98" s="118">
        <f t="shared" si="57"/>
        <v>2.554405330151146</v>
      </c>
      <c r="Y98" s="118">
        <f t="shared" si="58"/>
        <v>-8.9765782501883056</v>
      </c>
      <c r="Z98" s="118">
        <f t="shared" si="59"/>
        <v>4.0853889104905985</v>
      </c>
      <c r="AA98" s="118">
        <f t="shared" si="60"/>
        <v>0.4686460764989463</v>
      </c>
      <c r="AB98" s="118">
        <f t="shared" si="61"/>
        <v>-4.5313539235010536</v>
      </c>
      <c r="AC98" s="118">
        <f t="shared" si="62"/>
        <v>5.4686460764989464</v>
      </c>
      <c r="AD98" s="118">
        <f t="shared" si="63"/>
        <v>-8.4233254492653309</v>
      </c>
      <c r="AE98" s="118">
        <f t="shared" si="64"/>
        <v>9.3606176022632219</v>
      </c>
      <c r="AF98" s="118">
        <f t="shared" si="65"/>
        <v>-1.5746462029102417</v>
      </c>
      <c r="AG98" s="118">
        <f t="shared" si="66"/>
        <v>-6.5746462029102419</v>
      </c>
      <c r="AH98" s="118">
        <f t="shared" si="67"/>
        <v>3.4253537970897581</v>
      </c>
      <c r="AI98" s="118">
        <f t="shared" si="68"/>
        <v>-9.313593663214796</v>
      </c>
      <c r="AJ98" s="118">
        <f t="shared" si="69"/>
        <v>6.164301257394313</v>
      </c>
      <c r="AK98" s="118">
        <f t="shared" si="70"/>
        <v>-1.4085398155935838</v>
      </c>
      <c r="AL98" s="118">
        <f t="shared" si="71"/>
        <v>-6.408539815593584</v>
      </c>
      <c r="AM98" s="118">
        <f t="shared" si="72"/>
        <v>3.591460184406416</v>
      </c>
      <c r="AN98" s="118">
        <f t="shared" si="73"/>
        <v>-7.6257281154923797</v>
      </c>
      <c r="AO98" s="118">
        <f t="shared" si="74"/>
        <v>4.8086484843052117</v>
      </c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</row>
    <row r="99" spans="1:128" ht="13.7" customHeight="1">
      <c r="A99" s="110" t="s">
        <v>25</v>
      </c>
      <c r="B99" s="111" t="s">
        <v>94</v>
      </c>
      <c r="C99" s="163"/>
      <c r="D99" s="100">
        <v>6</v>
      </c>
      <c r="E99" s="113">
        <v>443.29939999999999</v>
      </c>
      <c r="F99" s="113">
        <f t="shared" si="55"/>
        <v>444</v>
      </c>
      <c r="G99" s="154">
        <v>0.55049999999999999</v>
      </c>
      <c r="H99" s="154">
        <v>0.15010000000000001</v>
      </c>
      <c r="I99" s="114">
        <f t="shared" si="75"/>
        <v>0.7006</v>
      </c>
      <c r="J99" s="113">
        <f t="shared" si="76"/>
        <v>1579.4797024962386</v>
      </c>
      <c r="K99" s="131">
        <v>443.10970000000003</v>
      </c>
      <c r="L99" s="131">
        <v>443.8</v>
      </c>
      <c r="M99" s="132">
        <v>0.54170000000000007</v>
      </c>
      <c r="N99" s="132">
        <v>0.14860000000000007</v>
      </c>
      <c r="O99" s="132">
        <v>0.69030000000000014</v>
      </c>
      <c r="P99" s="119">
        <v>1557.8535067049991</v>
      </c>
      <c r="Q99" s="116">
        <f t="shared" si="77"/>
        <v>-1.5985467756584777</v>
      </c>
      <c r="R99" s="116">
        <f t="shared" si="78"/>
        <v>-0.99933377748164276</v>
      </c>
      <c r="S99" s="116">
        <f t="shared" si="79"/>
        <v>-1.4701684270624986</v>
      </c>
      <c r="T99" s="116">
        <f t="shared" si="80"/>
        <v>-1.3691974488219816</v>
      </c>
      <c r="U99" s="117"/>
      <c r="V99" s="118">
        <f t="shared" si="52"/>
        <v>-2.445594669848854</v>
      </c>
      <c r="W99" s="118">
        <f t="shared" si="56"/>
        <v>-7.4455946698488535</v>
      </c>
      <c r="X99" s="118">
        <f t="shared" si="57"/>
        <v>2.554405330151146</v>
      </c>
      <c r="Y99" s="118">
        <f t="shared" si="58"/>
        <v>-8.9765782501883056</v>
      </c>
      <c r="Z99" s="118">
        <f t="shared" si="59"/>
        <v>4.0853889104905985</v>
      </c>
      <c r="AA99" s="118">
        <f t="shared" si="60"/>
        <v>0.4686460764989463</v>
      </c>
      <c r="AB99" s="118">
        <f t="shared" si="61"/>
        <v>-4.5313539235010536</v>
      </c>
      <c r="AC99" s="118">
        <f t="shared" si="62"/>
        <v>5.4686460764989464</v>
      </c>
      <c r="AD99" s="118">
        <f t="shared" si="63"/>
        <v>-8.4233254492653309</v>
      </c>
      <c r="AE99" s="118">
        <f t="shared" si="64"/>
        <v>9.3606176022632219</v>
      </c>
      <c r="AF99" s="118">
        <f t="shared" si="65"/>
        <v>-1.5746462029102417</v>
      </c>
      <c r="AG99" s="118">
        <f t="shared" si="66"/>
        <v>-6.5746462029102419</v>
      </c>
      <c r="AH99" s="118">
        <f t="shared" si="67"/>
        <v>3.4253537970897581</v>
      </c>
      <c r="AI99" s="118">
        <f t="shared" si="68"/>
        <v>-9.313593663214796</v>
      </c>
      <c r="AJ99" s="118">
        <f t="shared" si="69"/>
        <v>6.164301257394313</v>
      </c>
      <c r="AK99" s="118">
        <f t="shared" si="70"/>
        <v>-1.4085398155935838</v>
      </c>
      <c r="AL99" s="118">
        <f t="shared" si="71"/>
        <v>-6.408539815593584</v>
      </c>
      <c r="AM99" s="118">
        <f t="shared" si="72"/>
        <v>3.591460184406416</v>
      </c>
      <c r="AN99" s="118">
        <f t="shared" si="73"/>
        <v>-7.6257281154923797</v>
      </c>
      <c r="AO99" s="118">
        <f t="shared" si="74"/>
        <v>4.8086484843052117</v>
      </c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</row>
    <row r="100" spans="1:128" ht="13.7" customHeight="1">
      <c r="A100" s="110" t="s">
        <v>25</v>
      </c>
      <c r="B100" s="111" t="s">
        <v>94</v>
      </c>
      <c r="C100" s="163"/>
      <c r="D100" s="100">
        <v>7</v>
      </c>
      <c r="E100" s="113">
        <v>443.49850000000004</v>
      </c>
      <c r="F100" s="113">
        <f t="shared" si="55"/>
        <v>445.40000000000003</v>
      </c>
      <c r="G100" s="154">
        <v>1.5011000000000001</v>
      </c>
      <c r="H100" s="154">
        <v>0.40039999999999998</v>
      </c>
      <c r="I100" s="114">
        <f t="shared" si="75"/>
        <v>1.9015</v>
      </c>
      <c r="J100" s="113">
        <f t="shared" si="76"/>
        <v>4280.5744812878565</v>
      </c>
      <c r="K100" s="131">
        <v>443.30099999999999</v>
      </c>
      <c r="L100" s="131">
        <v>445.2</v>
      </c>
      <c r="M100" s="132">
        <v>1.4988999999999999</v>
      </c>
      <c r="N100" s="132">
        <v>0.40010000000000012</v>
      </c>
      <c r="O100" s="132">
        <v>1.899</v>
      </c>
      <c r="P100" s="119">
        <v>4283.7710720255536</v>
      </c>
      <c r="Q100" s="116">
        <f t="shared" si="77"/>
        <v>-0.14655918992740002</v>
      </c>
      <c r="R100" s="116">
        <f t="shared" si="78"/>
        <v>-7.4925074925038956E-2</v>
      </c>
      <c r="S100" s="116">
        <f t="shared" si="79"/>
        <v>-0.13147515119642106</v>
      </c>
      <c r="T100" s="116">
        <f t="shared" si="80"/>
        <v>7.4676676031936506E-2</v>
      </c>
      <c r="U100" s="117"/>
      <c r="V100" s="118">
        <f t="shared" si="52"/>
        <v>-2.445594669848854</v>
      </c>
      <c r="W100" s="118">
        <f t="shared" si="56"/>
        <v>-7.4455946698488535</v>
      </c>
      <c r="X100" s="118">
        <f t="shared" si="57"/>
        <v>2.554405330151146</v>
      </c>
      <c r="Y100" s="118">
        <f t="shared" si="58"/>
        <v>-8.9765782501883056</v>
      </c>
      <c r="Z100" s="118">
        <f t="shared" si="59"/>
        <v>4.0853889104905985</v>
      </c>
      <c r="AA100" s="118">
        <f t="shared" si="60"/>
        <v>0.4686460764989463</v>
      </c>
      <c r="AB100" s="118">
        <f t="shared" si="61"/>
        <v>-4.5313539235010536</v>
      </c>
      <c r="AC100" s="118">
        <f t="shared" si="62"/>
        <v>5.4686460764989464</v>
      </c>
      <c r="AD100" s="118">
        <f t="shared" si="63"/>
        <v>-8.4233254492653309</v>
      </c>
      <c r="AE100" s="118">
        <f t="shared" si="64"/>
        <v>9.3606176022632219</v>
      </c>
      <c r="AF100" s="118">
        <f t="shared" si="65"/>
        <v>-1.5746462029102417</v>
      </c>
      <c r="AG100" s="118">
        <f t="shared" si="66"/>
        <v>-6.5746462029102419</v>
      </c>
      <c r="AH100" s="118">
        <f t="shared" si="67"/>
        <v>3.4253537970897581</v>
      </c>
      <c r="AI100" s="118">
        <f t="shared" si="68"/>
        <v>-9.313593663214796</v>
      </c>
      <c r="AJ100" s="118">
        <f t="shared" si="69"/>
        <v>6.164301257394313</v>
      </c>
      <c r="AK100" s="118">
        <f t="shared" si="70"/>
        <v>-1.4085398155935838</v>
      </c>
      <c r="AL100" s="118">
        <f t="shared" si="71"/>
        <v>-6.408539815593584</v>
      </c>
      <c r="AM100" s="118">
        <f t="shared" si="72"/>
        <v>3.591460184406416</v>
      </c>
      <c r="AN100" s="118">
        <f t="shared" si="73"/>
        <v>-7.6257281154923797</v>
      </c>
      <c r="AO100" s="118">
        <f t="shared" si="74"/>
        <v>4.8086484843052117</v>
      </c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</row>
    <row r="101" spans="1:128" ht="13.7" customHeight="1">
      <c r="A101" s="110" t="s">
        <v>25</v>
      </c>
      <c r="B101" s="111" t="s">
        <v>94</v>
      </c>
      <c r="C101" s="163"/>
      <c r="D101" s="100">
        <v>8</v>
      </c>
      <c r="E101" s="113">
        <v>443.54789999999997</v>
      </c>
      <c r="F101" s="113">
        <f t="shared" si="55"/>
        <v>446.3</v>
      </c>
      <c r="G101" s="154">
        <v>2.2513000000000001</v>
      </c>
      <c r="H101" s="154">
        <v>0.50080000000000002</v>
      </c>
      <c r="I101" s="114">
        <f t="shared" si="75"/>
        <v>2.7521</v>
      </c>
      <c r="J101" s="113">
        <f t="shared" si="76"/>
        <v>6190.2468555682899</v>
      </c>
      <c r="K101" s="131">
        <v>443.35489999999999</v>
      </c>
      <c r="L101" s="131">
        <v>446.1</v>
      </c>
      <c r="M101" s="132">
        <v>2.2456</v>
      </c>
      <c r="N101" s="132">
        <v>0.49950000000000028</v>
      </c>
      <c r="O101" s="132">
        <v>2.7451000000000003</v>
      </c>
      <c r="P101" s="119">
        <v>6191.6536842155128</v>
      </c>
      <c r="Q101" s="116">
        <f t="shared" si="77"/>
        <v>-0.25318704748367776</v>
      </c>
      <c r="R101" s="116">
        <f t="shared" si="78"/>
        <v>-0.25958466453669049</v>
      </c>
      <c r="S101" s="116">
        <f t="shared" si="79"/>
        <v>-0.25435122270265154</v>
      </c>
      <c r="T101" s="116">
        <f t="shared" si="80"/>
        <v>2.272653546857276E-2</v>
      </c>
      <c r="U101" s="117"/>
      <c r="V101" s="118">
        <f t="shared" si="52"/>
        <v>-2.445594669848854</v>
      </c>
      <c r="W101" s="118">
        <f t="shared" si="56"/>
        <v>-7.4455946698488535</v>
      </c>
      <c r="X101" s="118">
        <f t="shared" si="57"/>
        <v>2.554405330151146</v>
      </c>
      <c r="Y101" s="118">
        <f t="shared" si="58"/>
        <v>-8.9765782501883056</v>
      </c>
      <c r="Z101" s="118">
        <f t="shared" si="59"/>
        <v>4.0853889104905985</v>
      </c>
      <c r="AA101" s="118">
        <f t="shared" si="60"/>
        <v>0.4686460764989463</v>
      </c>
      <c r="AB101" s="118">
        <f t="shared" si="61"/>
        <v>-4.5313539235010536</v>
      </c>
      <c r="AC101" s="118">
        <f t="shared" si="62"/>
        <v>5.4686460764989464</v>
      </c>
      <c r="AD101" s="118">
        <f t="shared" si="63"/>
        <v>-8.4233254492653309</v>
      </c>
      <c r="AE101" s="118">
        <f t="shared" si="64"/>
        <v>9.3606176022632219</v>
      </c>
      <c r="AF101" s="118">
        <f t="shared" si="65"/>
        <v>-1.5746462029102417</v>
      </c>
      <c r="AG101" s="118">
        <f t="shared" si="66"/>
        <v>-6.5746462029102419</v>
      </c>
      <c r="AH101" s="118">
        <f t="shared" si="67"/>
        <v>3.4253537970897581</v>
      </c>
      <c r="AI101" s="118">
        <f t="shared" si="68"/>
        <v>-9.313593663214796</v>
      </c>
      <c r="AJ101" s="118">
        <f t="shared" si="69"/>
        <v>6.164301257394313</v>
      </c>
      <c r="AK101" s="118">
        <f t="shared" si="70"/>
        <v>-1.4085398155935838</v>
      </c>
      <c r="AL101" s="118">
        <f t="shared" si="71"/>
        <v>-6.408539815593584</v>
      </c>
      <c r="AM101" s="118">
        <f t="shared" si="72"/>
        <v>3.591460184406416</v>
      </c>
      <c r="AN101" s="118">
        <f t="shared" si="73"/>
        <v>-7.6257281154923797</v>
      </c>
      <c r="AO101" s="118">
        <f t="shared" si="74"/>
        <v>4.8086484843052117</v>
      </c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</row>
    <row r="102" spans="1:128" ht="13.7" customHeight="1">
      <c r="A102" s="110" t="s">
        <v>25</v>
      </c>
      <c r="B102" s="111" t="s">
        <v>94</v>
      </c>
      <c r="C102" s="163"/>
      <c r="D102" s="100">
        <v>9</v>
      </c>
      <c r="E102" s="113">
        <v>443.2989</v>
      </c>
      <c r="F102" s="113">
        <f t="shared" si="55"/>
        <v>446.8</v>
      </c>
      <c r="G102" s="154">
        <v>2.7507999999999999</v>
      </c>
      <c r="H102" s="154">
        <v>0.75029999999999997</v>
      </c>
      <c r="I102" s="114">
        <f t="shared" si="75"/>
        <v>3.5011000000000001</v>
      </c>
      <c r="J102" s="113">
        <f t="shared" si="76"/>
        <v>7874.3624426445886</v>
      </c>
      <c r="K102" s="131">
        <v>443.00079999999991</v>
      </c>
      <c r="L102" s="131">
        <v>446.49999999999994</v>
      </c>
      <c r="M102" s="132">
        <v>2.7557999999999998</v>
      </c>
      <c r="N102" s="132">
        <v>0.74339999999999984</v>
      </c>
      <c r="O102" s="132">
        <v>3.4991999999999996</v>
      </c>
      <c r="P102" s="119">
        <v>7898.857067526741</v>
      </c>
      <c r="Q102" s="116">
        <f t="shared" si="77"/>
        <v>0.18176530463864671</v>
      </c>
      <c r="R102" s="116">
        <f t="shared" si="78"/>
        <v>-0.91963214714116059</v>
      </c>
      <c r="S102" s="116">
        <f t="shared" si="79"/>
        <v>-5.4268658421651961E-2</v>
      </c>
      <c r="T102" s="116">
        <f t="shared" si="80"/>
        <v>0.31106803961040458</v>
      </c>
      <c r="U102" s="117"/>
      <c r="V102" s="118">
        <f t="shared" si="52"/>
        <v>-2.445594669848854</v>
      </c>
      <c r="W102" s="118">
        <f t="shared" si="56"/>
        <v>-7.4455946698488535</v>
      </c>
      <c r="X102" s="118">
        <f t="shared" si="57"/>
        <v>2.554405330151146</v>
      </c>
      <c r="Y102" s="118">
        <f t="shared" si="58"/>
        <v>-8.9765782501883056</v>
      </c>
      <c r="Z102" s="118">
        <f t="shared" si="59"/>
        <v>4.0853889104905985</v>
      </c>
      <c r="AA102" s="118">
        <f t="shared" si="60"/>
        <v>0.4686460764989463</v>
      </c>
      <c r="AB102" s="118">
        <f t="shared" si="61"/>
        <v>-4.5313539235010536</v>
      </c>
      <c r="AC102" s="118">
        <f t="shared" si="62"/>
        <v>5.4686460764989464</v>
      </c>
      <c r="AD102" s="118">
        <f t="shared" si="63"/>
        <v>-8.4233254492653309</v>
      </c>
      <c r="AE102" s="118">
        <f t="shared" si="64"/>
        <v>9.3606176022632219</v>
      </c>
      <c r="AF102" s="118">
        <f t="shared" si="65"/>
        <v>-1.5746462029102417</v>
      </c>
      <c r="AG102" s="118">
        <f t="shared" si="66"/>
        <v>-6.5746462029102419</v>
      </c>
      <c r="AH102" s="118">
        <f t="shared" si="67"/>
        <v>3.4253537970897581</v>
      </c>
      <c r="AI102" s="118">
        <f t="shared" si="68"/>
        <v>-9.313593663214796</v>
      </c>
      <c r="AJ102" s="118">
        <f t="shared" si="69"/>
        <v>6.164301257394313</v>
      </c>
      <c r="AK102" s="118">
        <f t="shared" si="70"/>
        <v>-1.4085398155935838</v>
      </c>
      <c r="AL102" s="118">
        <f t="shared" si="71"/>
        <v>-6.408539815593584</v>
      </c>
      <c r="AM102" s="118">
        <f t="shared" si="72"/>
        <v>3.591460184406416</v>
      </c>
      <c r="AN102" s="118">
        <f t="shared" si="73"/>
        <v>-7.6257281154923797</v>
      </c>
      <c r="AO102" s="118">
        <f t="shared" si="74"/>
        <v>4.8086484843052117</v>
      </c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</row>
    <row r="103" spans="1:128" ht="13.7" customHeight="1">
      <c r="A103" s="110" t="s">
        <v>30</v>
      </c>
      <c r="B103" s="111" t="s">
        <v>58</v>
      </c>
      <c r="C103" s="129" t="s">
        <v>145</v>
      </c>
      <c r="D103" s="164">
        <v>1</v>
      </c>
      <c r="E103" s="113">
        <v>443.6694</v>
      </c>
      <c r="F103" s="113">
        <f t="shared" si="55"/>
        <v>443.7</v>
      </c>
      <c r="G103" s="154">
        <v>0.02</v>
      </c>
      <c r="H103" s="154">
        <v>1.06E-2</v>
      </c>
      <c r="I103" s="114">
        <f t="shared" si="75"/>
        <v>3.0600000000000002E-2</v>
      </c>
      <c r="J103" s="113">
        <f t="shared" si="76"/>
        <v>68.968478729959713</v>
      </c>
      <c r="K103" s="129"/>
      <c r="L103" s="129"/>
      <c r="M103" s="129"/>
      <c r="N103" s="129"/>
      <c r="O103" s="129"/>
      <c r="P103" s="129"/>
      <c r="Q103" s="116"/>
      <c r="R103" s="116"/>
      <c r="S103" s="116"/>
      <c r="T103" s="116"/>
      <c r="U103" s="117"/>
      <c r="V103" s="118">
        <f t="shared" si="52"/>
        <v>-2.445594669848854</v>
      </c>
      <c r="W103" s="118">
        <f t="shared" si="56"/>
        <v>-7.4455946698488535</v>
      </c>
      <c r="X103" s="118">
        <f t="shared" si="57"/>
        <v>2.554405330151146</v>
      </c>
      <c r="Y103" s="118">
        <f t="shared" si="58"/>
        <v>-8.9765782501883056</v>
      </c>
      <c r="Z103" s="118">
        <f t="shared" si="59"/>
        <v>4.0853889104905985</v>
      </c>
      <c r="AA103" s="118">
        <f t="shared" si="60"/>
        <v>0.4686460764989463</v>
      </c>
      <c r="AB103" s="118">
        <f t="shared" si="61"/>
        <v>-4.5313539235010536</v>
      </c>
      <c r="AC103" s="118">
        <f t="shared" si="62"/>
        <v>5.4686460764989464</v>
      </c>
      <c r="AD103" s="118">
        <f t="shared" si="63"/>
        <v>-8.4233254492653309</v>
      </c>
      <c r="AE103" s="118">
        <f t="shared" si="64"/>
        <v>9.3606176022632219</v>
      </c>
      <c r="AF103" s="118">
        <f t="shared" si="65"/>
        <v>-1.5746462029102417</v>
      </c>
      <c r="AG103" s="118">
        <f t="shared" si="66"/>
        <v>-6.5746462029102419</v>
      </c>
      <c r="AH103" s="118">
        <f t="shared" si="67"/>
        <v>3.4253537970897581</v>
      </c>
      <c r="AI103" s="118">
        <f t="shared" si="68"/>
        <v>-9.313593663214796</v>
      </c>
      <c r="AJ103" s="118">
        <f t="shared" si="69"/>
        <v>6.164301257394313</v>
      </c>
      <c r="AK103" s="118">
        <f t="shared" si="70"/>
        <v>-1.4085398155935838</v>
      </c>
      <c r="AL103" s="118">
        <f t="shared" si="71"/>
        <v>-6.408539815593584</v>
      </c>
      <c r="AM103" s="118">
        <f t="shared" si="72"/>
        <v>3.591460184406416</v>
      </c>
      <c r="AN103" s="118">
        <f t="shared" si="73"/>
        <v>-7.6257281154923797</v>
      </c>
      <c r="AO103" s="118">
        <f t="shared" si="74"/>
        <v>4.8086484843052117</v>
      </c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</row>
    <row r="104" spans="1:128" ht="13.7" customHeight="1">
      <c r="A104" s="110" t="s">
        <v>30</v>
      </c>
      <c r="B104" s="111" t="s">
        <v>58</v>
      </c>
      <c r="C104" s="163" t="s">
        <v>146</v>
      </c>
      <c r="D104" s="100">
        <v>2</v>
      </c>
      <c r="E104" s="113">
        <v>444.149</v>
      </c>
      <c r="F104" s="113">
        <f t="shared" si="55"/>
        <v>444.2</v>
      </c>
      <c r="G104" s="154">
        <v>3.5999999999999997E-2</v>
      </c>
      <c r="H104" s="154">
        <v>1.4999999999999999E-2</v>
      </c>
      <c r="I104" s="114">
        <f t="shared" si="75"/>
        <v>5.0999999999999997E-2</v>
      </c>
      <c r="J104" s="113">
        <f t="shared" si="76"/>
        <v>114.82135531339586</v>
      </c>
      <c r="K104" s="131"/>
      <c r="L104" s="169">
        <v>444.2</v>
      </c>
      <c r="M104" s="170">
        <v>3.6499999999999998E-2</v>
      </c>
      <c r="N104" s="171">
        <v>1.5599999999999999E-2</v>
      </c>
      <c r="O104" s="172">
        <f>M104+N104</f>
        <v>5.2099999999999994E-2</v>
      </c>
      <c r="P104" s="173">
        <v>117</v>
      </c>
      <c r="Q104" s="116">
        <f t="shared" si="77"/>
        <v>1.3888888888888902</v>
      </c>
      <c r="R104" s="116">
        <f t="shared" si="78"/>
        <v>3.9999999999999996</v>
      </c>
      <c r="S104" s="116">
        <f t="shared" si="79"/>
        <v>2.1568627450980329</v>
      </c>
      <c r="T104" s="116">
        <f t="shared" si="80"/>
        <v>1.8974211553745426</v>
      </c>
      <c r="U104" s="117"/>
      <c r="V104" s="118">
        <f t="shared" si="52"/>
        <v>-2.445594669848854</v>
      </c>
      <c r="W104" s="118">
        <f t="shared" si="56"/>
        <v>-7.4455946698488535</v>
      </c>
      <c r="X104" s="118">
        <f t="shared" si="57"/>
        <v>2.554405330151146</v>
      </c>
      <c r="Y104" s="118">
        <f t="shared" si="58"/>
        <v>-8.9765782501883056</v>
      </c>
      <c r="Z104" s="118">
        <f t="shared" si="59"/>
        <v>4.0853889104905985</v>
      </c>
      <c r="AA104" s="118">
        <f t="shared" si="60"/>
        <v>0.4686460764989463</v>
      </c>
      <c r="AB104" s="118">
        <f t="shared" si="61"/>
        <v>-4.5313539235010536</v>
      </c>
      <c r="AC104" s="118">
        <f t="shared" si="62"/>
        <v>5.4686460764989464</v>
      </c>
      <c r="AD104" s="118">
        <f t="shared" si="63"/>
        <v>-8.4233254492653309</v>
      </c>
      <c r="AE104" s="118">
        <f t="shared" si="64"/>
        <v>9.3606176022632219</v>
      </c>
      <c r="AF104" s="118">
        <f t="shared" si="65"/>
        <v>-1.5746462029102417</v>
      </c>
      <c r="AG104" s="118">
        <f t="shared" si="66"/>
        <v>-6.5746462029102419</v>
      </c>
      <c r="AH104" s="118">
        <f t="shared" si="67"/>
        <v>3.4253537970897581</v>
      </c>
      <c r="AI104" s="118">
        <f t="shared" si="68"/>
        <v>-9.313593663214796</v>
      </c>
      <c r="AJ104" s="118">
        <f t="shared" si="69"/>
        <v>6.164301257394313</v>
      </c>
      <c r="AK104" s="118">
        <f t="shared" si="70"/>
        <v>-1.4085398155935838</v>
      </c>
      <c r="AL104" s="118">
        <f t="shared" si="71"/>
        <v>-6.408539815593584</v>
      </c>
      <c r="AM104" s="118">
        <f t="shared" si="72"/>
        <v>3.591460184406416</v>
      </c>
      <c r="AN104" s="118">
        <f t="shared" si="73"/>
        <v>-7.6257281154923797</v>
      </c>
      <c r="AO104" s="118">
        <f t="shared" si="74"/>
        <v>4.8086484843052117</v>
      </c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</row>
    <row r="105" spans="1:128" ht="13.7" customHeight="1">
      <c r="A105" s="110" t="s">
        <v>30</v>
      </c>
      <c r="B105" s="111" t="s">
        <v>58</v>
      </c>
      <c r="C105" s="163" t="s">
        <v>146</v>
      </c>
      <c r="D105" s="100">
        <v>3</v>
      </c>
      <c r="E105" s="113">
        <v>444.09790000000004</v>
      </c>
      <c r="F105" s="113">
        <f t="shared" si="55"/>
        <v>444.2</v>
      </c>
      <c r="G105" s="154">
        <v>7.5499999999999998E-2</v>
      </c>
      <c r="H105" s="154">
        <v>2.6599999999999999E-2</v>
      </c>
      <c r="I105" s="114">
        <f t="shared" si="75"/>
        <v>0.1021</v>
      </c>
      <c r="J105" s="113">
        <f t="shared" si="76"/>
        <v>229.88431737499766</v>
      </c>
      <c r="K105" s="131"/>
      <c r="L105" s="169">
        <v>444.3</v>
      </c>
      <c r="M105" s="170">
        <v>7.2999999999999995E-2</v>
      </c>
      <c r="N105" s="171">
        <v>2.8000000000000001E-2</v>
      </c>
      <c r="O105" s="172">
        <f t="shared" ref="O105:O110" si="83">M105+N105</f>
        <v>0.10099999999999999</v>
      </c>
      <c r="P105" s="173">
        <v>227</v>
      </c>
      <c r="Q105" s="116">
        <f t="shared" si="77"/>
        <v>-3.3112582781456985</v>
      </c>
      <c r="R105" s="116">
        <f t="shared" si="78"/>
        <v>5.2631578947368496</v>
      </c>
      <c r="S105" s="116">
        <f t="shared" si="79"/>
        <v>-1.0773751224289949</v>
      </c>
      <c r="T105" s="116">
        <f t="shared" si="80"/>
        <v>-1.2546820974710666</v>
      </c>
      <c r="U105" s="117"/>
      <c r="V105" s="118">
        <f t="shared" si="52"/>
        <v>-2.445594669848854</v>
      </c>
      <c r="W105" s="118">
        <f t="shared" si="56"/>
        <v>-7.4455946698488535</v>
      </c>
      <c r="X105" s="118">
        <f t="shared" si="57"/>
        <v>2.554405330151146</v>
      </c>
      <c r="Y105" s="118">
        <f t="shared" si="58"/>
        <v>-8.9765782501883056</v>
      </c>
      <c r="Z105" s="118">
        <f t="shared" si="59"/>
        <v>4.0853889104905985</v>
      </c>
      <c r="AA105" s="118">
        <f t="shared" si="60"/>
        <v>0.4686460764989463</v>
      </c>
      <c r="AB105" s="118">
        <f t="shared" si="61"/>
        <v>-4.5313539235010536</v>
      </c>
      <c r="AC105" s="118">
        <f t="shared" si="62"/>
        <v>5.4686460764989464</v>
      </c>
      <c r="AD105" s="118">
        <f t="shared" si="63"/>
        <v>-8.4233254492653309</v>
      </c>
      <c r="AE105" s="118">
        <f t="shared" si="64"/>
        <v>9.3606176022632219</v>
      </c>
      <c r="AF105" s="118">
        <f t="shared" si="65"/>
        <v>-1.5746462029102417</v>
      </c>
      <c r="AG105" s="118">
        <f t="shared" si="66"/>
        <v>-6.5746462029102419</v>
      </c>
      <c r="AH105" s="118">
        <f t="shared" si="67"/>
        <v>3.4253537970897581</v>
      </c>
      <c r="AI105" s="118">
        <f t="shared" si="68"/>
        <v>-9.313593663214796</v>
      </c>
      <c r="AJ105" s="118">
        <f t="shared" si="69"/>
        <v>6.164301257394313</v>
      </c>
      <c r="AK105" s="118">
        <f t="shared" si="70"/>
        <v>-1.4085398155935838</v>
      </c>
      <c r="AL105" s="118">
        <f t="shared" si="71"/>
        <v>-6.408539815593584</v>
      </c>
      <c r="AM105" s="118">
        <f t="shared" si="72"/>
        <v>3.591460184406416</v>
      </c>
      <c r="AN105" s="118">
        <f t="shared" si="73"/>
        <v>-7.6257281154923797</v>
      </c>
      <c r="AO105" s="118">
        <f t="shared" si="74"/>
        <v>4.8086484843052117</v>
      </c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</row>
    <row r="106" spans="1:128" ht="13.7" customHeight="1">
      <c r="A106" s="110" t="s">
        <v>30</v>
      </c>
      <c r="B106" s="111" t="s">
        <v>58</v>
      </c>
      <c r="C106" s="163" t="s">
        <v>146</v>
      </c>
      <c r="D106" s="100">
        <v>4</v>
      </c>
      <c r="E106" s="113">
        <v>443.79830000000004</v>
      </c>
      <c r="F106" s="113">
        <f t="shared" si="55"/>
        <v>444.10000000000008</v>
      </c>
      <c r="G106" s="154">
        <v>0.25080000000000002</v>
      </c>
      <c r="H106" s="154">
        <v>5.0900000000000001E-2</v>
      </c>
      <c r="I106" s="114">
        <f t="shared" si="75"/>
        <v>0.30170000000000002</v>
      </c>
      <c r="J106" s="113">
        <f t="shared" si="76"/>
        <v>679.63897250772948</v>
      </c>
      <c r="K106" s="131"/>
      <c r="L106" s="169">
        <v>444</v>
      </c>
      <c r="M106" s="170">
        <v>0.24329999999999999</v>
      </c>
      <c r="N106" s="171">
        <v>5.0200000000000002E-2</v>
      </c>
      <c r="O106" s="172">
        <f t="shared" si="83"/>
        <v>0.29349999999999998</v>
      </c>
      <c r="P106" s="173">
        <v>661</v>
      </c>
      <c r="Q106" s="116">
        <f t="shared" si="77"/>
        <v>-2.9904306220095829</v>
      </c>
      <c r="R106" s="116">
        <f t="shared" si="78"/>
        <v>-1.3752455795677785</v>
      </c>
      <c r="S106" s="116">
        <f t="shared" si="79"/>
        <v>-2.7179317202519191</v>
      </c>
      <c r="T106" s="116">
        <f t="shared" si="80"/>
        <v>-2.7424814146480538</v>
      </c>
      <c r="U106" s="117"/>
      <c r="V106" s="118">
        <f t="shared" si="52"/>
        <v>-2.445594669848854</v>
      </c>
      <c r="W106" s="118">
        <f t="shared" si="56"/>
        <v>-7.4455946698488535</v>
      </c>
      <c r="X106" s="118">
        <f t="shared" si="57"/>
        <v>2.554405330151146</v>
      </c>
      <c r="Y106" s="118">
        <f t="shared" si="58"/>
        <v>-8.9765782501883056</v>
      </c>
      <c r="Z106" s="118">
        <f t="shared" si="59"/>
        <v>4.0853889104905985</v>
      </c>
      <c r="AA106" s="118">
        <f t="shared" si="60"/>
        <v>0.4686460764989463</v>
      </c>
      <c r="AB106" s="118">
        <f t="shared" si="61"/>
        <v>-4.5313539235010536</v>
      </c>
      <c r="AC106" s="118">
        <f t="shared" si="62"/>
        <v>5.4686460764989464</v>
      </c>
      <c r="AD106" s="118">
        <f t="shared" si="63"/>
        <v>-8.4233254492653309</v>
      </c>
      <c r="AE106" s="118">
        <f t="shared" si="64"/>
        <v>9.3606176022632219</v>
      </c>
      <c r="AF106" s="118">
        <f t="shared" si="65"/>
        <v>-1.5746462029102417</v>
      </c>
      <c r="AG106" s="118">
        <f t="shared" si="66"/>
        <v>-6.5746462029102419</v>
      </c>
      <c r="AH106" s="118">
        <f t="shared" si="67"/>
        <v>3.4253537970897581</v>
      </c>
      <c r="AI106" s="118">
        <f t="shared" si="68"/>
        <v>-9.313593663214796</v>
      </c>
      <c r="AJ106" s="118">
        <f t="shared" si="69"/>
        <v>6.164301257394313</v>
      </c>
      <c r="AK106" s="118">
        <f t="shared" si="70"/>
        <v>-1.4085398155935838</v>
      </c>
      <c r="AL106" s="118">
        <f t="shared" si="71"/>
        <v>-6.408539815593584</v>
      </c>
      <c r="AM106" s="118">
        <f t="shared" si="72"/>
        <v>3.591460184406416</v>
      </c>
      <c r="AN106" s="118">
        <f t="shared" si="73"/>
        <v>-7.6257281154923797</v>
      </c>
      <c r="AO106" s="118">
        <f t="shared" si="74"/>
        <v>4.8086484843052117</v>
      </c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</row>
    <row r="107" spans="1:128" ht="13.7" customHeight="1">
      <c r="A107" s="110" t="s">
        <v>30</v>
      </c>
      <c r="B107" s="111" t="s">
        <v>58</v>
      </c>
      <c r="C107" s="163" t="s">
        <v>146</v>
      </c>
      <c r="D107" s="100">
        <v>5</v>
      </c>
      <c r="E107" s="113">
        <v>442.8997</v>
      </c>
      <c r="F107" s="113">
        <f t="shared" si="55"/>
        <v>443.4</v>
      </c>
      <c r="G107" s="154">
        <v>0.4</v>
      </c>
      <c r="H107" s="154">
        <v>0.1003</v>
      </c>
      <c r="I107" s="114">
        <f t="shared" si="75"/>
        <v>0.50029999999999997</v>
      </c>
      <c r="J107" s="113">
        <f t="shared" si="76"/>
        <v>1129.1198031421422</v>
      </c>
      <c r="K107" s="131"/>
      <c r="L107" s="169">
        <v>443.4</v>
      </c>
      <c r="M107" s="170">
        <v>0.39029999999999998</v>
      </c>
      <c r="N107" s="171">
        <v>0.10059999999999999</v>
      </c>
      <c r="O107" s="172">
        <f t="shared" si="83"/>
        <v>0.4909</v>
      </c>
      <c r="P107" s="173">
        <v>1110</v>
      </c>
      <c r="Q107" s="116">
        <f t="shared" si="77"/>
        <v>-2.4250000000000105</v>
      </c>
      <c r="R107" s="116">
        <f t="shared" si="78"/>
        <v>0.29910269192422206</v>
      </c>
      <c r="S107" s="116">
        <f t="shared" si="79"/>
        <v>-1.8788726763941566</v>
      </c>
      <c r="T107" s="116">
        <f t="shared" si="80"/>
        <v>-1.6933369770803053</v>
      </c>
      <c r="U107" s="117"/>
      <c r="V107" s="118">
        <f t="shared" si="52"/>
        <v>-2.445594669848854</v>
      </c>
      <c r="W107" s="118">
        <f t="shared" si="56"/>
        <v>-7.4455946698488535</v>
      </c>
      <c r="X107" s="118">
        <f t="shared" si="57"/>
        <v>2.554405330151146</v>
      </c>
      <c r="Y107" s="118">
        <f t="shared" si="58"/>
        <v>-8.9765782501883056</v>
      </c>
      <c r="Z107" s="118">
        <f t="shared" si="59"/>
        <v>4.0853889104905985</v>
      </c>
      <c r="AA107" s="118">
        <f t="shared" si="60"/>
        <v>0.4686460764989463</v>
      </c>
      <c r="AB107" s="118">
        <f t="shared" si="61"/>
        <v>-4.5313539235010536</v>
      </c>
      <c r="AC107" s="118">
        <f t="shared" si="62"/>
        <v>5.4686460764989464</v>
      </c>
      <c r="AD107" s="118">
        <f t="shared" si="63"/>
        <v>-8.4233254492653309</v>
      </c>
      <c r="AE107" s="118">
        <f t="shared" si="64"/>
        <v>9.3606176022632219</v>
      </c>
      <c r="AF107" s="118">
        <f t="shared" si="65"/>
        <v>-1.5746462029102417</v>
      </c>
      <c r="AG107" s="118">
        <f t="shared" si="66"/>
        <v>-6.5746462029102419</v>
      </c>
      <c r="AH107" s="118">
        <f t="shared" si="67"/>
        <v>3.4253537970897581</v>
      </c>
      <c r="AI107" s="118">
        <f t="shared" si="68"/>
        <v>-9.313593663214796</v>
      </c>
      <c r="AJ107" s="118">
        <f t="shared" si="69"/>
        <v>6.164301257394313</v>
      </c>
      <c r="AK107" s="118">
        <f t="shared" si="70"/>
        <v>-1.4085398155935838</v>
      </c>
      <c r="AL107" s="118">
        <f t="shared" si="71"/>
        <v>-6.408539815593584</v>
      </c>
      <c r="AM107" s="118">
        <f t="shared" si="72"/>
        <v>3.591460184406416</v>
      </c>
      <c r="AN107" s="118">
        <f t="shared" si="73"/>
        <v>-7.6257281154923797</v>
      </c>
      <c r="AO107" s="118">
        <f t="shared" si="74"/>
        <v>4.8086484843052117</v>
      </c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</row>
    <row r="108" spans="1:128" ht="13.7" customHeight="1">
      <c r="A108" s="110" t="s">
        <v>30</v>
      </c>
      <c r="B108" s="111" t="s">
        <v>58</v>
      </c>
      <c r="C108" s="163" t="s">
        <v>146</v>
      </c>
      <c r="D108" s="100">
        <v>6</v>
      </c>
      <c r="E108" s="113">
        <v>443.09849999999994</v>
      </c>
      <c r="F108" s="113">
        <f t="shared" si="55"/>
        <v>443.7999999999999</v>
      </c>
      <c r="G108" s="154">
        <v>0.55059999999999998</v>
      </c>
      <c r="H108" s="154">
        <v>0.15090000000000001</v>
      </c>
      <c r="I108" s="114">
        <f t="shared" si="75"/>
        <v>0.70150000000000001</v>
      </c>
      <c r="J108" s="113">
        <f t="shared" si="76"/>
        <v>1582.2241362865216</v>
      </c>
      <c r="K108" s="131"/>
      <c r="L108" s="169">
        <v>443.8</v>
      </c>
      <c r="M108" s="170">
        <v>0.5403</v>
      </c>
      <c r="N108" s="171">
        <v>0.15479999999999999</v>
      </c>
      <c r="O108" s="172">
        <f t="shared" si="83"/>
        <v>0.69510000000000005</v>
      </c>
      <c r="P108" s="173">
        <v>1570</v>
      </c>
      <c r="Q108" s="116">
        <f t="shared" si="77"/>
        <v>-1.8706865237922223</v>
      </c>
      <c r="R108" s="116">
        <f t="shared" si="78"/>
        <v>2.5844930417494938</v>
      </c>
      <c r="S108" s="116">
        <f t="shared" si="79"/>
        <v>-0.91233071988595316</v>
      </c>
      <c r="T108" s="116">
        <f t="shared" si="80"/>
        <v>-0.77259194864841374</v>
      </c>
      <c r="U108" s="117"/>
      <c r="V108" s="118">
        <f t="shared" si="52"/>
        <v>-2.445594669848854</v>
      </c>
      <c r="W108" s="118">
        <f t="shared" si="56"/>
        <v>-7.4455946698488535</v>
      </c>
      <c r="X108" s="118">
        <f t="shared" si="57"/>
        <v>2.554405330151146</v>
      </c>
      <c r="Y108" s="118">
        <f t="shared" si="58"/>
        <v>-8.9765782501883056</v>
      </c>
      <c r="Z108" s="118">
        <f t="shared" si="59"/>
        <v>4.0853889104905985</v>
      </c>
      <c r="AA108" s="118">
        <f t="shared" si="60"/>
        <v>0.4686460764989463</v>
      </c>
      <c r="AB108" s="118">
        <f t="shared" si="61"/>
        <v>-4.5313539235010536</v>
      </c>
      <c r="AC108" s="118">
        <f t="shared" si="62"/>
        <v>5.4686460764989464</v>
      </c>
      <c r="AD108" s="118">
        <f t="shared" si="63"/>
        <v>-8.4233254492653309</v>
      </c>
      <c r="AE108" s="118">
        <f t="shared" si="64"/>
        <v>9.3606176022632219</v>
      </c>
      <c r="AF108" s="118">
        <f t="shared" si="65"/>
        <v>-1.5746462029102417</v>
      </c>
      <c r="AG108" s="118">
        <f t="shared" si="66"/>
        <v>-6.5746462029102419</v>
      </c>
      <c r="AH108" s="118">
        <f t="shared" si="67"/>
        <v>3.4253537970897581</v>
      </c>
      <c r="AI108" s="118">
        <f t="shared" si="68"/>
        <v>-9.313593663214796</v>
      </c>
      <c r="AJ108" s="118">
        <f t="shared" si="69"/>
        <v>6.164301257394313</v>
      </c>
      <c r="AK108" s="118">
        <f t="shared" si="70"/>
        <v>-1.4085398155935838</v>
      </c>
      <c r="AL108" s="118">
        <f t="shared" si="71"/>
        <v>-6.408539815593584</v>
      </c>
      <c r="AM108" s="118">
        <f t="shared" si="72"/>
        <v>3.591460184406416</v>
      </c>
      <c r="AN108" s="118">
        <f t="shared" si="73"/>
        <v>-7.6257281154923797</v>
      </c>
      <c r="AO108" s="118">
        <f t="shared" si="74"/>
        <v>4.8086484843052117</v>
      </c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</row>
    <row r="109" spans="1:128" ht="13.7" customHeight="1">
      <c r="A109" s="110" t="s">
        <v>30</v>
      </c>
      <c r="B109" s="111" t="s">
        <v>58</v>
      </c>
      <c r="C109" s="163" t="s">
        <v>146</v>
      </c>
      <c r="D109" s="100">
        <v>7</v>
      </c>
      <c r="E109" s="113">
        <v>442.99879999999996</v>
      </c>
      <c r="F109" s="113">
        <f t="shared" si="55"/>
        <v>444.9</v>
      </c>
      <c r="G109" s="154">
        <v>1.5013000000000001</v>
      </c>
      <c r="H109" s="154">
        <v>0.39989999999999998</v>
      </c>
      <c r="I109" s="114">
        <f t="shared" si="75"/>
        <v>1.9012</v>
      </c>
      <c r="J109" s="113">
        <f t="shared" si="76"/>
        <v>4284.7201208207043</v>
      </c>
      <c r="K109" s="131"/>
      <c r="L109" s="169">
        <v>444.8</v>
      </c>
      <c r="M109" s="170">
        <v>1.4804999999999999</v>
      </c>
      <c r="N109" s="171">
        <v>0.40029999999999999</v>
      </c>
      <c r="O109" s="172">
        <f t="shared" si="83"/>
        <v>1.8807999999999998</v>
      </c>
      <c r="P109" s="173">
        <v>4240</v>
      </c>
      <c r="Q109" s="116">
        <f t="shared" si="77"/>
        <v>-1.3854659295277527</v>
      </c>
      <c r="R109" s="116">
        <f t="shared" si="78"/>
        <v>0.10002500625156577</v>
      </c>
      <c r="S109" s="116">
        <f t="shared" si="79"/>
        <v>-1.0730065221965177</v>
      </c>
      <c r="T109" s="116">
        <f t="shared" si="80"/>
        <v>-1.0437115974832571</v>
      </c>
      <c r="U109" s="117"/>
      <c r="V109" s="118">
        <f t="shared" si="52"/>
        <v>-2.445594669848854</v>
      </c>
      <c r="W109" s="118">
        <f t="shared" si="56"/>
        <v>-7.4455946698488535</v>
      </c>
      <c r="X109" s="118">
        <f t="shared" si="57"/>
        <v>2.554405330151146</v>
      </c>
      <c r="Y109" s="118">
        <f t="shared" si="58"/>
        <v>-8.9765782501883056</v>
      </c>
      <c r="Z109" s="118">
        <f t="shared" si="59"/>
        <v>4.0853889104905985</v>
      </c>
      <c r="AA109" s="118">
        <f t="shared" si="60"/>
        <v>0.4686460764989463</v>
      </c>
      <c r="AB109" s="118">
        <f t="shared" si="61"/>
        <v>-4.5313539235010536</v>
      </c>
      <c r="AC109" s="118">
        <f t="shared" si="62"/>
        <v>5.4686460764989464</v>
      </c>
      <c r="AD109" s="118">
        <f t="shared" si="63"/>
        <v>-8.4233254492653309</v>
      </c>
      <c r="AE109" s="118">
        <f t="shared" si="64"/>
        <v>9.3606176022632219</v>
      </c>
      <c r="AF109" s="118">
        <f t="shared" si="65"/>
        <v>-1.5746462029102417</v>
      </c>
      <c r="AG109" s="118">
        <f t="shared" si="66"/>
        <v>-6.5746462029102419</v>
      </c>
      <c r="AH109" s="118">
        <f t="shared" si="67"/>
        <v>3.4253537970897581</v>
      </c>
      <c r="AI109" s="118">
        <f t="shared" si="68"/>
        <v>-9.313593663214796</v>
      </c>
      <c r="AJ109" s="118">
        <f t="shared" si="69"/>
        <v>6.164301257394313</v>
      </c>
      <c r="AK109" s="118">
        <f t="shared" si="70"/>
        <v>-1.4085398155935838</v>
      </c>
      <c r="AL109" s="118">
        <f t="shared" si="71"/>
        <v>-6.408539815593584</v>
      </c>
      <c r="AM109" s="118">
        <f t="shared" si="72"/>
        <v>3.591460184406416</v>
      </c>
      <c r="AN109" s="118">
        <f t="shared" si="73"/>
        <v>-7.6257281154923797</v>
      </c>
      <c r="AO109" s="118">
        <f t="shared" si="74"/>
        <v>4.8086484843052117</v>
      </c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</row>
    <row r="110" spans="1:128" ht="13.7" customHeight="1">
      <c r="A110" s="110" t="s">
        <v>30</v>
      </c>
      <c r="B110" s="111" t="s">
        <v>58</v>
      </c>
      <c r="C110" s="163" t="s">
        <v>146</v>
      </c>
      <c r="D110" s="100">
        <v>8</v>
      </c>
      <c r="E110" s="113">
        <v>443.64819999999997</v>
      </c>
      <c r="F110" s="113">
        <f t="shared" si="55"/>
        <v>446.4</v>
      </c>
      <c r="G110" s="154">
        <v>2.2513999999999998</v>
      </c>
      <c r="H110" s="154">
        <v>0.50039999999999996</v>
      </c>
      <c r="I110" s="114">
        <f t="shared" si="75"/>
        <v>2.7517999999999998</v>
      </c>
      <c r="J110" s="113">
        <f t="shared" si="76"/>
        <v>6188.1775761467998</v>
      </c>
      <c r="K110" s="131"/>
      <c r="L110" s="169">
        <v>446.3</v>
      </c>
      <c r="M110" s="170">
        <v>2.2328999999999999</v>
      </c>
      <c r="N110" s="171">
        <v>0.50219999999999998</v>
      </c>
      <c r="O110" s="172">
        <f t="shared" si="83"/>
        <v>2.7351000000000001</v>
      </c>
      <c r="P110" s="173">
        <v>6150</v>
      </c>
      <c r="Q110" s="116">
        <f t="shared" si="77"/>
        <v>-0.82171093541796048</v>
      </c>
      <c r="R110" s="116">
        <f t="shared" si="78"/>
        <v>0.35971223021583215</v>
      </c>
      <c r="S110" s="116">
        <f t="shared" si="79"/>
        <v>-0.60687549967293097</v>
      </c>
      <c r="T110" s="116">
        <f t="shared" si="80"/>
        <v>-0.61694377184585969</v>
      </c>
      <c r="U110" s="117"/>
      <c r="V110" s="118">
        <f t="shared" si="52"/>
        <v>-2.445594669848854</v>
      </c>
      <c r="W110" s="118">
        <f t="shared" si="56"/>
        <v>-7.4455946698488535</v>
      </c>
      <c r="X110" s="118">
        <f t="shared" si="57"/>
        <v>2.554405330151146</v>
      </c>
      <c r="Y110" s="118">
        <f t="shared" si="58"/>
        <v>-8.9765782501883056</v>
      </c>
      <c r="Z110" s="118">
        <f t="shared" si="59"/>
        <v>4.0853889104905985</v>
      </c>
      <c r="AA110" s="118">
        <f t="shared" si="60"/>
        <v>0.4686460764989463</v>
      </c>
      <c r="AB110" s="118">
        <f t="shared" si="61"/>
        <v>-4.5313539235010536</v>
      </c>
      <c r="AC110" s="118">
        <f t="shared" si="62"/>
        <v>5.4686460764989464</v>
      </c>
      <c r="AD110" s="118">
        <f t="shared" si="63"/>
        <v>-8.4233254492653309</v>
      </c>
      <c r="AE110" s="118">
        <f t="shared" si="64"/>
        <v>9.3606176022632219</v>
      </c>
      <c r="AF110" s="118">
        <f t="shared" si="65"/>
        <v>-1.5746462029102417</v>
      </c>
      <c r="AG110" s="118">
        <f t="shared" si="66"/>
        <v>-6.5746462029102419</v>
      </c>
      <c r="AH110" s="118">
        <f t="shared" si="67"/>
        <v>3.4253537970897581</v>
      </c>
      <c r="AI110" s="118">
        <f t="shared" si="68"/>
        <v>-9.313593663214796</v>
      </c>
      <c r="AJ110" s="118">
        <f t="shared" si="69"/>
        <v>6.164301257394313</v>
      </c>
      <c r="AK110" s="118">
        <f t="shared" si="70"/>
        <v>-1.4085398155935838</v>
      </c>
      <c r="AL110" s="118">
        <f t="shared" si="71"/>
        <v>-6.408539815593584</v>
      </c>
      <c r="AM110" s="118">
        <f t="shared" si="72"/>
        <v>3.591460184406416</v>
      </c>
      <c r="AN110" s="118">
        <f t="shared" si="73"/>
        <v>-7.6257281154923797</v>
      </c>
      <c r="AO110" s="118">
        <f t="shared" si="74"/>
        <v>4.8086484843052117</v>
      </c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</row>
    <row r="111" spans="1:128" ht="13.7" customHeight="1">
      <c r="A111" s="110" t="s">
        <v>30</v>
      </c>
      <c r="B111" s="111" t="s">
        <v>58</v>
      </c>
      <c r="C111" s="163" t="s">
        <v>146</v>
      </c>
      <c r="D111" s="100">
        <v>9</v>
      </c>
      <c r="E111" s="113">
        <v>443.29829999999998</v>
      </c>
      <c r="F111" s="113">
        <f t="shared" si="55"/>
        <v>446.8</v>
      </c>
      <c r="G111" s="154">
        <v>2.7511000000000001</v>
      </c>
      <c r="H111" s="154">
        <v>0.75060000000000004</v>
      </c>
      <c r="I111" s="114">
        <f t="shared" si="75"/>
        <v>3.5017</v>
      </c>
      <c r="J111" s="113">
        <f t="shared" si="76"/>
        <v>7875.7185265144508</v>
      </c>
      <c r="K111" s="131"/>
      <c r="L111" s="169">
        <v>446.8</v>
      </c>
      <c r="M111" s="170">
        <v>2.7277</v>
      </c>
      <c r="N111" s="171">
        <v>0.75170000000000003</v>
      </c>
      <c r="O111" s="172">
        <f>M111+N111</f>
        <v>3.4794</v>
      </c>
      <c r="P111" s="173">
        <v>7830</v>
      </c>
      <c r="Q111" s="116">
        <f t="shared" si="77"/>
        <v>-0.85056886336374848</v>
      </c>
      <c r="R111" s="116">
        <f t="shared" si="78"/>
        <v>0.14654942712496533</v>
      </c>
      <c r="S111" s="116">
        <f t="shared" si="79"/>
        <v>-0.6368335379958302</v>
      </c>
      <c r="T111" s="116">
        <f t="shared" si="80"/>
        <v>-0.58049975199766812</v>
      </c>
      <c r="U111" s="117"/>
      <c r="V111" s="118">
        <f t="shared" si="52"/>
        <v>-2.445594669848854</v>
      </c>
      <c r="W111" s="118">
        <f t="shared" si="56"/>
        <v>-7.4455946698488535</v>
      </c>
      <c r="X111" s="118">
        <f t="shared" si="57"/>
        <v>2.554405330151146</v>
      </c>
      <c r="Y111" s="118">
        <f t="shared" si="58"/>
        <v>-8.9765782501883056</v>
      </c>
      <c r="Z111" s="118">
        <f t="shared" si="59"/>
        <v>4.0853889104905985</v>
      </c>
      <c r="AA111" s="118">
        <f t="shared" si="60"/>
        <v>0.4686460764989463</v>
      </c>
      <c r="AB111" s="118">
        <f t="shared" si="61"/>
        <v>-4.5313539235010536</v>
      </c>
      <c r="AC111" s="118">
        <f t="shared" si="62"/>
        <v>5.4686460764989464</v>
      </c>
      <c r="AD111" s="118">
        <f t="shared" si="63"/>
        <v>-8.4233254492653309</v>
      </c>
      <c r="AE111" s="118">
        <f t="shared" si="64"/>
        <v>9.3606176022632219</v>
      </c>
      <c r="AF111" s="118">
        <f t="shared" si="65"/>
        <v>-1.5746462029102417</v>
      </c>
      <c r="AG111" s="118">
        <f t="shared" si="66"/>
        <v>-6.5746462029102419</v>
      </c>
      <c r="AH111" s="118">
        <f t="shared" si="67"/>
        <v>3.4253537970897581</v>
      </c>
      <c r="AI111" s="118">
        <f t="shared" si="68"/>
        <v>-9.313593663214796</v>
      </c>
      <c r="AJ111" s="118">
        <f t="shared" si="69"/>
        <v>6.164301257394313</v>
      </c>
      <c r="AK111" s="118">
        <f t="shared" si="70"/>
        <v>-1.4085398155935838</v>
      </c>
      <c r="AL111" s="118">
        <f t="shared" si="71"/>
        <v>-6.408539815593584</v>
      </c>
      <c r="AM111" s="118">
        <f t="shared" si="72"/>
        <v>3.591460184406416</v>
      </c>
      <c r="AN111" s="118">
        <f t="shared" si="73"/>
        <v>-7.6257281154923797</v>
      </c>
      <c r="AO111" s="118">
        <f t="shared" si="74"/>
        <v>4.8086484843052117</v>
      </c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</row>
    <row r="112" spans="1:128">
      <c r="A112" s="110" t="s">
        <v>29</v>
      </c>
      <c r="B112" s="111" t="s">
        <v>95</v>
      </c>
      <c r="C112" s="163" t="s">
        <v>147</v>
      </c>
      <c r="D112" s="164">
        <v>1</v>
      </c>
      <c r="E112" s="113">
        <v>444.86820000000006</v>
      </c>
      <c r="F112" s="113">
        <f t="shared" si="55"/>
        <v>444.90000000000003</v>
      </c>
      <c r="G112" s="154">
        <v>2.0899999999999998E-2</v>
      </c>
      <c r="H112" s="154">
        <v>1.09E-2</v>
      </c>
      <c r="I112" s="114">
        <f t="shared" si="75"/>
        <v>3.1799999999999995E-2</v>
      </c>
      <c r="J112" s="113">
        <f t="shared" si="76"/>
        <v>71.479917436842285</v>
      </c>
      <c r="K112" s="129"/>
      <c r="L112" s="129">
        <v>444.9</v>
      </c>
      <c r="M112" s="130"/>
      <c r="N112" s="130"/>
      <c r="O112" s="130">
        <v>2.53E-2</v>
      </c>
      <c r="P112" s="166">
        <v>56.87</v>
      </c>
      <c r="Q112" s="116"/>
      <c r="R112" s="116"/>
      <c r="S112" s="116">
        <f t="shared" si="79"/>
        <v>-20.440251572327035</v>
      </c>
      <c r="T112" s="116">
        <f t="shared" si="80"/>
        <v>-20.439191818808709</v>
      </c>
      <c r="U112" s="117"/>
      <c r="V112" s="118">
        <f t="shared" si="52"/>
        <v>-2.445594669848854</v>
      </c>
      <c r="W112" s="118">
        <f t="shared" si="56"/>
        <v>-7.4455946698488535</v>
      </c>
      <c r="X112" s="118">
        <f t="shared" si="57"/>
        <v>2.554405330151146</v>
      </c>
      <c r="Y112" s="118">
        <f t="shared" si="58"/>
        <v>-8.9765782501883056</v>
      </c>
      <c r="Z112" s="118">
        <f t="shared" si="59"/>
        <v>4.0853889104905985</v>
      </c>
      <c r="AA112" s="118">
        <f t="shared" si="60"/>
        <v>0.4686460764989463</v>
      </c>
      <c r="AB112" s="118">
        <f t="shared" si="61"/>
        <v>-4.5313539235010536</v>
      </c>
      <c r="AC112" s="118">
        <f t="shared" si="62"/>
        <v>5.4686460764989464</v>
      </c>
      <c r="AD112" s="118">
        <f t="shared" si="63"/>
        <v>-8.4233254492653309</v>
      </c>
      <c r="AE112" s="118">
        <f t="shared" si="64"/>
        <v>9.3606176022632219</v>
      </c>
      <c r="AF112" s="118">
        <f t="shared" si="65"/>
        <v>-1.5746462029102417</v>
      </c>
      <c r="AG112" s="118">
        <f t="shared" si="66"/>
        <v>-6.5746462029102419</v>
      </c>
      <c r="AH112" s="118">
        <f t="shared" si="67"/>
        <v>3.4253537970897581</v>
      </c>
      <c r="AI112" s="118">
        <f t="shared" si="68"/>
        <v>-9.313593663214796</v>
      </c>
      <c r="AJ112" s="118">
        <f t="shared" si="69"/>
        <v>6.164301257394313</v>
      </c>
      <c r="AK112" s="118">
        <f t="shared" si="70"/>
        <v>-1.4085398155935838</v>
      </c>
      <c r="AL112" s="118">
        <f t="shared" si="71"/>
        <v>-6.408539815593584</v>
      </c>
      <c r="AM112" s="118">
        <f t="shared" si="72"/>
        <v>3.591460184406416</v>
      </c>
      <c r="AN112" s="118">
        <f t="shared" si="73"/>
        <v>-7.6257281154923797</v>
      </c>
      <c r="AO112" s="118">
        <f t="shared" si="74"/>
        <v>4.8086484843052117</v>
      </c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</row>
    <row r="113" spans="1:128">
      <c r="A113" s="110" t="s">
        <v>29</v>
      </c>
      <c r="B113" s="111" t="s">
        <v>95</v>
      </c>
      <c r="C113" s="163" t="s">
        <v>147</v>
      </c>
      <c r="D113" s="100">
        <v>2</v>
      </c>
      <c r="E113" s="113">
        <v>443.55009999999999</v>
      </c>
      <c r="F113" s="113">
        <f t="shared" si="55"/>
        <v>443.6</v>
      </c>
      <c r="G113" s="154">
        <v>3.4799999999999998E-2</v>
      </c>
      <c r="H113" s="154">
        <v>1.5100000000000001E-2</v>
      </c>
      <c r="I113" s="114">
        <f t="shared" si="75"/>
        <v>4.99E-2</v>
      </c>
      <c r="J113" s="113">
        <f t="shared" si="76"/>
        <v>112.4966076705233</v>
      </c>
      <c r="K113" s="131"/>
      <c r="L113" s="131">
        <v>443.5</v>
      </c>
      <c r="M113" s="132"/>
      <c r="N113" s="132"/>
      <c r="O113" s="132">
        <v>4.1700000000000001E-2</v>
      </c>
      <c r="P113" s="167">
        <v>94.02</v>
      </c>
      <c r="Q113" s="116"/>
      <c r="R113" s="116"/>
      <c r="S113" s="116">
        <f t="shared" si="79"/>
        <v>-16.432865731462922</v>
      </c>
      <c r="T113" s="116">
        <f t="shared" si="80"/>
        <v>-16.424146517055025</v>
      </c>
      <c r="U113" s="117"/>
      <c r="V113" s="118">
        <f t="shared" si="52"/>
        <v>-2.445594669848854</v>
      </c>
      <c r="W113" s="118">
        <f t="shared" si="56"/>
        <v>-7.4455946698488535</v>
      </c>
      <c r="X113" s="118">
        <f t="shared" si="57"/>
        <v>2.554405330151146</v>
      </c>
      <c r="Y113" s="118">
        <f t="shared" si="58"/>
        <v>-8.9765782501883056</v>
      </c>
      <c r="Z113" s="118">
        <f t="shared" si="59"/>
        <v>4.0853889104905985</v>
      </c>
      <c r="AA113" s="118">
        <f t="shared" si="60"/>
        <v>0.4686460764989463</v>
      </c>
      <c r="AB113" s="118">
        <f t="shared" si="61"/>
        <v>-4.5313539235010536</v>
      </c>
      <c r="AC113" s="118">
        <f t="shared" si="62"/>
        <v>5.4686460764989464</v>
      </c>
      <c r="AD113" s="118">
        <f t="shared" si="63"/>
        <v>-8.4233254492653309</v>
      </c>
      <c r="AE113" s="118">
        <f t="shared" si="64"/>
        <v>9.3606176022632219</v>
      </c>
      <c r="AF113" s="118">
        <f t="shared" si="65"/>
        <v>-1.5746462029102417</v>
      </c>
      <c r="AG113" s="118">
        <f t="shared" si="66"/>
        <v>-6.5746462029102419</v>
      </c>
      <c r="AH113" s="118">
        <f t="shared" si="67"/>
        <v>3.4253537970897581</v>
      </c>
      <c r="AI113" s="118">
        <f t="shared" si="68"/>
        <v>-9.313593663214796</v>
      </c>
      <c r="AJ113" s="118">
        <f t="shared" si="69"/>
        <v>6.164301257394313</v>
      </c>
      <c r="AK113" s="118">
        <f t="shared" si="70"/>
        <v>-1.4085398155935838</v>
      </c>
      <c r="AL113" s="118">
        <f t="shared" si="71"/>
        <v>-6.408539815593584</v>
      </c>
      <c r="AM113" s="118">
        <f t="shared" si="72"/>
        <v>3.591460184406416</v>
      </c>
      <c r="AN113" s="118">
        <f t="shared" si="73"/>
        <v>-7.6257281154923797</v>
      </c>
      <c r="AO113" s="118">
        <f t="shared" si="74"/>
        <v>4.8086484843052117</v>
      </c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</row>
    <row r="114" spans="1:128">
      <c r="A114" s="110" t="s">
        <v>29</v>
      </c>
      <c r="B114" s="111" t="s">
        <v>95</v>
      </c>
      <c r="C114" s="163" t="s">
        <v>147</v>
      </c>
      <c r="D114" s="100">
        <v>3</v>
      </c>
      <c r="E114" s="113">
        <v>443.89819999999997</v>
      </c>
      <c r="F114" s="113">
        <f t="shared" si="55"/>
        <v>444</v>
      </c>
      <c r="G114" s="154">
        <v>7.4899999999999994E-2</v>
      </c>
      <c r="H114" s="154">
        <v>2.69E-2</v>
      </c>
      <c r="I114" s="114">
        <f t="shared" si="75"/>
        <v>0.1018</v>
      </c>
      <c r="J114" s="113">
        <f t="shared" si="76"/>
        <v>229.3120147835939</v>
      </c>
      <c r="K114" s="131"/>
      <c r="L114" s="131">
        <v>444.1</v>
      </c>
      <c r="M114" s="132"/>
      <c r="N114" s="132"/>
      <c r="O114" s="132">
        <v>9.2899999999999996E-2</v>
      </c>
      <c r="P114" s="167">
        <v>209.19</v>
      </c>
      <c r="Q114" s="116"/>
      <c r="R114" s="116"/>
      <c r="S114" s="116">
        <f t="shared" si="79"/>
        <v>-8.7426326129666059</v>
      </c>
      <c r="T114" s="116">
        <f t="shared" si="80"/>
        <v>-8.7749500620730334</v>
      </c>
      <c r="U114" s="117"/>
      <c r="V114" s="118">
        <f t="shared" ref="V114:V145" si="84">$Q$167</f>
        <v>-2.445594669848854</v>
      </c>
      <c r="W114" s="118">
        <f t="shared" si="56"/>
        <v>-7.4455946698488535</v>
      </c>
      <c r="X114" s="118">
        <f t="shared" si="57"/>
        <v>2.554405330151146</v>
      </c>
      <c r="Y114" s="118">
        <f t="shared" si="58"/>
        <v>-8.9765782501883056</v>
      </c>
      <c r="Z114" s="118">
        <f t="shared" si="59"/>
        <v>4.0853889104905985</v>
      </c>
      <c r="AA114" s="118">
        <f t="shared" si="60"/>
        <v>0.4686460764989463</v>
      </c>
      <c r="AB114" s="118">
        <f t="shared" si="61"/>
        <v>-4.5313539235010536</v>
      </c>
      <c r="AC114" s="118">
        <f t="shared" si="62"/>
        <v>5.4686460764989464</v>
      </c>
      <c r="AD114" s="118">
        <f t="shared" si="63"/>
        <v>-8.4233254492653309</v>
      </c>
      <c r="AE114" s="118">
        <f t="shared" si="64"/>
        <v>9.3606176022632219</v>
      </c>
      <c r="AF114" s="118">
        <f t="shared" si="65"/>
        <v>-1.5746462029102417</v>
      </c>
      <c r="AG114" s="118">
        <f t="shared" si="66"/>
        <v>-6.5746462029102419</v>
      </c>
      <c r="AH114" s="118">
        <f t="shared" si="67"/>
        <v>3.4253537970897581</v>
      </c>
      <c r="AI114" s="118">
        <f t="shared" si="68"/>
        <v>-9.313593663214796</v>
      </c>
      <c r="AJ114" s="118">
        <f t="shared" si="69"/>
        <v>6.164301257394313</v>
      </c>
      <c r="AK114" s="118">
        <f t="shared" si="70"/>
        <v>-1.4085398155935838</v>
      </c>
      <c r="AL114" s="118">
        <f t="shared" si="71"/>
        <v>-6.408539815593584</v>
      </c>
      <c r="AM114" s="118">
        <f t="shared" si="72"/>
        <v>3.591460184406416</v>
      </c>
      <c r="AN114" s="118">
        <f t="shared" si="73"/>
        <v>-7.6257281154923797</v>
      </c>
      <c r="AO114" s="118">
        <f t="shared" si="74"/>
        <v>4.8086484843052117</v>
      </c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</row>
    <row r="115" spans="1:128">
      <c r="A115" s="110" t="s">
        <v>29</v>
      </c>
      <c r="B115" s="111" t="s">
        <v>95</v>
      </c>
      <c r="C115" s="163" t="s">
        <v>147</v>
      </c>
      <c r="D115" s="100">
        <v>4</v>
      </c>
      <c r="E115" s="113">
        <v>443.49950000000001</v>
      </c>
      <c r="F115" s="113">
        <f t="shared" si="55"/>
        <v>443.8</v>
      </c>
      <c r="G115" s="154">
        <v>0.25</v>
      </c>
      <c r="H115" s="154">
        <v>5.0500000000000003E-2</v>
      </c>
      <c r="I115" s="114">
        <f t="shared" si="75"/>
        <v>0.30049999999999999</v>
      </c>
      <c r="J115" s="113">
        <f t="shared" si="76"/>
        <v>677.39238297058398</v>
      </c>
      <c r="K115" s="131"/>
      <c r="L115" s="131">
        <v>443.8</v>
      </c>
      <c r="M115" s="132"/>
      <c r="N115" s="132"/>
      <c r="O115" s="132">
        <v>0.28410000000000002</v>
      </c>
      <c r="P115" s="167">
        <v>640.15</v>
      </c>
      <c r="Q115" s="116"/>
      <c r="R115" s="116"/>
      <c r="S115" s="116">
        <f t="shared" si="79"/>
        <v>-5.4575707154741995</v>
      </c>
      <c r="T115" s="116">
        <f t="shared" si="80"/>
        <v>-5.4979040076099102</v>
      </c>
      <c r="U115" s="117"/>
      <c r="V115" s="118">
        <f t="shared" si="84"/>
        <v>-2.445594669848854</v>
      </c>
      <c r="W115" s="118">
        <f t="shared" si="56"/>
        <v>-7.4455946698488535</v>
      </c>
      <c r="X115" s="118">
        <f t="shared" si="57"/>
        <v>2.554405330151146</v>
      </c>
      <c r="Y115" s="118">
        <f t="shared" si="58"/>
        <v>-8.9765782501883056</v>
      </c>
      <c r="Z115" s="118">
        <f t="shared" si="59"/>
        <v>4.0853889104905985</v>
      </c>
      <c r="AA115" s="118">
        <f t="shared" si="60"/>
        <v>0.4686460764989463</v>
      </c>
      <c r="AB115" s="118">
        <f t="shared" si="61"/>
        <v>-4.5313539235010536</v>
      </c>
      <c r="AC115" s="118">
        <f t="shared" si="62"/>
        <v>5.4686460764989464</v>
      </c>
      <c r="AD115" s="118">
        <f t="shared" si="63"/>
        <v>-8.4233254492653309</v>
      </c>
      <c r="AE115" s="118">
        <f t="shared" si="64"/>
        <v>9.3606176022632219</v>
      </c>
      <c r="AF115" s="118">
        <f t="shared" si="65"/>
        <v>-1.5746462029102417</v>
      </c>
      <c r="AG115" s="118">
        <f t="shared" si="66"/>
        <v>-6.5746462029102419</v>
      </c>
      <c r="AH115" s="118">
        <f t="shared" si="67"/>
        <v>3.4253537970897581</v>
      </c>
      <c r="AI115" s="118">
        <f t="shared" si="68"/>
        <v>-9.313593663214796</v>
      </c>
      <c r="AJ115" s="118">
        <f t="shared" si="69"/>
        <v>6.164301257394313</v>
      </c>
      <c r="AK115" s="118">
        <f t="shared" si="70"/>
        <v>-1.4085398155935838</v>
      </c>
      <c r="AL115" s="118">
        <f t="shared" si="71"/>
        <v>-6.408539815593584</v>
      </c>
      <c r="AM115" s="118">
        <f t="shared" si="72"/>
        <v>3.591460184406416</v>
      </c>
      <c r="AN115" s="118">
        <f t="shared" si="73"/>
        <v>-7.6257281154923797</v>
      </c>
      <c r="AO115" s="118">
        <f t="shared" si="74"/>
        <v>4.8086484843052117</v>
      </c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</row>
    <row r="116" spans="1:128">
      <c r="A116" s="110" t="s">
        <v>29</v>
      </c>
      <c r="B116" s="111" t="s">
        <v>95</v>
      </c>
      <c r="C116" s="163" t="s">
        <v>147</v>
      </c>
      <c r="D116" s="100">
        <v>5</v>
      </c>
      <c r="E116" s="113">
        <v>443.49779999999998</v>
      </c>
      <c r="F116" s="113">
        <f t="shared" si="55"/>
        <v>444</v>
      </c>
      <c r="G116" s="154">
        <v>0.40129999999999999</v>
      </c>
      <c r="H116" s="154">
        <v>0.1009</v>
      </c>
      <c r="I116" s="114">
        <f t="shared" si="75"/>
        <v>0.50219999999999998</v>
      </c>
      <c r="J116" s="113">
        <f t="shared" si="76"/>
        <v>1131.8781958394411</v>
      </c>
      <c r="K116" s="131"/>
      <c r="L116" s="131">
        <v>443.9</v>
      </c>
      <c r="M116" s="132"/>
      <c r="N116" s="132"/>
      <c r="O116" s="132">
        <v>0.48309999999999997</v>
      </c>
      <c r="P116" s="167">
        <v>1088.31</v>
      </c>
      <c r="Q116" s="116"/>
      <c r="R116" s="116"/>
      <c r="S116" s="116">
        <f t="shared" si="79"/>
        <v>-3.8032656312226214</v>
      </c>
      <c r="T116" s="116">
        <f t="shared" si="80"/>
        <v>-3.8491947278063288</v>
      </c>
      <c r="U116" s="117"/>
      <c r="V116" s="118">
        <f t="shared" si="84"/>
        <v>-2.445594669848854</v>
      </c>
      <c r="W116" s="118">
        <f t="shared" si="56"/>
        <v>-7.4455946698488535</v>
      </c>
      <c r="X116" s="118">
        <f t="shared" si="57"/>
        <v>2.554405330151146</v>
      </c>
      <c r="Y116" s="118">
        <f t="shared" si="58"/>
        <v>-8.9765782501883056</v>
      </c>
      <c r="Z116" s="118">
        <f t="shared" si="59"/>
        <v>4.0853889104905985</v>
      </c>
      <c r="AA116" s="118">
        <f t="shared" si="60"/>
        <v>0.4686460764989463</v>
      </c>
      <c r="AB116" s="118">
        <f t="shared" si="61"/>
        <v>-4.5313539235010536</v>
      </c>
      <c r="AC116" s="118">
        <f t="shared" si="62"/>
        <v>5.4686460764989464</v>
      </c>
      <c r="AD116" s="118">
        <f t="shared" si="63"/>
        <v>-8.4233254492653309</v>
      </c>
      <c r="AE116" s="118">
        <f t="shared" si="64"/>
        <v>9.3606176022632219</v>
      </c>
      <c r="AF116" s="118">
        <f t="shared" si="65"/>
        <v>-1.5746462029102417</v>
      </c>
      <c r="AG116" s="118">
        <f t="shared" si="66"/>
        <v>-6.5746462029102419</v>
      </c>
      <c r="AH116" s="118">
        <f t="shared" si="67"/>
        <v>3.4253537970897581</v>
      </c>
      <c r="AI116" s="118">
        <f t="shared" si="68"/>
        <v>-9.313593663214796</v>
      </c>
      <c r="AJ116" s="118">
        <f t="shared" si="69"/>
        <v>6.164301257394313</v>
      </c>
      <c r="AK116" s="118">
        <f t="shared" si="70"/>
        <v>-1.4085398155935838</v>
      </c>
      <c r="AL116" s="118">
        <f t="shared" si="71"/>
        <v>-6.408539815593584</v>
      </c>
      <c r="AM116" s="118">
        <f t="shared" si="72"/>
        <v>3.591460184406416</v>
      </c>
      <c r="AN116" s="118">
        <f t="shared" si="73"/>
        <v>-7.6257281154923797</v>
      </c>
      <c r="AO116" s="118">
        <f t="shared" si="74"/>
        <v>4.8086484843052117</v>
      </c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</row>
    <row r="117" spans="1:128">
      <c r="A117" s="110" t="s">
        <v>29</v>
      </c>
      <c r="B117" s="111" t="s">
        <v>95</v>
      </c>
      <c r="C117" s="163" t="s">
        <v>147</v>
      </c>
      <c r="D117" s="100">
        <v>6</v>
      </c>
      <c r="E117" s="113">
        <v>443.69739999999996</v>
      </c>
      <c r="F117" s="113">
        <f t="shared" si="55"/>
        <v>444.4</v>
      </c>
      <c r="G117" s="154">
        <v>0.5514</v>
      </c>
      <c r="H117" s="154">
        <v>0.1512</v>
      </c>
      <c r="I117" s="114">
        <f t="shared" si="75"/>
        <v>0.7026</v>
      </c>
      <c r="J117" s="113">
        <f t="shared" si="76"/>
        <v>1582.5659425230474</v>
      </c>
      <c r="K117" s="131"/>
      <c r="L117" s="131">
        <v>444.4</v>
      </c>
      <c r="M117" s="132"/>
      <c r="N117" s="132"/>
      <c r="O117" s="132">
        <v>0.67989999999999995</v>
      </c>
      <c r="P117" s="167">
        <v>1529.93</v>
      </c>
      <c r="Q117" s="116"/>
      <c r="R117" s="116"/>
      <c r="S117" s="116">
        <f t="shared" si="79"/>
        <v>-3.2308568175348782</v>
      </c>
      <c r="T117" s="116">
        <f t="shared" si="80"/>
        <v>-3.3259873164672742</v>
      </c>
      <c r="U117" s="117"/>
      <c r="V117" s="118">
        <f t="shared" si="84"/>
        <v>-2.445594669848854</v>
      </c>
      <c r="W117" s="118">
        <f t="shared" si="56"/>
        <v>-7.4455946698488535</v>
      </c>
      <c r="X117" s="118">
        <f t="shared" si="57"/>
        <v>2.554405330151146</v>
      </c>
      <c r="Y117" s="118">
        <f t="shared" si="58"/>
        <v>-8.9765782501883056</v>
      </c>
      <c r="Z117" s="118">
        <f t="shared" si="59"/>
        <v>4.0853889104905985</v>
      </c>
      <c r="AA117" s="118">
        <f t="shared" si="60"/>
        <v>0.4686460764989463</v>
      </c>
      <c r="AB117" s="118">
        <f t="shared" si="61"/>
        <v>-4.5313539235010536</v>
      </c>
      <c r="AC117" s="118">
        <f t="shared" si="62"/>
        <v>5.4686460764989464</v>
      </c>
      <c r="AD117" s="118">
        <f t="shared" si="63"/>
        <v>-8.4233254492653309</v>
      </c>
      <c r="AE117" s="118">
        <f t="shared" si="64"/>
        <v>9.3606176022632219</v>
      </c>
      <c r="AF117" s="118">
        <f t="shared" si="65"/>
        <v>-1.5746462029102417</v>
      </c>
      <c r="AG117" s="118">
        <f t="shared" si="66"/>
        <v>-6.5746462029102419</v>
      </c>
      <c r="AH117" s="118">
        <f t="shared" si="67"/>
        <v>3.4253537970897581</v>
      </c>
      <c r="AI117" s="118">
        <f t="shared" si="68"/>
        <v>-9.313593663214796</v>
      </c>
      <c r="AJ117" s="118">
        <f t="shared" si="69"/>
        <v>6.164301257394313</v>
      </c>
      <c r="AK117" s="118">
        <f t="shared" si="70"/>
        <v>-1.4085398155935838</v>
      </c>
      <c r="AL117" s="118">
        <f t="shared" si="71"/>
        <v>-6.408539815593584</v>
      </c>
      <c r="AM117" s="118">
        <f t="shared" si="72"/>
        <v>3.591460184406416</v>
      </c>
      <c r="AN117" s="118">
        <f t="shared" si="73"/>
        <v>-7.6257281154923797</v>
      </c>
      <c r="AO117" s="118">
        <f t="shared" si="74"/>
        <v>4.8086484843052117</v>
      </c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</row>
    <row r="118" spans="1:128">
      <c r="A118" s="110" t="s">
        <v>29</v>
      </c>
      <c r="B118" s="111" t="s">
        <v>95</v>
      </c>
      <c r="C118" s="163" t="s">
        <v>147</v>
      </c>
      <c r="D118" s="100">
        <v>7</v>
      </c>
      <c r="E118" s="113">
        <v>443.39509999999996</v>
      </c>
      <c r="F118" s="113">
        <f t="shared" si="55"/>
        <v>445.29999999999995</v>
      </c>
      <c r="G118" s="154">
        <v>1.5043</v>
      </c>
      <c r="H118" s="154">
        <v>0.40060000000000001</v>
      </c>
      <c r="I118" s="114">
        <f t="shared" si="75"/>
        <v>1.9049</v>
      </c>
      <c r="J118" s="113">
        <f t="shared" si="76"/>
        <v>4289.2144238996389</v>
      </c>
      <c r="K118" s="131"/>
      <c r="L118" s="131">
        <v>445.3</v>
      </c>
      <c r="M118" s="132"/>
      <c r="N118" s="132"/>
      <c r="O118" s="132">
        <v>1.8920999999999999</v>
      </c>
      <c r="P118" s="167">
        <v>4249.05</v>
      </c>
      <c r="Q118" s="116"/>
      <c r="R118" s="116"/>
      <c r="S118" s="116">
        <f t="shared" si="79"/>
        <v>-0.67195128353195155</v>
      </c>
      <c r="T118" s="116">
        <f t="shared" si="80"/>
        <v>-0.93640512994270542</v>
      </c>
      <c r="U118" s="117"/>
      <c r="V118" s="118">
        <f t="shared" si="84"/>
        <v>-2.445594669848854</v>
      </c>
      <c r="W118" s="118">
        <f t="shared" si="56"/>
        <v>-7.4455946698488535</v>
      </c>
      <c r="X118" s="118">
        <f t="shared" si="57"/>
        <v>2.554405330151146</v>
      </c>
      <c r="Y118" s="118">
        <f t="shared" si="58"/>
        <v>-8.9765782501883056</v>
      </c>
      <c r="Z118" s="118">
        <f t="shared" si="59"/>
        <v>4.0853889104905985</v>
      </c>
      <c r="AA118" s="118">
        <f t="shared" si="60"/>
        <v>0.4686460764989463</v>
      </c>
      <c r="AB118" s="118">
        <f t="shared" si="61"/>
        <v>-4.5313539235010536</v>
      </c>
      <c r="AC118" s="118">
        <f t="shared" si="62"/>
        <v>5.4686460764989464</v>
      </c>
      <c r="AD118" s="118">
        <f t="shared" si="63"/>
        <v>-8.4233254492653309</v>
      </c>
      <c r="AE118" s="118">
        <f t="shared" si="64"/>
        <v>9.3606176022632219</v>
      </c>
      <c r="AF118" s="118">
        <f t="shared" si="65"/>
        <v>-1.5746462029102417</v>
      </c>
      <c r="AG118" s="118">
        <f t="shared" si="66"/>
        <v>-6.5746462029102419</v>
      </c>
      <c r="AH118" s="118">
        <f t="shared" si="67"/>
        <v>3.4253537970897581</v>
      </c>
      <c r="AI118" s="118">
        <f t="shared" si="68"/>
        <v>-9.313593663214796</v>
      </c>
      <c r="AJ118" s="118">
        <f t="shared" si="69"/>
        <v>6.164301257394313</v>
      </c>
      <c r="AK118" s="118">
        <f t="shared" si="70"/>
        <v>-1.4085398155935838</v>
      </c>
      <c r="AL118" s="118">
        <f t="shared" si="71"/>
        <v>-6.408539815593584</v>
      </c>
      <c r="AM118" s="118">
        <f t="shared" si="72"/>
        <v>3.591460184406416</v>
      </c>
      <c r="AN118" s="118">
        <f t="shared" si="73"/>
        <v>-7.6257281154923797</v>
      </c>
      <c r="AO118" s="118">
        <f t="shared" si="74"/>
        <v>4.8086484843052117</v>
      </c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</row>
    <row r="119" spans="1:128">
      <c r="A119" s="110" t="s">
        <v>29</v>
      </c>
      <c r="B119" s="111" t="s">
        <v>95</v>
      </c>
      <c r="C119" s="163" t="s">
        <v>147</v>
      </c>
      <c r="D119" s="100">
        <v>8</v>
      </c>
      <c r="E119" s="113">
        <v>444.04730000000006</v>
      </c>
      <c r="F119" s="113">
        <f t="shared" si="55"/>
        <v>446.80000000000007</v>
      </c>
      <c r="G119" s="154">
        <v>2.2526999999999999</v>
      </c>
      <c r="H119" s="154">
        <v>0.5</v>
      </c>
      <c r="I119" s="114">
        <f t="shared" si="75"/>
        <v>2.7526999999999999</v>
      </c>
      <c r="J119" s="113">
        <f t="shared" si="76"/>
        <v>6184.6461169249424</v>
      </c>
      <c r="K119" s="131"/>
      <c r="L119" s="131">
        <v>446.7</v>
      </c>
      <c r="M119" s="132"/>
      <c r="N119" s="132"/>
      <c r="O119" s="132">
        <v>2.7437999999999998</v>
      </c>
      <c r="P119" s="167">
        <v>6142.38</v>
      </c>
      <c r="Q119" s="116"/>
      <c r="R119" s="116"/>
      <c r="S119" s="116">
        <f t="shared" si="79"/>
        <v>-0.32331892323900641</v>
      </c>
      <c r="T119" s="116">
        <f t="shared" si="80"/>
        <v>-0.68340396727432029</v>
      </c>
      <c r="U119" s="117"/>
      <c r="V119" s="118">
        <f t="shared" si="84"/>
        <v>-2.445594669848854</v>
      </c>
      <c r="W119" s="118">
        <f t="shared" si="56"/>
        <v>-7.4455946698488535</v>
      </c>
      <c r="X119" s="118">
        <f t="shared" si="57"/>
        <v>2.554405330151146</v>
      </c>
      <c r="Y119" s="118">
        <f t="shared" si="58"/>
        <v>-8.9765782501883056</v>
      </c>
      <c r="Z119" s="118">
        <f t="shared" si="59"/>
        <v>4.0853889104905985</v>
      </c>
      <c r="AA119" s="118">
        <f t="shared" si="60"/>
        <v>0.4686460764989463</v>
      </c>
      <c r="AB119" s="118">
        <f t="shared" si="61"/>
        <v>-4.5313539235010536</v>
      </c>
      <c r="AC119" s="118">
        <f t="shared" si="62"/>
        <v>5.4686460764989464</v>
      </c>
      <c r="AD119" s="118">
        <f t="shared" si="63"/>
        <v>-8.4233254492653309</v>
      </c>
      <c r="AE119" s="118">
        <f t="shared" si="64"/>
        <v>9.3606176022632219</v>
      </c>
      <c r="AF119" s="118">
        <f t="shared" si="65"/>
        <v>-1.5746462029102417</v>
      </c>
      <c r="AG119" s="118">
        <f t="shared" si="66"/>
        <v>-6.5746462029102419</v>
      </c>
      <c r="AH119" s="118">
        <f t="shared" si="67"/>
        <v>3.4253537970897581</v>
      </c>
      <c r="AI119" s="118">
        <f t="shared" si="68"/>
        <v>-9.313593663214796</v>
      </c>
      <c r="AJ119" s="118">
        <f t="shared" si="69"/>
        <v>6.164301257394313</v>
      </c>
      <c r="AK119" s="118">
        <f t="shared" si="70"/>
        <v>-1.4085398155935838</v>
      </c>
      <c r="AL119" s="118">
        <f t="shared" si="71"/>
        <v>-6.408539815593584</v>
      </c>
      <c r="AM119" s="118">
        <f t="shared" si="72"/>
        <v>3.591460184406416</v>
      </c>
      <c r="AN119" s="118">
        <f t="shared" si="73"/>
        <v>-7.6257281154923797</v>
      </c>
      <c r="AO119" s="118">
        <f t="shared" si="74"/>
        <v>4.8086484843052117</v>
      </c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</row>
    <row r="120" spans="1:128">
      <c r="A120" s="110" t="s">
        <v>29</v>
      </c>
      <c r="B120" s="111" t="s">
        <v>95</v>
      </c>
      <c r="C120" s="163" t="s">
        <v>147</v>
      </c>
      <c r="D120" s="100">
        <v>9</v>
      </c>
      <c r="E120" s="113">
        <v>443.4966</v>
      </c>
      <c r="F120" s="113">
        <f t="shared" si="55"/>
        <v>447</v>
      </c>
      <c r="G120" s="154">
        <v>2.7526000000000002</v>
      </c>
      <c r="H120" s="154">
        <v>0.75080000000000002</v>
      </c>
      <c r="I120" s="114">
        <f t="shared" si="75"/>
        <v>3.5034000000000001</v>
      </c>
      <c r="J120" s="113">
        <f t="shared" si="76"/>
        <v>7876.0179574210406</v>
      </c>
      <c r="K120" s="131"/>
      <c r="L120" s="131">
        <v>447</v>
      </c>
      <c r="M120" s="132"/>
      <c r="N120" s="132"/>
      <c r="O120" s="132">
        <v>3.4889999999999999</v>
      </c>
      <c r="P120" s="167">
        <v>7805.37</v>
      </c>
      <c r="Q120" s="116"/>
      <c r="R120" s="116"/>
      <c r="S120" s="116">
        <f t="shared" si="79"/>
        <v>-0.41102928583662129</v>
      </c>
      <c r="T120" s="116">
        <f t="shared" si="80"/>
        <v>-0.89700096930929274</v>
      </c>
      <c r="U120" s="117"/>
      <c r="V120" s="118">
        <f t="shared" si="84"/>
        <v>-2.445594669848854</v>
      </c>
      <c r="W120" s="118">
        <f t="shared" si="56"/>
        <v>-7.4455946698488535</v>
      </c>
      <c r="X120" s="118">
        <f t="shared" si="57"/>
        <v>2.554405330151146</v>
      </c>
      <c r="Y120" s="118">
        <f t="shared" si="58"/>
        <v>-8.9765782501883056</v>
      </c>
      <c r="Z120" s="118">
        <f t="shared" si="59"/>
        <v>4.0853889104905985</v>
      </c>
      <c r="AA120" s="118">
        <f t="shared" si="60"/>
        <v>0.4686460764989463</v>
      </c>
      <c r="AB120" s="118">
        <f t="shared" si="61"/>
        <v>-4.5313539235010536</v>
      </c>
      <c r="AC120" s="118">
        <f t="shared" si="62"/>
        <v>5.4686460764989464</v>
      </c>
      <c r="AD120" s="118">
        <f t="shared" si="63"/>
        <v>-8.4233254492653309</v>
      </c>
      <c r="AE120" s="118">
        <f t="shared" si="64"/>
        <v>9.3606176022632219</v>
      </c>
      <c r="AF120" s="118">
        <f t="shared" si="65"/>
        <v>-1.5746462029102417</v>
      </c>
      <c r="AG120" s="118">
        <f t="shared" si="66"/>
        <v>-6.5746462029102419</v>
      </c>
      <c r="AH120" s="118">
        <f t="shared" si="67"/>
        <v>3.4253537970897581</v>
      </c>
      <c r="AI120" s="118">
        <f t="shared" si="68"/>
        <v>-9.313593663214796</v>
      </c>
      <c r="AJ120" s="118">
        <f t="shared" si="69"/>
        <v>6.164301257394313</v>
      </c>
      <c r="AK120" s="118">
        <f t="shared" si="70"/>
        <v>-1.4085398155935838</v>
      </c>
      <c r="AL120" s="118">
        <f t="shared" si="71"/>
        <v>-6.408539815593584</v>
      </c>
      <c r="AM120" s="118">
        <f t="shared" si="72"/>
        <v>3.591460184406416</v>
      </c>
      <c r="AN120" s="118">
        <f t="shared" si="73"/>
        <v>-7.6257281154923797</v>
      </c>
      <c r="AO120" s="118">
        <f t="shared" si="74"/>
        <v>4.8086484843052117</v>
      </c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</row>
    <row r="121" spans="1:128">
      <c r="A121" s="112" t="s">
        <v>69</v>
      </c>
      <c r="B121" s="111" t="s">
        <v>96</v>
      </c>
      <c r="C121" s="163" t="s">
        <v>148</v>
      </c>
      <c r="D121" s="164">
        <v>1</v>
      </c>
      <c r="E121" s="113">
        <v>443.76920000000001</v>
      </c>
      <c r="F121" s="113">
        <f t="shared" si="55"/>
        <v>443.8</v>
      </c>
      <c r="G121" s="154">
        <v>2.06E-2</v>
      </c>
      <c r="H121" s="154">
        <v>1.0200000000000001E-2</v>
      </c>
      <c r="I121" s="114">
        <f t="shared" si="75"/>
        <v>3.0800000000000001E-2</v>
      </c>
      <c r="J121" s="113">
        <f t="shared" si="76"/>
        <v>69.403629891043551</v>
      </c>
      <c r="K121" s="129">
        <v>444.1</v>
      </c>
      <c r="L121" s="129">
        <v>444.1</v>
      </c>
      <c r="M121" s="130"/>
      <c r="N121" s="130"/>
      <c r="O121" s="130">
        <v>2.92E-2</v>
      </c>
      <c r="P121" s="129">
        <v>65.8</v>
      </c>
      <c r="Q121" s="116"/>
      <c r="R121" s="116"/>
      <c r="S121" s="116">
        <f t="shared" si="79"/>
        <v>-5.1948051948051974</v>
      </c>
      <c r="T121" s="116">
        <f t="shared" si="80"/>
        <v>-5.1922786988243637</v>
      </c>
      <c r="U121" s="117"/>
      <c r="V121" s="118">
        <f t="shared" si="84"/>
        <v>-2.445594669848854</v>
      </c>
      <c r="W121" s="118">
        <f t="shared" si="56"/>
        <v>-7.4455946698488535</v>
      </c>
      <c r="X121" s="118">
        <f t="shared" si="57"/>
        <v>2.554405330151146</v>
      </c>
      <c r="Y121" s="118">
        <f t="shared" si="58"/>
        <v>-8.9765782501883056</v>
      </c>
      <c r="Z121" s="118">
        <f t="shared" si="59"/>
        <v>4.0853889104905985</v>
      </c>
      <c r="AA121" s="118">
        <f t="shared" si="60"/>
        <v>0.4686460764989463</v>
      </c>
      <c r="AB121" s="118">
        <f t="shared" si="61"/>
        <v>-4.5313539235010536</v>
      </c>
      <c r="AC121" s="118">
        <f t="shared" si="62"/>
        <v>5.4686460764989464</v>
      </c>
      <c r="AD121" s="118">
        <f t="shared" si="63"/>
        <v>-8.4233254492653309</v>
      </c>
      <c r="AE121" s="118">
        <f t="shared" si="64"/>
        <v>9.3606176022632219</v>
      </c>
      <c r="AF121" s="118">
        <f t="shared" si="65"/>
        <v>-1.5746462029102417</v>
      </c>
      <c r="AG121" s="118">
        <f t="shared" si="66"/>
        <v>-6.5746462029102419</v>
      </c>
      <c r="AH121" s="118">
        <f t="shared" si="67"/>
        <v>3.4253537970897581</v>
      </c>
      <c r="AI121" s="118">
        <f t="shared" si="68"/>
        <v>-9.313593663214796</v>
      </c>
      <c r="AJ121" s="118">
        <f t="shared" si="69"/>
        <v>6.164301257394313</v>
      </c>
      <c r="AK121" s="118">
        <f t="shared" si="70"/>
        <v>-1.4085398155935838</v>
      </c>
      <c r="AL121" s="118">
        <f t="shared" si="71"/>
        <v>-6.408539815593584</v>
      </c>
      <c r="AM121" s="118">
        <f t="shared" si="72"/>
        <v>3.591460184406416</v>
      </c>
      <c r="AN121" s="118">
        <f t="shared" si="73"/>
        <v>-7.6257281154923797</v>
      </c>
      <c r="AO121" s="118">
        <f t="shared" si="74"/>
        <v>4.8086484843052117</v>
      </c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</row>
    <row r="122" spans="1:128">
      <c r="A122" s="112" t="s">
        <v>69</v>
      </c>
      <c r="B122" s="111" t="s">
        <v>96</v>
      </c>
      <c r="C122" s="163" t="s">
        <v>148</v>
      </c>
      <c r="D122" s="100">
        <v>2</v>
      </c>
      <c r="E122" s="113">
        <v>444.24970000000002</v>
      </c>
      <c r="F122" s="113">
        <f t="shared" si="55"/>
        <v>444.3</v>
      </c>
      <c r="G122" s="154">
        <v>3.5200000000000002E-2</v>
      </c>
      <c r="H122" s="154">
        <v>1.5100000000000001E-2</v>
      </c>
      <c r="I122" s="114">
        <f t="shared" si="75"/>
        <v>5.0300000000000004E-2</v>
      </c>
      <c r="J122" s="113">
        <f t="shared" si="76"/>
        <v>113.21977454015783</v>
      </c>
      <c r="K122" s="131">
        <v>444.6</v>
      </c>
      <c r="L122" s="131">
        <v>444.6</v>
      </c>
      <c r="M122" s="132"/>
      <c r="N122" s="132"/>
      <c r="O122" s="132">
        <v>4.6800000000000001E-2</v>
      </c>
      <c r="P122" s="131">
        <v>105.3</v>
      </c>
      <c r="Q122" s="116"/>
      <c r="R122" s="116"/>
      <c r="S122" s="116">
        <f t="shared" si="79"/>
        <v>-6.9582504970178984</v>
      </c>
      <c r="T122" s="116">
        <f t="shared" si="80"/>
        <v>-6.9950453198869198</v>
      </c>
      <c r="U122" s="117"/>
      <c r="V122" s="118">
        <f t="shared" si="84"/>
        <v>-2.445594669848854</v>
      </c>
      <c r="W122" s="118">
        <f t="shared" si="56"/>
        <v>-7.4455946698488535</v>
      </c>
      <c r="X122" s="118">
        <f t="shared" si="57"/>
        <v>2.554405330151146</v>
      </c>
      <c r="Y122" s="118">
        <f t="shared" si="58"/>
        <v>-8.9765782501883056</v>
      </c>
      <c r="Z122" s="118">
        <f t="shared" si="59"/>
        <v>4.0853889104905985</v>
      </c>
      <c r="AA122" s="118">
        <f t="shared" si="60"/>
        <v>0.4686460764989463</v>
      </c>
      <c r="AB122" s="118">
        <f t="shared" si="61"/>
        <v>-4.5313539235010536</v>
      </c>
      <c r="AC122" s="118">
        <f t="shared" si="62"/>
        <v>5.4686460764989464</v>
      </c>
      <c r="AD122" s="118">
        <f t="shared" si="63"/>
        <v>-8.4233254492653309</v>
      </c>
      <c r="AE122" s="118">
        <f t="shared" si="64"/>
        <v>9.3606176022632219</v>
      </c>
      <c r="AF122" s="118">
        <f t="shared" si="65"/>
        <v>-1.5746462029102417</v>
      </c>
      <c r="AG122" s="118">
        <f t="shared" si="66"/>
        <v>-6.5746462029102419</v>
      </c>
      <c r="AH122" s="118">
        <f t="shared" si="67"/>
        <v>3.4253537970897581</v>
      </c>
      <c r="AI122" s="118">
        <f t="shared" si="68"/>
        <v>-9.313593663214796</v>
      </c>
      <c r="AJ122" s="118">
        <f t="shared" si="69"/>
        <v>6.164301257394313</v>
      </c>
      <c r="AK122" s="118">
        <f t="shared" si="70"/>
        <v>-1.4085398155935838</v>
      </c>
      <c r="AL122" s="118">
        <f t="shared" si="71"/>
        <v>-6.408539815593584</v>
      </c>
      <c r="AM122" s="118">
        <f t="shared" si="72"/>
        <v>3.591460184406416</v>
      </c>
      <c r="AN122" s="118">
        <f t="shared" si="73"/>
        <v>-7.6257281154923797</v>
      </c>
      <c r="AO122" s="118">
        <f t="shared" si="74"/>
        <v>4.8086484843052117</v>
      </c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</row>
    <row r="123" spans="1:128">
      <c r="A123" s="112" t="s">
        <v>69</v>
      </c>
      <c r="B123" s="111" t="s">
        <v>96</v>
      </c>
      <c r="C123" s="163" t="s">
        <v>148</v>
      </c>
      <c r="D123" s="100">
        <v>3</v>
      </c>
      <c r="E123" s="113">
        <v>443.8963</v>
      </c>
      <c r="F123" s="113">
        <f t="shared" si="55"/>
        <v>444</v>
      </c>
      <c r="G123" s="154">
        <v>7.6799999999999993E-2</v>
      </c>
      <c r="H123" s="154">
        <v>2.69E-2</v>
      </c>
      <c r="I123" s="114">
        <f t="shared" si="75"/>
        <v>0.10369999999999999</v>
      </c>
      <c r="J123" s="113">
        <f t="shared" si="76"/>
        <v>233.59252751068823</v>
      </c>
      <c r="K123" s="131">
        <v>444.3</v>
      </c>
      <c r="L123" s="131">
        <v>444.3</v>
      </c>
      <c r="M123" s="132"/>
      <c r="N123" s="132"/>
      <c r="O123" s="132">
        <v>0.1004</v>
      </c>
      <c r="P123" s="131">
        <v>226</v>
      </c>
      <c r="Q123" s="116"/>
      <c r="R123" s="116"/>
      <c r="S123" s="116">
        <f t="shared" si="79"/>
        <v>-3.182256509161026</v>
      </c>
      <c r="T123" s="116">
        <f t="shared" si="80"/>
        <v>-3.2503297907681681</v>
      </c>
      <c r="U123" s="117"/>
      <c r="V123" s="118">
        <f t="shared" si="84"/>
        <v>-2.445594669848854</v>
      </c>
      <c r="W123" s="118">
        <f t="shared" si="56"/>
        <v>-7.4455946698488535</v>
      </c>
      <c r="X123" s="118">
        <f t="shared" si="57"/>
        <v>2.554405330151146</v>
      </c>
      <c r="Y123" s="118">
        <f t="shared" si="58"/>
        <v>-8.9765782501883056</v>
      </c>
      <c r="Z123" s="118">
        <f t="shared" si="59"/>
        <v>4.0853889104905985</v>
      </c>
      <c r="AA123" s="118">
        <f t="shared" si="60"/>
        <v>0.4686460764989463</v>
      </c>
      <c r="AB123" s="118">
        <f t="shared" si="61"/>
        <v>-4.5313539235010536</v>
      </c>
      <c r="AC123" s="118">
        <f t="shared" si="62"/>
        <v>5.4686460764989464</v>
      </c>
      <c r="AD123" s="118">
        <f t="shared" si="63"/>
        <v>-8.4233254492653309</v>
      </c>
      <c r="AE123" s="118">
        <f t="shared" si="64"/>
        <v>9.3606176022632219</v>
      </c>
      <c r="AF123" s="118">
        <f t="shared" si="65"/>
        <v>-1.5746462029102417</v>
      </c>
      <c r="AG123" s="118">
        <f t="shared" si="66"/>
        <v>-6.5746462029102419</v>
      </c>
      <c r="AH123" s="118">
        <f t="shared" si="67"/>
        <v>3.4253537970897581</v>
      </c>
      <c r="AI123" s="118">
        <f t="shared" si="68"/>
        <v>-9.313593663214796</v>
      </c>
      <c r="AJ123" s="118">
        <f t="shared" si="69"/>
        <v>6.164301257394313</v>
      </c>
      <c r="AK123" s="118">
        <f t="shared" si="70"/>
        <v>-1.4085398155935838</v>
      </c>
      <c r="AL123" s="118">
        <f t="shared" si="71"/>
        <v>-6.408539815593584</v>
      </c>
      <c r="AM123" s="118">
        <f t="shared" si="72"/>
        <v>3.591460184406416</v>
      </c>
      <c r="AN123" s="118">
        <f t="shared" si="73"/>
        <v>-7.6257281154923797</v>
      </c>
      <c r="AO123" s="118">
        <f t="shared" si="74"/>
        <v>4.8086484843052117</v>
      </c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</row>
    <row r="124" spans="1:128">
      <c r="A124" s="112" t="s">
        <v>69</v>
      </c>
      <c r="B124" s="111" t="s">
        <v>96</v>
      </c>
      <c r="C124" s="163" t="s">
        <v>148</v>
      </c>
      <c r="D124" s="100">
        <v>4</v>
      </c>
      <c r="E124" s="113">
        <v>443.49729999999994</v>
      </c>
      <c r="F124" s="113">
        <f t="shared" si="55"/>
        <v>443.7999999999999</v>
      </c>
      <c r="G124" s="154">
        <v>0.25190000000000001</v>
      </c>
      <c r="H124" s="154">
        <v>5.0799999999999998E-2</v>
      </c>
      <c r="I124" s="114">
        <f t="shared" si="75"/>
        <v>0.30270000000000002</v>
      </c>
      <c r="J124" s="113">
        <f t="shared" si="76"/>
        <v>682.35376860419501</v>
      </c>
      <c r="K124" s="131">
        <v>444.1</v>
      </c>
      <c r="L124" s="131">
        <v>444.1</v>
      </c>
      <c r="M124" s="132"/>
      <c r="N124" s="132"/>
      <c r="O124" s="132">
        <v>0.29699999999999999</v>
      </c>
      <c r="P124" s="131">
        <v>668.8</v>
      </c>
      <c r="Q124" s="116"/>
      <c r="R124" s="116"/>
      <c r="S124" s="116">
        <f t="shared" si="79"/>
        <v>-1.8830525272547201</v>
      </c>
      <c r="T124" s="116">
        <f t="shared" si="80"/>
        <v>-1.9863257488736803</v>
      </c>
      <c r="U124" s="117"/>
      <c r="V124" s="118">
        <f t="shared" si="84"/>
        <v>-2.445594669848854</v>
      </c>
      <c r="W124" s="118">
        <f t="shared" si="56"/>
        <v>-7.4455946698488535</v>
      </c>
      <c r="X124" s="118">
        <f t="shared" si="57"/>
        <v>2.554405330151146</v>
      </c>
      <c r="Y124" s="118">
        <f t="shared" si="58"/>
        <v>-8.9765782501883056</v>
      </c>
      <c r="Z124" s="118">
        <f t="shared" si="59"/>
        <v>4.0853889104905985</v>
      </c>
      <c r="AA124" s="118">
        <f t="shared" si="60"/>
        <v>0.4686460764989463</v>
      </c>
      <c r="AB124" s="118">
        <f t="shared" si="61"/>
        <v>-4.5313539235010536</v>
      </c>
      <c r="AC124" s="118">
        <f t="shared" si="62"/>
        <v>5.4686460764989464</v>
      </c>
      <c r="AD124" s="118">
        <f t="shared" si="63"/>
        <v>-8.4233254492653309</v>
      </c>
      <c r="AE124" s="118">
        <f t="shared" si="64"/>
        <v>9.3606176022632219</v>
      </c>
      <c r="AF124" s="118">
        <f t="shared" si="65"/>
        <v>-1.5746462029102417</v>
      </c>
      <c r="AG124" s="118">
        <f t="shared" si="66"/>
        <v>-6.5746462029102419</v>
      </c>
      <c r="AH124" s="118">
        <f t="shared" si="67"/>
        <v>3.4253537970897581</v>
      </c>
      <c r="AI124" s="118">
        <f t="shared" si="68"/>
        <v>-9.313593663214796</v>
      </c>
      <c r="AJ124" s="118">
        <f t="shared" si="69"/>
        <v>6.164301257394313</v>
      </c>
      <c r="AK124" s="118">
        <f t="shared" si="70"/>
        <v>-1.4085398155935838</v>
      </c>
      <c r="AL124" s="118">
        <f t="shared" si="71"/>
        <v>-6.408539815593584</v>
      </c>
      <c r="AM124" s="118">
        <f t="shared" si="72"/>
        <v>3.591460184406416</v>
      </c>
      <c r="AN124" s="118">
        <f t="shared" si="73"/>
        <v>-7.6257281154923797</v>
      </c>
      <c r="AO124" s="118">
        <f t="shared" si="74"/>
        <v>4.8086484843052117</v>
      </c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</row>
    <row r="125" spans="1:128">
      <c r="A125" s="112" t="s">
        <v>69</v>
      </c>
      <c r="B125" s="111" t="s">
        <v>96</v>
      </c>
      <c r="C125" s="163" t="s">
        <v>148</v>
      </c>
      <c r="D125" s="100">
        <v>5</v>
      </c>
      <c r="E125" s="113">
        <v>443.49849999999998</v>
      </c>
      <c r="F125" s="113">
        <f t="shared" si="55"/>
        <v>444</v>
      </c>
      <c r="G125" s="154">
        <v>0.40079999999999999</v>
      </c>
      <c r="H125" s="154">
        <v>0.1007</v>
      </c>
      <c r="I125" s="114">
        <f t="shared" si="75"/>
        <v>0.50149999999999995</v>
      </c>
      <c r="J125" s="113">
        <f t="shared" si="76"/>
        <v>1130.2993978868294</v>
      </c>
      <c r="K125" s="131">
        <v>444.2</v>
      </c>
      <c r="L125" s="131">
        <v>444.2</v>
      </c>
      <c r="M125" s="132"/>
      <c r="N125" s="132"/>
      <c r="O125" s="132">
        <v>0.49759999999999999</v>
      </c>
      <c r="P125" s="131">
        <v>1120.2</v>
      </c>
      <c r="Q125" s="116"/>
      <c r="R125" s="116"/>
      <c r="S125" s="116">
        <f t="shared" si="79"/>
        <v>-0.77766699900298297</v>
      </c>
      <c r="T125" s="116">
        <f t="shared" si="80"/>
        <v>-0.8935152850395981</v>
      </c>
      <c r="U125" s="117"/>
      <c r="V125" s="118">
        <f t="shared" si="84"/>
        <v>-2.445594669848854</v>
      </c>
      <c r="W125" s="118">
        <f t="shared" si="56"/>
        <v>-7.4455946698488535</v>
      </c>
      <c r="X125" s="118">
        <f t="shared" si="57"/>
        <v>2.554405330151146</v>
      </c>
      <c r="Y125" s="118">
        <f t="shared" si="58"/>
        <v>-8.9765782501883056</v>
      </c>
      <c r="Z125" s="118">
        <f t="shared" si="59"/>
        <v>4.0853889104905985</v>
      </c>
      <c r="AA125" s="118">
        <f t="shared" si="60"/>
        <v>0.4686460764989463</v>
      </c>
      <c r="AB125" s="118">
        <f t="shared" si="61"/>
        <v>-4.5313539235010536</v>
      </c>
      <c r="AC125" s="118">
        <f t="shared" si="62"/>
        <v>5.4686460764989464</v>
      </c>
      <c r="AD125" s="118">
        <f t="shared" si="63"/>
        <v>-8.4233254492653309</v>
      </c>
      <c r="AE125" s="118">
        <f t="shared" si="64"/>
        <v>9.3606176022632219</v>
      </c>
      <c r="AF125" s="118">
        <f t="shared" si="65"/>
        <v>-1.5746462029102417</v>
      </c>
      <c r="AG125" s="118">
        <f t="shared" si="66"/>
        <v>-6.5746462029102419</v>
      </c>
      <c r="AH125" s="118">
        <f t="shared" si="67"/>
        <v>3.4253537970897581</v>
      </c>
      <c r="AI125" s="118">
        <f t="shared" si="68"/>
        <v>-9.313593663214796</v>
      </c>
      <c r="AJ125" s="118">
        <f t="shared" si="69"/>
        <v>6.164301257394313</v>
      </c>
      <c r="AK125" s="118">
        <f t="shared" si="70"/>
        <v>-1.4085398155935838</v>
      </c>
      <c r="AL125" s="118">
        <f t="shared" si="71"/>
        <v>-6.408539815593584</v>
      </c>
      <c r="AM125" s="118">
        <f t="shared" si="72"/>
        <v>3.591460184406416</v>
      </c>
      <c r="AN125" s="118">
        <f t="shared" si="73"/>
        <v>-7.6257281154923797</v>
      </c>
      <c r="AO125" s="118">
        <f t="shared" si="74"/>
        <v>4.8086484843052117</v>
      </c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</row>
    <row r="126" spans="1:128">
      <c r="A126" s="112" t="s">
        <v>69</v>
      </c>
      <c r="B126" s="111" t="s">
        <v>96</v>
      </c>
      <c r="C126" s="163" t="s">
        <v>148</v>
      </c>
      <c r="D126" s="100">
        <v>6</v>
      </c>
      <c r="E126" s="113">
        <v>443.89930000000004</v>
      </c>
      <c r="F126" s="113">
        <f t="shared" si="55"/>
        <v>444.6</v>
      </c>
      <c r="G126" s="154">
        <v>0.55030000000000001</v>
      </c>
      <c r="H126" s="154">
        <v>0.15040000000000001</v>
      </c>
      <c r="I126" s="114">
        <f t="shared" si="75"/>
        <v>0.70069999999999999</v>
      </c>
      <c r="J126" s="113">
        <f t="shared" si="76"/>
        <v>1577.5714208655643</v>
      </c>
      <c r="K126" s="131">
        <v>444.9</v>
      </c>
      <c r="L126" s="131">
        <v>444.9</v>
      </c>
      <c r="M126" s="132"/>
      <c r="N126" s="132"/>
      <c r="O126" s="132">
        <v>0.6956</v>
      </c>
      <c r="P126" s="131">
        <v>1563.5</v>
      </c>
      <c r="Q126" s="116"/>
      <c r="R126" s="116"/>
      <c r="S126" s="116">
        <f t="shared" si="79"/>
        <v>-0.72784358498644119</v>
      </c>
      <c r="T126" s="116">
        <f t="shared" si="80"/>
        <v>-0.89196727827661382</v>
      </c>
      <c r="U126" s="117"/>
      <c r="V126" s="118">
        <f t="shared" si="84"/>
        <v>-2.445594669848854</v>
      </c>
      <c r="W126" s="118">
        <f t="shared" si="56"/>
        <v>-7.4455946698488535</v>
      </c>
      <c r="X126" s="118">
        <f t="shared" si="57"/>
        <v>2.554405330151146</v>
      </c>
      <c r="Y126" s="118">
        <f t="shared" si="58"/>
        <v>-8.9765782501883056</v>
      </c>
      <c r="Z126" s="118">
        <f t="shared" si="59"/>
        <v>4.0853889104905985</v>
      </c>
      <c r="AA126" s="118">
        <f t="shared" si="60"/>
        <v>0.4686460764989463</v>
      </c>
      <c r="AB126" s="118">
        <f t="shared" si="61"/>
        <v>-4.5313539235010536</v>
      </c>
      <c r="AC126" s="118">
        <f t="shared" si="62"/>
        <v>5.4686460764989464</v>
      </c>
      <c r="AD126" s="118">
        <f t="shared" si="63"/>
        <v>-8.4233254492653309</v>
      </c>
      <c r="AE126" s="118">
        <f t="shared" si="64"/>
        <v>9.3606176022632219</v>
      </c>
      <c r="AF126" s="118">
        <f t="shared" si="65"/>
        <v>-1.5746462029102417</v>
      </c>
      <c r="AG126" s="118">
        <f t="shared" si="66"/>
        <v>-6.5746462029102419</v>
      </c>
      <c r="AH126" s="118">
        <f t="shared" si="67"/>
        <v>3.4253537970897581</v>
      </c>
      <c r="AI126" s="118">
        <f t="shared" si="68"/>
        <v>-9.313593663214796</v>
      </c>
      <c r="AJ126" s="118">
        <f t="shared" si="69"/>
        <v>6.164301257394313</v>
      </c>
      <c r="AK126" s="118">
        <f t="shared" si="70"/>
        <v>-1.4085398155935838</v>
      </c>
      <c r="AL126" s="118">
        <f t="shared" si="71"/>
        <v>-6.408539815593584</v>
      </c>
      <c r="AM126" s="118">
        <f t="shared" si="72"/>
        <v>3.591460184406416</v>
      </c>
      <c r="AN126" s="118">
        <f t="shared" si="73"/>
        <v>-7.6257281154923797</v>
      </c>
      <c r="AO126" s="118">
        <f t="shared" si="74"/>
        <v>4.8086484843052117</v>
      </c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</row>
    <row r="127" spans="1:128">
      <c r="A127" s="112" t="s">
        <v>69</v>
      </c>
      <c r="B127" s="111" t="s">
        <v>96</v>
      </c>
      <c r="C127" s="163" t="s">
        <v>148</v>
      </c>
      <c r="D127" s="100">
        <v>7</v>
      </c>
      <c r="E127" s="113">
        <v>443.39940000000001</v>
      </c>
      <c r="F127" s="113">
        <f t="shared" si="55"/>
        <v>445.3</v>
      </c>
      <c r="G127" s="154">
        <v>1.5002</v>
      </c>
      <c r="H127" s="154">
        <v>0.40039999999999998</v>
      </c>
      <c r="I127" s="114">
        <f t="shared" si="75"/>
        <v>1.9005999999999998</v>
      </c>
      <c r="J127" s="113">
        <f t="shared" si="76"/>
        <v>4279.5064257569575</v>
      </c>
      <c r="K127" s="131">
        <v>445.5</v>
      </c>
      <c r="L127" s="131">
        <v>445.5</v>
      </c>
      <c r="M127" s="132"/>
      <c r="N127" s="132"/>
      <c r="O127" s="132">
        <v>1.8971</v>
      </c>
      <c r="P127" s="131">
        <v>4258.3999999999996</v>
      </c>
      <c r="Q127" s="116"/>
      <c r="R127" s="116"/>
      <c r="S127" s="116">
        <f t="shared" si="79"/>
        <v>-0.18415237293485409</v>
      </c>
      <c r="T127" s="116">
        <f t="shared" si="80"/>
        <v>-0.49319766480370542</v>
      </c>
      <c r="U127" s="117"/>
      <c r="V127" s="118">
        <f t="shared" si="84"/>
        <v>-2.445594669848854</v>
      </c>
      <c r="W127" s="118">
        <f t="shared" si="56"/>
        <v>-7.4455946698488535</v>
      </c>
      <c r="X127" s="118">
        <f t="shared" si="57"/>
        <v>2.554405330151146</v>
      </c>
      <c r="Y127" s="118">
        <f t="shared" si="58"/>
        <v>-8.9765782501883056</v>
      </c>
      <c r="Z127" s="118">
        <f t="shared" si="59"/>
        <v>4.0853889104905985</v>
      </c>
      <c r="AA127" s="118">
        <f t="shared" si="60"/>
        <v>0.4686460764989463</v>
      </c>
      <c r="AB127" s="118">
        <f t="shared" si="61"/>
        <v>-4.5313539235010536</v>
      </c>
      <c r="AC127" s="118">
        <f t="shared" si="62"/>
        <v>5.4686460764989464</v>
      </c>
      <c r="AD127" s="118">
        <f t="shared" si="63"/>
        <v>-8.4233254492653309</v>
      </c>
      <c r="AE127" s="118">
        <f t="shared" si="64"/>
        <v>9.3606176022632219</v>
      </c>
      <c r="AF127" s="118">
        <f t="shared" si="65"/>
        <v>-1.5746462029102417</v>
      </c>
      <c r="AG127" s="118">
        <f t="shared" si="66"/>
        <v>-6.5746462029102419</v>
      </c>
      <c r="AH127" s="118">
        <f t="shared" si="67"/>
        <v>3.4253537970897581</v>
      </c>
      <c r="AI127" s="118">
        <f t="shared" si="68"/>
        <v>-9.313593663214796</v>
      </c>
      <c r="AJ127" s="118">
        <f t="shared" si="69"/>
        <v>6.164301257394313</v>
      </c>
      <c r="AK127" s="118">
        <f t="shared" si="70"/>
        <v>-1.4085398155935838</v>
      </c>
      <c r="AL127" s="118">
        <f t="shared" si="71"/>
        <v>-6.408539815593584</v>
      </c>
      <c r="AM127" s="118">
        <f t="shared" si="72"/>
        <v>3.591460184406416</v>
      </c>
      <c r="AN127" s="118">
        <f t="shared" si="73"/>
        <v>-7.6257281154923797</v>
      </c>
      <c r="AO127" s="118">
        <f t="shared" si="74"/>
        <v>4.8086484843052117</v>
      </c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</row>
    <row r="128" spans="1:128">
      <c r="A128" s="112" t="s">
        <v>69</v>
      </c>
      <c r="B128" s="111" t="s">
        <v>96</v>
      </c>
      <c r="C128" s="163" t="s">
        <v>148</v>
      </c>
      <c r="D128" s="100">
        <v>8</v>
      </c>
      <c r="E128" s="113">
        <v>444.14879999999999</v>
      </c>
      <c r="F128" s="113">
        <f t="shared" si="55"/>
        <v>446.90000000000003</v>
      </c>
      <c r="G128" s="154">
        <v>2.2504</v>
      </c>
      <c r="H128" s="154">
        <v>0.50080000000000002</v>
      </c>
      <c r="I128" s="114">
        <f t="shared" si="75"/>
        <v>2.7511999999999999</v>
      </c>
      <c r="J128" s="113">
        <f t="shared" si="76"/>
        <v>6179.874547787389</v>
      </c>
      <c r="K128" s="131">
        <v>447.1</v>
      </c>
      <c r="L128" s="131">
        <v>447.1</v>
      </c>
      <c r="M128" s="132"/>
      <c r="N128" s="132"/>
      <c r="O128" s="132">
        <v>2.7511000000000001</v>
      </c>
      <c r="P128" s="131">
        <v>6153.3</v>
      </c>
      <c r="Q128" s="116"/>
      <c r="R128" s="116"/>
      <c r="S128" s="116">
        <f t="shared" si="79"/>
        <v>-3.6347775516053699E-3</v>
      </c>
      <c r="T128" s="116">
        <f t="shared" si="80"/>
        <v>-0.43001759310637555</v>
      </c>
      <c r="U128" s="117"/>
      <c r="V128" s="118">
        <f t="shared" si="84"/>
        <v>-2.445594669848854</v>
      </c>
      <c r="W128" s="118">
        <f t="shared" si="56"/>
        <v>-7.4455946698488535</v>
      </c>
      <c r="X128" s="118">
        <f t="shared" si="57"/>
        <v>2.554405330151146</v>
      </c>
      <c r="Y128" s="118">
        <f t="shared" si="58"/>
        <v>-8.9765782501883056</v>
      </c>
      <c r="Z128" s="118">
        <f t="shared" si="59"/>
        <v>4.0853889104905985</v>
      </c>
      <c r="AA128" s="118">
        <f t="shared" si="60"/>
        <v>0.4686460764989463</v>
      </c>
      <c r="AB128" s="118">
        <f t="shared" si="61"/>
        <v>-4.5313539235010536</v>
      </c>
      <c r="AC128" s="118">
        <f t="shared" si="62"/>
        <v>5.4686460764989464</v>
      </c>
      <c r="AD128" s="118">
        <f t="shared" si="63"/>
        <v>-8.4233254492653309</v>
      </c>
      <c r="AE128" s="118">
        <f t="shared" si="64"/>
        <v>9.3606176022632219</v>
      </c>
      <c r="AF128" s="118">
        <f t="shared" si="65"/>
        <v>-1.5746462029102417</v>
      </c>
      <c r="AG128" s="118">
        <f t="shared" si="66"/>
        <v>-6.5746462029102419</v>
      </c>
      <c r="AH128" s="118">
        <f t="shared" si="67"/>
        <v>3.4253537970897581</v>
      </c>
      <c r="AI128" s="118">
        <f t="shared" si="68"/>
        <v>-9.313593663214796</v>
      </c>
      <c r="AJ128" s="118">
        <f t="shared" si="69"/>
        <v>6.164301257394313</v>
      </c>
      <c r="AK128" s="118">
        <f t="shared" si="70"/>
        <v>-1.4085398155935838</v>
      </c>
      <c r="AL128" s="118">
        <f t="shared" si="71"/>
        <v>-6.408539815593584</v>
      </c>
      <c r="AM128" s="118">
        <f t="shared" si="72"/>
        <v>3.591460184406416</v>
      </c>
      <c r="AN128" s="118">
        <f t="shared" si="73"/>
        <v>-7.6257281154923797</v>
      </c>
      <c r="AO128" s="118">
        <f t="shared" si="74"/>
        <v>4.8086484843052117</v>
      </c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</row>
    <row r="129" spans="1:128">
      <c r="A129" s="112" t="s">
        <v>69</v>
      </c>
      <c r="B129" s="111" t="s">
        <v>96</v>
      </c>
      <c r="C129" s="163" t="s">
        <v>148</v>
      </c>
      <c r="D129" s="100">
        <v>9</v>
      </c>
      <c r="E129" s="113">
        <v>444.09770000000003</v>
      </c>
      <c r="F129" s="113">
        <f t="shared" si="55"/>
        <v>447.6</v>
      </c>
      <c r="G129" s="154">
        <v>2.7504</v>
      </c>
      <c r="H129" s="154">
        <v>0.75190000000000001</v>
      </c>
      <c r="I129" s="114">
        <f t="shared" si="75"/>
        <v>3.5023</v>
      </c>
      <c r="J129" s="113">
        <f t="shared" si="76"/>
        <v>7862.9269127024563</v>
      </c>
      <c r="K129" s="131">
        <v>447.9</v>
      </c>
      <c r="L129" s="131">
        <v>447.9</v>
      </c>
      <c r="M129" s="132"/>
      <c r="N129" s="132"/>
      <c r="O129" s="132">
        <v>3.4998</v>
      </c>
      <c r="P129" s="131">
        <v>7813.8</v>
      </c>
      <c r="Q129" s="116"/>
      <c r="R129" s="116"/>
      <c r="S129" s="116">
        <f t="shared" si="79"/>
        <v>-7.1381663478284174E-2</v>
      </c>
      <c r="T129" s="116">
        <f t="shared" si="80"/>
        <v>-0.62479167424400517</v>
      </c>
      <c r="U129" s="117"/>
      <c r="V129" s="118">
        <f t="shared" si="84"/>
        <v>-2.445594669848854</v>
      </c>
      <c r="W129" s="118">
        <f t="shared" si="56"/>
        <v>-7.4455946698488535</v>
      </c>
      <c r="X129" s="118">
        <f t="shared" si="57"/>
        <v>2.554405330151146</v>
      </c>
      <c r="Y129" s="118">
        <f t="shared" si="58"/>
        <v>-8.9765782501883056</v>
      </c>
      <c r="Z129" s="118">
        <f t="shared" si="59"/>
        <v>4.0853889104905985</v>
      </c>
      <c r="AA129" s="118">
        <f t="shared" si="60"/>
        <v>0.4686460764989463</v>
      </c>
      <c r="AB129" s="118">
        <f t="shared" si="61"/>
        <v>-4.5313539235010536</v>
      </c>
      <c r="AC129" s="118">
        <f t="shared" si="62"/>
        <v>5.4686460764989464</v>
      </c>
      <c r="AD129" s="118">
        <f t="shared" si="63"/>
        <v>-8.4233254492653309</v>
      </c>
      <c r="AE129" s="118">
        <f t="shared" si="64"/>
        <v>9.3606176022632219</v>
      </c>
      <c r="AF129" s="118">
        <f t="shared" si="65"/>
        <v>-1.5746462029102417</v>
      </c>
      <c r="AG129" s="118">
        <f t="shared" si="66"/>
        <v>-6.5746462029102419</v>
      </c>
      <c r="AH129" s="118">
        <f t="shared" si="67"/>
        <v>3.4253537970897581</v>
      </c>
      <c r="AI129" s="118">
        <f t="shared" si="68"/>
        <v>-9.313593663214796</v>
      </c>
      <c r="AJ129" s="118">
        <f t="shared" si="69"/>
        <v>6.164301257394313</v>
      </c>
      <c r="AK129" s="118">
        <f t="shared" si="70"/>
        <v>-1.4085398155935838</v>
      </c>
      <c r="AL129" s="118">
        <f t="shared" si="71"/>
        <v>-6.408539815593584</v>
      </c>
      <c r="AM129" s="118">
        <f t="shared" si="72"/>
        <v>3.591460184406416</v>
      </c>
      <c r="AN129" s="118">
        <f t="shared" si="73"/>
        <v>-7.6257281154923797</v>
      </c>
      <c r="AO129" s="118">
        <f t="shared" si="74"/>
        <v>4.8086484843052117</v>
      </c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</row>
    <row r="130" spans="1:128">
      <c r="A130" s="112" t="s">
        <v>31</v>
      </c>
      <c r="B130" s="111" t="s">
        <v>97</v>
      </c>
      <c r="C130" s="163" t="s">
        <v>149</v>
      </c>
      <c r="D130" s="164">
        <v>1</v>
      </c>
      <c r="E130" s="113">
        <v>443.66800000000006</v>
      </c>
      <c r="F130" s="113">
        <f t="shared" si="55"/>
        <v>443.7000000000001</v>
      </c>
      <c r="G130" s="154">
        <v>2.1000000000000001E-2</v>
      </c>
      <c r="H130" s="154">
        <v>1.0999999999999999E-2</v>
      </c>
      <c r="I130" s="114">
        <f t="shared" si="75"/>
        <v>3.2000000000000001E-2</v>
      </c>
      <c r="J130" s="113">
        <f t="shared" si="76"/>
        <v>72.124041023775973</v>
      </c>
      <c r="K130" s="129">
        <v>500</v>
      </c>
      <c r="L130" s="129">
        <v>443.77</v>
      </c>
      <c r="M130" s="130"/>
      <c r="N130" s="130"/>
      <c r="O130" s="130">
        <v>2.46E-2</v>
      </c>
      <c r="P130" s="115">
        <v>55</v>
      </c>
      <c r="Q130" s="116"/>
      <c r="R130" s="116"/>
      <c r="S130" s="116">
        <f t="shared" si="79"/>
        <v>-23.125</v>
      </c>
      <c r="T130" s="116">
        <f t="shared" si="80"/>
        <v>-23.742486944306084</v>
      </c>
      <c r="U130" s="117"/>
      <c r="V130" s="118">
        <f t="shared" si="84"/>
        <v>-2.445594669848854</v>
      </c>
      <c r="W130" s="118">
        <f t="shared" si="56"/>
        <v>-7.4455946698488535</v>
      </c>
      <c r="X130" s="118">
        <f t="shared" si="57"/>
        <v>2.554405330151146</v>
      </c>
      <c r="Y130" s="118">
        <f t="shared" si="58"/>
        <v>-8.9765782501883056</v>
      </c>
      <c r="Z130" s="118">
        <f t="shared" si="59"/>
        <v>4.0853889104905985</v>
      </c>
      <c r="AA130" s="118">
        <f t="shared" si="60"/>
        <v>0.4686460764989463</v>
      </c>
      <c r="AB130" s="118">
        <f t="shared" si="61"/>
        <v>-4.5313539235010536</v>
      </c>
      <c r="AC130" s="118">
        <f t="shared" si="62"/>
        <v>5.4686460764989464</v>
      </c>
      <c r="AD130" s="118">
        <f t="shared" si="63"/>
        <v>-8.4233254492653309</v>
      </c>
      <c r="AE130" s="118">
        <f t="shared" si="64"/>
        <v>9.3606176022632219</v>
      </c>
      <c r="AF130" s="118">
        <f t="shared" si="65"/>
        <v>-1.5746462029102417</v>
      </c>
      <c r="AG130" s="118">
        <f t="shared" si="66"/>
        <v>-6.5746462029102419</v>
      </c>
      <c r="AH130" s="118">
        <f t="shared" si="67"/>
        <v>3.4253537970897581</v>
      </c>
      <c r="AI130" s="118">
        <f t="shared" si="68"/>
        <v>-9.313593663214796</v>
      </c>
      <c r="AJ130" s="118">
        <f t="shared" si="69"/>
        <v>6.164301257394313</v>
      </c>
      <c r="AK130" s="118">
        <f t="shared" si="70"/>
        <v>-1.4085398155935838</v>
      </c>
      <c r="AL130" s="118">
        <f t="shared" si="71"/>
        <v>-6.408539815593584</v>
      </c>
      <c r="AM130" s="118">
        <f t="shared" si="72"/>
        <v>3.591460184406416</v>
      </c>
      <c r="AN130" s="118">
        <f t="shared" si="73"/>
        <v>-7.6257281154923797</v>
      </c>
      <c r="AO130" s="118">
        <f t="shared" si="74"/>
        <v>4.8086484843052117</v>
      </c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</row>
    <row r="131" spans="1:128">
      <c r="A131" s="112" t="s">
        <v>31</v>
      </c>
      <c r="B131" s="111" t="s">
        <v>97</v>
      </c>
      <c r="C131" s="163" t="s">
        <v>149</v>
      </c>
      <c r="D131" s="100">
        <v>2</v>
      </c>
      <c r="E131" s="113">
        <v>444.14819999999997</v>
      </c>
      <c r="F131" s="113">
        <f t="shared" si="55"/>
        <v>444.2</v>
      </c>
      <c r="G131" s="154">
        <v>3.6400000000000002E-2</v>
      </c>
      <c r="H131" s="154">
        <v>1.54E-2</v>
      </c>
      <c r="I131" s="114">
        <f t="shared" si="75"/>
        <v>5.1799999999999999E-2</v>
      </c>
      <c r="J131" s="113">
        <f t="shared" si="76"/>
        <v>116.62260539583359</v>
      </c>
      <c r="K131" s="129">
        <v>500</v>
      </c>
      <c r="L131" s="131">
        <v>444.29999999999995</v>
      </c>
      <c r="M131" s="132"/>
      <c r="N131" s="132"/>
      <c r="O131" s="132">
        <v>4.7800000000000002E-2</v>
      </c>
      <c r="P131" s="119">
        <v>108</v>
      </c>
      <c r="Q131" s="116"/>
      <c r="R131" s="116"/>
      <c r="S131" s="116">
        <f t="shared" si="79"/>
        <v>-7.7220077220077163</v>
      </c>
      <c r="T131" s="116">
        <f t="shared" si="80"/>
        <v>-7.3935969502372618</v>
      </c>
      <c r="U131" s="117"/>
      <c r="V131" s="118">
        <f t="shared" si="84"/>
        <v>-2.445594669848854</v>
      </c>
      <c r="W131" s="118">
        <f t="shared" si="56"/>
        <v>-7.4455946698488535</v>
      </c>
      <c r="X131" s="118">
        <f t="shared" si="57"/>
        <v>2.554405330151146</v>
      </c>
      <c r="Y131" s="118">
        <f t="shared" si="58"/>
        <v>-8.9765782501883056</v>
      </c>
      <c r="Z131" s="118">
        <f t="shared" si="59"/>
        <v>4.0853889104905985</v>
      </c>
      <c r="AA131" s="118">
        <f t="shared" si="60"/>
        <v>0.4686460764989463</v>
      </c>
      <c r="AB131" s="118">
        <f t="shared" si="61"/>
        <v>-4.5313539235010536</v>
      </c>
      <c r="AC131" s="118">
        <f t="shared" si="62"/>
        <v>5.4686460764989464</v>
      </c>
      <c r="AD131" s="118">
        <f t="shared" si="63"/>
        <v>-8.4233254492653309</v>
      </c>
      <c r="AE131" s="118">
        <f t="shared" si="64"/>
        <v>9.3606176022632219</v>
      </c>
      <c r="AF131" s="118">
        <f t="shared" si="65"/>
        <v>-1.5746462029102417</v>
      </c>
      <c r="AG131" s="118">
        <f t="shared" si="66"/>
        <v>-6.5746462029102419</v>
      </c>
      <c r="AH131" s="118">
        <f t="shared" si="67"/>
        <v>3.4253537970897581</v>
      </c>
      <c r="AI131" s="118">
        <f t="shared" si="68"/>
        <v>-9.313593663214796</v>
      </c>
      <c r="AJ131" s="118">
        <f t="shared" si="69"/>
        <v>6.164301257394313</v>
      </c>
      <c r="AK131" s="118">
        <f t="shared" si="70"/>
        <v>-1.4085398155935838</v>
      </c>
      <c r="AL131" s="118">
        <f t="shared" si="71"/>
        <v>-6.408539815593584</v>
      </c>
      <c r="AM131" s="118">
        <f t="shared" si="72"/>
        <v>3.591460184406416</v>
      </c>
      <c r="AN131" s="118">
        <f t="shared" si="73"/>
        <v>-7.6257281154923797</v>
      </c>
      <c r="AO131" s="118">
        <f t="shared" si="74"/>
        <v>4.8086484843052117</v>
      </c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</row>
    <row r="132" spans="1:128">
      <c r="A132" s="112" t="s">
        <v>31</v>
      </c>
      <c r="B132" s="111" t="s">
        <v>97</v>
      </c>
      <c r="C132" s="163" t="s">
        <v>149</v>
      </c>
      <c r="D132" s="100">
        <v>3</v>
      </c>
      <c r="E132" s="113">
        <v>443.39920000000001</v>
      </c>
      <c r="F132" s="113">
        <f t="shared" ref="F132:F165" si="85">E132+G132+H132</f>
        <v>443.5</v>
      </c>
      <c r="G132" s="154">
        <v>7.5399999999999995E-2</v>
      </c>
      <c r="H132" s="154">
        <v>2.5399999999999999E-2</v>
      </c>
      <c r="I132" s="114">
        <f t="shared" si="75"/>
        <v>0.1008</v>
      </c>
      <c r="J132" s="113">
        <f t="shared" si="76"/>
        <v>227.31514422366442</v>
      </c>
      <c r="K132" s="129">
        <v>500</v>
      </c>
      <c r="L132" s="131">
        <v>443.54999999999995</v>
      </c>
      <c r="M132" s="132"/>
      <c r="N132" s="132"/>
      <c r="O132" s="132">
        <v>8.9700000000000002E-2</v>
      </c>
      <c r="P132" s="119">
        <v>202</v>
      </c>
      <c r="Q132" s="116"/>
      <c r="R132" s="116"/>
      <c r="S132" s="116">
        <f t="shared" si="79"/>
        <v>-11.011904761904761</v>
      </c>
      <c r="T132" s="116">
        <f t="shared" si="80"/>
        <v>-11.136584986504833</v>
      </c>
      <c r="U132" s="117"/>
      <c r="V132" s="118">
        <f t="shared" si="84"/>
        <v>-2.445594669848854</v>
      </c>
      <c r="W132" s="118">
        <f t="shared" ref="W132:W145" si="86">$Q$167-5</f>
        <v>-7.4455946698488535</v>
      </c>
      <c r="X132" s="118">
        <f t="shared" ref="X132:X145" si="87">$Q$167+5</f>
        <v>2.554405330151146</v>
      </c>
      <c r="Y132" s="118">
        <f t="shared" ref="Y132:Y145" si="88">($Q$167-(3*$Q$170))</f>
        <v>-8.9765782501883056</v>
      </c>
      <c r="Z132" s="118">
        <f t="shared" ref="Z132:Z145" si="89">($Q$167+(3*$Q$170))</f>
        <v>4.0853889104905985</v>
      </c>
      <c r="AA132" s="118">
        <f t="shared" ref="AA132:AA145" si="90">$R$167</f>
        <v>0.4686460764989463</v>
      </c>
      <c r="AB132" s="118">
        <f t="shared" ref="AB132:AB145" si="91">$R$167-5</f>
        <v>-4.5313539235010536</v>
      </c>
      <c r="AC132" s="118">
        <f t="shared" ref="AC132:AC145" si="92">$R$167+5</f>
        <v>5.4686460764989464</v>
      </c>
      <c r="AD132" s="118">
        <f t="shared" ref="AD132:AD145" si="93">($R$167-(3*$R$170))</f>
        <v>-8.4233254492653309</v>
      </c>
      <c r="AE132" s="118">
        <f t="shared" ref="AE132:AE145" si="94">($R$167+(3*$R$170))</f>
        <v>9.3606176022632219</v>
      </c>
      <c r="AF132" s="118">
        <f t="shared" ref="AF132:AF145" si="95">$S$167</f>
        <v>-1.5746462029102417</v>
      </c>
      <c r="AG132" s="118">
        <f t="shared" ref="AG132:AG145" si="96">$S$167-5</f>
        <v>-6.5746462029102419</v>
      </c>
      <c r="AH132" s="118">
        <f t="shared" ref="AH132:AH145" si="97">$S$167+5</f>
        <v>3.4253537970897581</v>
      </c>
      <c r="AI132" s="118">
        <f t="shared" ref="AI132:AI145" si="98">($S$167-(3*$S$170))</f>
        <v>-9.313593663214796</v>
      </c>
      <c r="AJ132" s="118">
        <f t="shared" ref="AJ132:AJ145" si="99">($S$167+(3*$S$170))</f>
        <v>6.164301257394313</v>
      </c>
      <c r="AK132" s="118">
        <f t="shared" ref="AK132:AK145" si="100">$T$167</f>
        <v>-1.4085398155935838</v>
      </c>
      <c r="AL132" s="118">
        <f t="shared" ref="AL132:AL145" si="101">$T$167-5</f>
        <v>-6.408539815593584</v>
      </c>
      <c r="AM132" s="118">
        <f t="shared" ref="AM132:AM145" si="102">$T$167+5</f>
        <v>3.591460184406416</v>
      </c>
      <c r="AN132" s="118">
        <f t="shared" ref="AN132:AN145" si="103">($T$167-(3*$T$170))</f>
        <v>-7.6257281154923797</v>
      </c>
      <c r="AO132" s="118">
        <f t="shared" ref="AO132:AO145" si="104">($T$167+(3*$T$170))</f>
        <v>4.8086484843052117</v>
      </c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</row>
    <row r="133" spans="1:128">
      <c r="A133" s="112" t="s">
        <v>31</v>
      </c>
      <c r="B133" s="111" t="s">
        <v>97</v>
      </c>
      <c r="C133" s="163" t="s">
        <v>149</v>
      </c>
      <c r="D133" s="100">
        <v>4</v>
      </c>
      <c r="E133" s="113">
        <v>443.49990000000003</v>
      </c>
      <c r="F133" s="113">
        <f t="shared" si="85"/>
        <v>443.8</v>
      </c>
      <c r="G133" s="154">
        <v>0.25</v>
      </c>
      <c r="H133" s="154">
        <v>5.0099999999999999E-2</v>
      </c>
      <c r="I133" s="114">
        <f t="shared" ref="I133:I165" si="105">G133+H133</f>
        <v>0.30009999999999998</v>
      </c>
      <c r="J133" s="113">
        <f t="shared" ref="J133:J165" si="106">(1.6061/(1.6061-(I133/F133)))*(I133/F133)*1000000</f>
        <v>676.49031614720639</v>
      </c>
      <c r="K133" s="129">
        <v>500</v>
      </c>
      <c r="L133" s="131">
        <v>443.78000000000003</v>
      </c>
      <c r="M133" s="132"/>
      <c r="N133" s="132"/>
      <c r="O133" s="132">
        <v>0.27939999999999998</v>
      </c>
      <c r="P133" s="119">
        <v>630</v>
      </c>
      <c r="Q133" s="116"/>
      <c r="R133" s="116"/>
      <c r="S133" s="116">
        <f t="shared" ref="S133:S165" si="107">((O133-I133)/I133)*100</f>
        <v>-6.8977007664111953</v>
      </c>
      <c r="T133" s="116">
        <f t="shared" ref="T133:T165" si="108">((P133-J133)/J133)*100</f>
        <v>-6.8722811010778679</v>
      </c>
      <c r="U133" s="117"/>
      <c r="V133" s="118">
        <f t="shared" si="84"/>
        <v>-2.445594669848854</v>
      </c>
      <c r="W133" s="118">
        <f t="shared" si="86"/>
        <v>-7.4455946698488535</v>
      </c>
      <c r="X133" s="118">
        <f t="shared" si="87"/>
        <v>2.554405330151146</v>
      </c>
      <c r="Y133" s="118">
        <f t="shared" si="88"/>
        <v>-8.9765782501883056</v>
      </c>
      <c r="Z133" s="118">
        <f t="shared" si="89"/>
        <v>4.0853889104905985</v>
      </c>
      <c r="AA133" s="118">
        <f t="shared" si="90"/>
        <v>0.4686460764989463</v>
      </c>
      <c r="AB133" s="118">
        <f t="shared" si="91"/>
        <v>-4.5313539235010536</v>
      </c>
      <c r="AC133" s="118">
        <f t="shared" si="92"/>
        <v>5.4686460764989464</v>
      </c>
      <c r="AD133" s="118">
        <f t="shared" si="93"/>
        <v>-8.4233254492653309</v>
      </c>
      <c r="AE133" s="118">
        <f t="shared" si="94"/>
        <v>9.3606176022632219</v>
      </c>
      <c r="AF133" s="118">
        <f t="shared" si="95"/>
        <v>-1.5746462029102417</v>
      </c>
      <c r="AG133" s="118">
        <f t="shared" si="96"/>
        <v>-6.5746462029102419</v>
      </c>
      <c r="AH133" s="118">
        <f t="shared" si="97"/>
        <v>3.4253537970897581</v>
      </c>
      <c r="AI133" s="118">
        <f t="shared" si="98"/>
        <v>-9.313593663214796</v>
      </c>
      <c r="AJ133" s="118">
        <f t="shared" si="99"/>
        <v>6.164301257394313</v>
      </c>
      <c r="AK133" s="118">
        <f t="shared" si="100"/>
        <v>-1.4085398155935838</v>
      </c>
      <c r="AL133" s="118">
        <f t="shared" si="101"/>
        <v>-6.408539815593584</v>
      </c>
      <c r="AM133" s="118">
        <f t="shared" si="102"/>
        <v>3.591460184406416</v>
      </c>
      <c r="AN133" s="118">
        <f t="shared" si="103"/>
        <v>-7.6257281154923797</v>
      </c>
      <c r="AO133" s="118">
        <f t="shared" si="104"/>
        <v>4.8086484843052117</v>
      </c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</row>
    <row r="134" spans="1:128">
      <c r="A134" s="112" t="s">
        <v>31</v>
      </c>
      <c r="B134" s="111" t="s">
        <v>97</v>
      </c>
      <c r="C134" s="163" t="s">
        <v>149</v>
      </c>
      <c r="D134" s="100">
        <v>5</v>
      </c>
      <c r="E134" s="113">
        <v>443.49910000000006</v>
      </c>
      <c r="F134" s="113">
        <f t="shared" si="85"/>
        <v>444.00000000000006</v>
      </c>
      <c r="G134" s="154">
        <v>0.4002</v>
      </c>
      <c r="H134" s="154">
        <v>0.1007</v>
      </c>
      <c r="I134" s="114">
        <f t="shared" si="105"/>
        <v>0.50090000000000001</v>
      </c>
      <c r="J134" s="113">
        <f t="shared" si="106"/>
        <v>1128.9461449676012</v>
      </c>
      <c r="K134" s="129">
        <v>500</v>
      </c>
      <c r="L134" s="131">
        <v>444.11</v>
      </c>
      <c r="M134" s="132"/>
      <c r="N134" s="132"/>
      <c r="O134" s="132">
        <v>0.49049999999999999</v>
      </c>
      <c r="P134" s="119">
        <v>1104</v>
      </c>
      <c r="Q134" s="116"/>
      <c r="R134" s="116"/>
      <c r="S134" s="116">
        <f t="shared" si="107"/>
        <v>-2.0762627270912399</v>
      </c>
      <c r="T134" s="116">
        <f t="shared" si="108"/>
        <v>-2.2096842332826334</v>
      </c>
      <c r="U134" s="117"/>
      <c r="V134" s="118">
        <f t="shared" si="84"/>
        <v>-2.445594669848854</v>
      </c>
      <c r="W134" s="118">
        <f t="shared" si="86"/>
        <v>-7.4455946698488535</v>
      </c>
      <c r="X134" s="118">
        <f t="shared" si="87"/>
        <v>2.554405330151146</v>
      </c>
      <c r="Y134" s="118">
        <f t="shared" si="88"/>
        <v>-8.9765782501883056</v>
      </c>
      <c r="Z134" s="118">
        <f t="shared" si="89"/>
        <v>4.0853889104905985</v>
      </c>
      <c r="AA134" s="118">
        <f t="shared" si="90"/>
        <v>0.4686460764989463</v>
      </c>
      <c r="AB134" s="118">
        <f t="shared" si="91"/>
        <v>-4.5313539235010536</v>
      </c>
      <c r="AC134" s="118">
        <f t="shared" si="92"/>
        <v>5.4686460764989464</v>
      </c>
      <c r="AD134" s="118">
        <f t="shared" si="93"/>
        <v>-8.4233254492653309</v>
      </c>
      <c r="AE134" s="118">
        <f t="shared" si="94"/>
        <v>9.3606176022632219</v>
      </c>
      <c r="AF134" s="118">
        <f t="shared" si="95"/>
        <v>-1.5746462029102417</v>
      </c>
      <c r="AG134" s="118">
        <f t="shared" si="96"/>
        <v>-6.5746462029102419</v>
      </c>
      <c r="AH134" s="118">
        <f t="shared" si="97"/>
        <v>3.4253537970897581</v>
      </c>
      <c r="AI134" s="118">
        <f t="shared" si="98"/>
        <v>-9.313593663214796</v>
      </c>
      <c r="AJ134" s="118">
        <f t="shared" si="99"/>
        <v>6.164301257394313</v>
      </c>
      <c r="AK134" s="118">
        <f t="shared" si="100"/>
        <v>-1.4085398155935838</v>
      </c>
      <c r="AL134" s="118">
        <f t="shared" si="101"/>
        <v>-6.408539815593584</v>
      </c>
      <c r="AM134" s="118">
        <f t="shared" si="102"/>
        <v>3.591460184406416</v>
      </c>
      <c r="AN134" s="118">
        <f t="shared" si="103"/>
        <v>-7.6257281154923797</v>
      </c>
      <c r="AO134" s="118">
        <f t="shared" si="104"/>
        <v>4.8086484843052117</v>
      </c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</row>
    <row r="135" spans="1:128">
      <c r="A135" s="112" t="s">
        <v>31</v>
      </c>
      <c r="B135" s="111" t="s">
        <v>97</v>
      </c>
      <c r="C135" s="163" t="s">
        <v>149</v>
      </c>
      <c r="D135" s="100">
        <v>6</v>
      </c>
      <c r="E135" s="113">
        <v>443.99919999999997</v>
      </c>
      <c r="F135" s="113">
        <f t="shared" si="85"/>
        <v>444.7</v>
      </c>
      <c r="G135" s="154">
        <v>0.55049999999999999</v>
      </c>
      <c r="H135" s="154">
        <v>0.15029999999999999</v>
      </c>
      <c r="I135" s="114">
        <f t="shared" si="105"/>
        <v>0.70079999999999998</v>
      </c>
      <c r="J135" s="113">
        <f t="shared" si="106"/>
        <v>1577.441635508166</v>
      </c>
      <c r="K135" s="129">
        <v>500</v>
      </c>
      <c r="L135" s="131">
        <v>444.76</v>
      </c>
      <c r="M135" s="132"/>
      <c r="N135" s="132"/>
      <c r="O135" s="132">
        <v>0.67300000000000004</v>
      </c>
      <c r="P135" s="119">
        <v>1513</v>
      </c>
      <c r="Q135" s="116"/>
      <c r="R135" s="116"/>
      <c r="S135" s="116">
        <f t="shared" si="107"/>
        <v>-3.9668949771689408</v>
      </c>
      <c r="T135" s="116">
        <f t="shared" si="108"/>
        <v>-4.0851993542953737</v>
      </c>
      <c r="U135" s="117"/>
      <c r="V135" s="118">
        <f t="shared" si="84"/>
        <v>-2.445594669848854</v>
      </c>
      <c r="W135" s="118">
        <f t="shared" si="86"/>
        <v>-7.4455946698488535</v>
      </c>
      <c r="X135" s="118">
        <f t="shared" si="87"/>
        <v>2.554405330151146</v>
      </c>
      <c r="Y135" s="118">
        <f t="shared" si="88"/>
        <v>-8.9765782501883056</v>
      </c>
      <c r="Z135" s="118">
        <f t="shared" si="89"/>
        <v>4.0853889104905985</v>
      </c>
      <c r="AA135" s="118">
        <f t="shared" si="90"/>
        <v>0.4686460764989463</v>
      </c>
      <c r="AB135" s="118">
        <f t="shared" si="91"/>
        <v>-4.5313539235010536</v>
      </c>
      <c r="AC135" s="118">
        <f t="shared" si="92"/>
        <v>5.4686460764989464</v>
      </c>
      <c r="AD135" s="118">
        <f t="shared" si="93"/>
        <v>-8.4233254492653309</v>
      </c>
      <c r="AE135" s="118">
        <f t="shared" si="94"/>
        <v>9.3606176022632219</v>
      </c>
      <c r="AF135" s="118">
        <f t="shared" si="95"/>
        <v>-1.5746462029102417</v>
      </c>
      <c r="AG135" s="118">
        <f t="shared" si="96"/>
        <v>-6.5746462029102419</v>
      </c>
      <c r="AH135" s="118">
        <f t="shared" si="97"/>
        <v>3.4253537970897581</v>
      </c>
      <c r="AI135" s="118">
        <f t="shared" si="98"/>
        <v>-9.313593663214796</v>
      </c>
      <c r="AJ135" s="118">
        <f t="shared" si="99"/>
        <v>6.164301257394313</v>
      </c>
      <c r="AK135" s="118">
        <f t="shared" si="100"/>
        <v>-1.4085398155935838</v>
      </c>
      <c r="AL135" s="118">
        <f t="shared" si="101"/>
        <v>-6.408539815593584</v>
      </c>
      <c r="AM135" s="118">
        <f t="shared" si="102"/>
        <v>3.591460184406416</v>
      </c>
      <c r="AN135" s="118">
        <f t="shared" si="103"/>
        <v>-7.6257281154923797</v>
      </c>
      <c r="AO135" s="118">
        <f t="shared" si="104"/>
        <v>4.8086484843052117</v>
      </c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</row>
    <row r="136" spans="1:128">
      <c r="A136" s="112" t="s">
        <v>31</v>
      </c>
      <c r="B136" s="111" t="s">
        <v>97</v>
      </c>
      <c r="C136" s="163" t="s">
        <v>149</v>
      </c>
      <c r="D136" s="100">
        <v>7</v>
      </c>
      <c r="E136" s="113">
        <v>443.59559999999999</v>
      </c>
      <c r="F136" s="113">
        <f t="shared" si="85"/>
        <v>445.5</v>
      </c>
      <c r="G136" s="154">
        <v>1.5013000000000001</v>
      </c>
      <c r="H136" s="154">
        <v>0.40310000000000001</v>
      </c>
      <c r="I136" s="114">
        <f t="shared" si="105"/>
        <v>1.9044000000000001</v>
      </c>
      <c r="J136" s="113">
        <f t="shared" si="106"/>
        <v>4286.1553770414694</v>
      </c>
      <c r="K136" s="129">
        <v>500</v>
      </c>
      <c r="L136" s="131">
        <v>445.81000000000006</v>
      </c>
      <c r="M136" s="132"/>
      <c r="N136" s="132"/>
      <c r="O136" s="132">
        <v>1.8746</v>
      </c>
      <c r="P136" s="119">
        <v>4205</v>
      </c>
      <c r="Q136" s="116"/>
      <c r="R136" s="116"/>
      <c r="S136" s="116">
        <f t="shared" si="107"/>
        <v>-1.5647973114891855</v>
      </c>
      <c r="T136" s="116">
        <f t="shared" si="108"/>
        <v>-1.8934305899448538</v>
      </c>
      <c r="U136" s="117"/>
      <c r="V136" s="118">
        <f t="shared" si="84"/>
        <v>-2.445594669848854</v>
      </c>
      <c r="W136" s="118">
        <f t="shared" si="86"/>
        <v>-7.4455946698488535</v>
      </c>
      <c r="X136" s="118">
        <f t="shared" si="87"/>
        <v>2.554405330151146</v>
      </c>
      <c r="Y136" s="118">
        <f t="shared" si="88"/>
        <v>-8.9765782501883056</v>
      </c>
      <c r="Z136" s="118">
        <f t="shared" si="89"/>
        <v>4.0853889104905985</v>
      </c>
      <c r="AA136" s="118">
        <f t="shared" si="90"/>
        <v>0.4686460764989463</v>
      </c>
      <c r="AB136" s="118">
        <f t="shared" si="91"/>
        <v>-4.5313539235010536</v>
      </c>
      <c r="AC136" s="118">
        <f t="shared" si="92"/>
        <v>5.4686460764989464</v>
      </c>
      <c r="AD136" s="118">
        <f t="shared" si="93"/>
        <v>-8.4233254492653309</v>
      </c>
      <c r="AE136" s="118">
        <f t="shared" si="94"/>
        <v>9.3606176022632219</v>
      </c>
      <c r="AF136" s="118">
        <f t="shared" si="95"/>
        <v>-1.5746462029102417</v>
      </c>
      <c r="AG136" s="118">
        <f t="shared" si="96"/>
        <v>-6.5746462029102419</v>
      </c>
      <c r="AH136" s="118">
        <f t="shared" si="97"/>
        <v>3.4253537970897581</v>
      </c>
      <c r="AI136" s="118">
        <f t="shared" si="98"/>
        <v>-9.313593663214796</v>
      </c>
      <c r="AJ136" s="118">
        <f t="shared" si="99"/>
        <v>6.164301257394313</v>
      </c>
      <c r="AK136" s="118">
        <f t="shared" si="100"/>
        <v>-1.4085398155935838</v>
      </c>
      <c r="AL136" s="118">
        <f t="shared" si="101"/>
        <v>-6.408539815593584</v>
      </c>
      <c r="AM136" s="118">
        <f t="shared" si="102"/>
        <v>3.591460184406416</v>
      </c>
      <c r="AN136" s="118">
        <f t="shared" si="103"/>
        <v>-7.6257281154923797</v>
      </c>
      <c r="AO136" s="118">
        <f t="shared" si="104"/>
        <v>4.8086484843052117</v>
      </c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</row>
    <row r="137" spans="1:128">
      <c r="A137" s="112" t="s">
        <v>31</v>
      </c>
      <c r="B137" s="111" t="s">
        <v>97</v>
      </c>
      <c r="C137" s="163" t="s">
        <v>149</v>
      </c>
      <c r="D137" s="100">
        <v>8</v>
      </c>
      <c r="E137" s="113">
        <v>443.64819999999997</v>
      </c>
      <c r="F137" s="113">
        <f t="shared" si="85"/>
        <v>446.4</v>
      </c>
      <c r="G137" s="154">
        <v>2.2513999999999998</v>
      </c>
      <c r="H137" s="154">
        <v>0.50039999999999996</v>
      </c>
      <c r="I137" s="114">
        <f t="shared" si="105"/>
        <v>2.7517999999999998</v>
      </c>
      <c r="J137" s="113">
        <f t="shared" si="106"/>
        <v>6188.1775761467998</v>
      </c>
      <c r="K137" s="129">
        <v>500</v>
      </c>
      <c r="L137" s="131">
        <v>446.51999999999992</v>
      </c>
      <c r="M137" s="132"/>
      <c r="N137" s="132"/>
      <c r="O137" s="132">
        <v>2.6941999999999999</v>
      </c>
      <c r="P137" s="119">
        <v>6034</v>
      </c>
      <c r="Q137" s="116"/>
      <c r="R137" s="116"/>
      <c r="S137" s="116">
        <f t="shared" si="107"/>
        <v>-2.0931753761174461</v>
      </c>
      <c r="T137" s="116">
        <f t="shared" si="108"/>
        <v>-2.4914859706207997</v>
      </c>
      <c r="U137" s="117"/>
      <c r="V137" s="118">
        <f t="shared" si="84"/>
        <v>-2.445594669848854</v>
      </c>
      <c r="W137" s="118">
        <f t="shared" si="86"/>
        <v>-7.4455946698488535</v>
      </c>
      <c r="X137" s="118">
        <f t="shared" si="87"/>
        <v>2.554405330151146</v>
      </c>
      <c r="Y137" s="118">
        <f t="shared" si="88"/>
        <v>-8.9765782501883056</v>
      </c>
      <c r="Z137" s="118">
        <f t="shared" si="89"/>
        <v>4.0853889104905985</v>
      </c>
      <c r="AA137" s="118">
        <f t="shared" si="90"/>
        <v>0.4686460764989463</v>
      </c>
      <c r="AB137" s="118">
        <f t="shared" si="91"/>
        <v>-4.5313539235010536</v>
      </c>
      <c r="AC137" s="118">
        <f t="shared" si="92"/>
        <v>5.4686460764989464</v>
      </c>
      <c r="AD137" s="118">
        <f t="shared" si="93"/>
        <v>-8.4233254492653309</v>
      </c>
      <c r="AE137" s="118">
        <f t="shared" si="94"/>
        <v>9.3606176022632219</v>
      </c>
      <c r="AF137" s="118">
        <f t="shared" si="95"/>
        <v>-1.5746462029102417</v>
      </c>
      <c r="AG137" s="118">
        <f t="shared" si="96"/>
        <v>-6.5746462029102419</v>
      </c>
      <c r="AH137" s="118">
        <f t="shared" si="97"/>
        <v>3.4253537970897581</v>
      </c>
      <c r="AI137" s="118">
        <f t="shared" si="98"/>
        <v>-9.313593663214796</v>
      </c>
      <c r="AJ137" s="118">
        <f t="shared" si="99"/>
        <v>6.164301257394313</v>
      </c>
      <c r="AK137" s="118">
        <f t="shared" si="100"/>
        <v>-1.4085398155935838</v>
      </c>
      <c r="AL137" s="118">
        <f t="shared" si="101"/>
        <v>-6.408539815593584</v>
      </c>
      <c r="AM137" s="118">
        <f t="shared" si="102"/>
        <v>3.591460184406416</v>
      </c>
      <c r="AN137" s="118">
        <f t="shared" si="103"/>
        <v>-7.6257281154923797</v>
      </c>
      <c r="AO137" s="118">
        <f t="shared" si="104"/>
        <v>4.8086484843052117</v>
      </c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</row>
    <row r="138" spans="1:128">
      <c r="A138" s="112" t="s">
        <v>31</v>
      </c>
      <c r="B138" s="111" t="s">
        <v>97</v>
      </c>
      <c r="C138" s="163" t="s">
        <v>149</v>
      </c>
      <c r="D138" s="100">
        <v>9</v>
      </c>
      <c r="E138" s="113">
        <v>443.99970000000002</v>
      </c>
      <c r="F138" s="113">
        <f t="shared" si="85"/>
        <v>447.5</v>
      </c>
      <c r="G138" s="154">
        <v>2.7501000000000002</v>
      </c>
      <c r="H138" s="154">
        <v>0.75019999999999998</v>
      </c>
      <c r="I138" s="114">
        <f t="shared" si="105"/>
        <v>3.5003000000000002</v>
      </c>
      <c r="J138" s="113">
        <f t="shared" si="106"/>
        <v>7860.1794570959009</v>
      </c>
      <c r="K138" s="129">
        <v>500</v>
      </c>
      <c r="L138" s="131">
        <v>447.41999999999996</v>
      </c>
      <c r="M138" s="132"/>
      <c r="N138" s="132"/>
      <c r="O138" s="132">
        <v>3.4508000000000001</v>
      </c>
      <c r="P138" s="119">
        <v>7713</v>
      </c>
      <c r="Q138" s="116"/>
      <c r="R138" s="116"/>
      <c r="S138" s="116">
        <f t="shared" si="107"/>
        <v>-1.4141645001857011</v>
      </c>
      <c r="T138" s="116">
        <f t="shared" si="108"/>
        <v>-1.8724694251482055</v>
      </c>
      <c r="U138" s="117"/>
      <c r="V138" s="118">
        <f t="shared" si="84"/>
        <v>-2.445594669848854</v>
      </c>
      <c r="W138" s="118">
        <f t="shared" si="86"/>
        <v>-7.4455946698488535</v>
      </c>
      <c r="X138" s="118">
        <f t="shared" si="87"/>
        <v>2.554405330151146</v>
      </c>
      <c r="Y138" s="118">
        <f t="shared" si="88"/>
        <v>-8.9765782501883056</v>
      </c>
      <c r="Z138" s="118">
        <f t="shared" si="89"/>
        <v>4.0853889104905985</v>
      </c>
      <c r="AA138" s="118">
        <f t="shared" si="90"/>
        <v>0.4686460764989463</v>
      </c>
      <c r="AB138" s="118">
        <f t="shared" si="91"/>
        <v>-4.5313539235010536</v>
      </c>
      <c r="AC138" s="118">
        <f t="shared" si="92"/>
        <v>5.4686460764989464</v>
      </c>
      <c r="AD138" s="118">
        <f t="shared" si="93"/>
        <v>-8.4233254492653309</v>
      </c>
      <c r="AE138" s="118">
        <f t="shared" si="94"/>
        <v>9.3606176022632219</v>
      </c>
      <c r="AF138" s="118">
        <f t="shared" si="95"/>
        <v>-1.5746462029102417</v>
      </c>
      <c r="AG138" s="118">
        <f t="shared" si="96"/>
        <v>-6.5746462029102419</v>
      </c>
      <c r="AH138" s="118">
        <f t="shared" si="97"/>
        <v>3.4253537970897581</v>
      </c>
      <c r="AI138" s="118">
        <f t="shared" si="98"/>
        <v>-9.313593663214796</v>
      </c>
      <c r="AJ138" s="118">
        <f t="shared" si="99"/>
        <v>6.164301257394313</v>
      </c>
      <c r="AK138" s="118">
        <f t="shared" si="100"/>
        <v>-1.4085398155935838</v>
      </c>
      <c r="AL138" s="118">
        <f t="shared" si="101"/>
        <v>-6.408539815593584</v>
      </c>
      <c r="AM138" s="118">
        <f t="shared" si="102"/>
        <v>3.591460184406416</v>
      </c>
      <c r="AN138" s="118">
        <f t="shared" si="103"/>
        <v>-7.6257281154923797</v>
      </c>
      <c r="AO138" s="118">
        <f t="shared" si="104"/>
        <v>4.8086484843052117</v>
      </c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</row>
    <row r="139" spans="1:128">
      <c r="A139" s="112" t="s">
        <v>32</v>
      </c>
      <c r="B139" s="111" t="s">
        <v>98</v>
      </c>
      <c r="C139" s="147" t="s">
        <v>152</v>
      </c>
      <c r="D139" s="112">
        <v>1</v>
      </c>
      <c r="E139" s="113">
        <v>442.66660000000002</v>
      </c>
      <c r="F139" s="113">
        <f t="shared" si="85"/>
        <v>442.7</v>
      </c>
      <c r="G139" s="154">
        <v>2.3199999999999998E-2</v>
      </c>
      <c r="H139" s="154">
        <v>1.0200000000000001E-2</v>
      </c>
      <c r="I139" s="114">
        <f t="shared" si="105"/>
        <v>3.3399999999999999E-2</v>
      </c>
      <c r="J139" s="113">
        <f t="shared" si="106"/>
        <v>75.449670273187948</v>
      </c>
      <c r="K139" s="140">
        <v>450</v>
      </c>
      <c r="L139" s="140">
        <v>442.5</v>
      </c>
      <c r="M139" s="141">
        <v>2.1399999999999999E-2</v>
      </c>
      <c r="N139" s="141">
        <v>1.0500000000000001E-2</v>
      </c>
      <c r="O139" s="141">
        <v>3.1899999999999998E-2</v>
      </c>
      <c r="P139" s="142">
        <v>72</v>
      </c>
      <c r="Q139" s="116">
        <f t="shared" ref="Q139" si="109">((M139-G139)/G139)*100</f>
        <v>-7.7586206896551708</v>
      </c>
      <c r="R139" s="116">
        <f t="shared" ref="R139" si="110">((N139-H139)/H139)*100</f>
        <v>2.9411764705882342</v>
      </c>
      <c r="S139" s="116">
        <f t="shared" si="107"/>
        <v>-4.4910179640718608</v>
      </c>
      <c r="T139" s="116">
        <f t="shared" si="108"/>
        <v>-4.5721475795684619</v>
      </c>
      <c r="U139" s="117"/>
      <c r="V139" s="118">
        <f t="shared" si="84"/>
        <v>-2.445594669848854</v>
      </c>
      <c r="W139" s="118">
        <f t="shared" si="86"/>
        <v>-7.4455946698488535</v>
      </c>
      <c r="X139" s="118">
        <f t="shared" si="87"/>
        <v>2.554405330151146</v>
      </c>
      <c r="Y139" s="118">
        <f t="shared" si="88"/>
        <v>-8.9765782501883056</v>
      </c>
      <c r="Z139" s="118">
        <f t="shared" si="89"/>
        <v>4.0853889104905985</v>
      </c>
      <c r="AA139" s="118">
        <f t="shared" si="90"/>
        <v>0.4686460764989463</v>
      </c>
      <c r="AB139" s="118">
        <f t="shared" si="91"/>
        <v>-4.5313539235010536</v>
      </c>
      <c r="AC139" s="118">
        <f t="shared" si="92"/>
        <v>5.4686460764989464</v>
      </c>
      <c r="AD139" s="118">
        <f t="shared" si="93"/>
        <v>-8.4233254492653309</v>
      </c>
      <c r="AE139" s="118">
        <f t="shared" si="94"/>
        <v>9.3606176022632219</v>
      </c>
      <c r="AF139" s="118">
        <f t="shared" si="95"/>
        <v>-1.5746462029102417</v>
      </c>
      <c r="AG139" s="118">
        <f t="shared" si="96"/>
        <v>-6.5746462029102419</v>
      </c>
      <c r="AH139" s="118">
        <f t="shared" si="97"/>
        <v>3.4253537970897581</v>
      </c>
      <c r="AI139" s="118">
        <f t="shared" si="98"/>
        <v>-9.313593663214796</v>
      </c>
      <c r="AJ139" s="118">
        <f t="shared" si="99"/>
        <v>6.164301257394313</v>
      </c>
      <c r="AK139" s="118">
        <f t="shared" si="100"/>
        <v>-1.4085398155935838</v>
      </c>
      <c r="AL139" s="118">
        <f t="shared" si="101"/>
        <v>-6.408539815593584</v>
      </c>
      <c r="AM139" s="118">
        <f t="shared" si="102"/>
        <v>3.591460184406416</v>
      </c>
      <c r="AN139" s="118">
        <f t="shared" si="103"/>
        <v>-7.6257281154923797</v>
      </c>
      <c r="AO139" s="118">
        <f t="shared" si="104"/>
        <v>4.8086484843052117</v>
      </c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</row>
    <row r="140" spans="1:128">
      <c r="A140" s="112" t="s">
        <v>32</v>
      </c>
      <c r="B140" s="111" t="s">
        <v>98</v>
      </c>
      <c r="C140" s="147" t="s">
        <v>152</v>
      </c>
      <c r="D140" s="112">
        <v>2</v>
      </c>
      <c r="E140" s="113">
        <v>443.84899999999999</v>
      </c>
      <c r="F140" s="113">
        <f t="shared" si="85"/>
        <v>443.9</v>
      </c>
      <c r="G140" s="154">
        <v>3.61E-2</v>
      </c>
      <c r="H140" s="154">
        <v>1.49E-2</v>
      </c>
      <c r="I140" s="114">
        <f t="shared" si="105"/>
        <v>5.1000000000000004E-2</v>
      </c>
      <c r="J140" s="113">
        <f t="shared" si="106"/>
        <v>114.89896033898542</v>
      </c>
      <c r="K140" s="140">
        <v>450</v>
      </c>
      <c r="L140" s="143">
        <v>444</v>
      </c>
      <c r="M140" s="144">
        <v>3.4799999999999998E-2</v>
      </c>
      <c r="N140" s="144">
        <v>1.5299999999999999E-2</v>
      </c>
      <c r="O140" s="144">
        <v>5.0099999999999999E-2</v>
      </c>
      <c r="P140" s="145">
        <v>113</v>
      </c>
      <c r="Q140" s="116">
        <f>((M140-G140)/G140)*100</f>
        <v>-3.6011080332410046</v>
      </c>
      <c r="R140" s="116">
        <f t="shared" ref="R140:R165" si="111">((N140-H140)/H140)*100</f>
        <v>2.684563758389257</v>
      </c>
      <c r="S140" s="116">
        <f t="shared" si="107"/>
        <v>-1.7647058823529509</v>
      </c>
      <c r="T140" s="116">
        <f t="shared" si="108"/>
        <v>-1.6527219509932307</v>
      </c>
      <c r="U140" s="117"/>
      <c r="V140" s="118">
        <f t="shared" si="84"/>
        <v>-2.445594669848854</v>
      </c>
      <c r="W140" s="118">
        <f t="shared" si="86"/>
        <v>-7.4455946698488535</v>
      </c>
      <c r="X140" s="118">
        <f t="shared" si="87"/>
        <v>2.554405330151146</v>
      </c>
      <c r="Y140" s="118">
        <f t="shared" si="88"/>
        <v>-8.9765782501883056</v>
      </c>
      <c r="Z140" s="118">
        <f t="shared" si="89"/>
        <v>4.0853889104905985</v>
      </c>
      <c r="AA140" s="118">
        <f t="shared" si="90"/>
        <v>0.4686460764989463</v>
      </c>
      <c r="AB140" s="118">
        <f t="shared" si="91"/>
        <v>-4.5313539235010536</v>
      </c>
      <c r="AC140" s="118">
        <f t="shared" si="92"/>
        <v>5.4686460764989464</v>
      </c>
      <c r="AD140" s="118">
        <f t="shared" si="93"/>
        <v>-8.4233254492653309</v>
      </c>
      <c r="AE140" s="118">
        <f t="shared" si="94"/>
        <v>9.3606176022632219</v>
      </c>
      <c r="AF140" s="118">
        <f t="shared" si="95"/>
        <v>-1.5746462029102417</v>
      </c>
      <c r="AG140" s="118">
        <f t="shared" si="96"/>
        <v>-6.5746462029102419</v>
      </c>
      <c r="AH140" s="118">
        <f t="shared" si="97"/>
        <v>3.4253537970897581</v>
      </c>
      <c r="AI140" s="118">
        <f t="shared" si="98"/>
        <v>-9.313593663214796</v>
      </c>
      <c r="AJ140" s="118">
        <f t="shared" si="99"/>
        <v>6.164301257394313</v>
      </c>
      <c r="AK140" s="118">
        <f t="shared" si="100"/>
        <v>-1.4085398155935838</v>
      </c>
      <c r="AL140" s="118">
        <f t="shared" si="101"/>
        <v>-6.408539815593584</v>
      </c>
      <c r="AM140" s="118">
        <f t="shared" si="102"/>
        <v>3.591460184406416</v>
      </c>
      <c r="AN140" s="118">
        <f t="shared" si="103"/>
        <v>-7.6257281154923797</v>
      </c>
      <c r="AO140" s="118">
        <f t="shared" si="104"/>
        <v>4.8086484843052117</v>
      </c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</row>
    <row r="141" spans="1:128">
      <c r="A141" s="112" t="s">
        <v>32</v>
      </c>
      <c r="B141" s="111" t="s">
        <v>98</v>
      </c>
      <c r="C141" s="147" t="s">
        <v>152</v>
      </c>
      <c r="D141" s="112">
        <v>3</v>
      </c>
      <c r="E141" s="113">
        <v>443.99829999999997</v>
      </c>
      <c r="F141" s="113">
        <f t="shared" si="85"/>
        <v>444.09999999999997</v>
      </c>
      <c r="G141" s="154">
        <v>7.6799999999999993E-2</v>
      </c>
      <c r="H141" s="154">
        <v>2.4899999999999999E-2</v>
      </c>
      <c r="I141" s="114">
        <f t="shared" si="105"/>
        <v>0.10169999999999998</v>
      </c>
      <c r="J141" s="113">
        <f t="shared" si="106"/>
        <v>229.03513342472189</v>
      </c>
      <c r="K141" s="140">
        <v>450</v>
      </c>
      <c r="L141" s="143">
        <v>444</v>
      </c>
      <c r="M141" s="144">
        <v>7.3800000000000004E-2</v>
      </c>
      <c r="N141" s="144">
        <v>2.63E-2</v>
      </c>
      <c r="O141" s="144">
        <v>0.10009999999999999</v>
      </c>
      <c r="P141" s="145">
        <v>226</v>
      </c>
      <c r="Q141" s="116">
        <f t="shared" ref="Q141:Q165" si="112">((M141-G141)/G141)*100</f>
        <v>-3.9062499999999853</v>
      </c>
      <c r="R141" s="116">
        <f t="shared" si="111"/>
        <v>5.6224899598393652</v>
      </c>
      <c r="S141" s="116">
        <f t="shared" si="107"/>
        <v>-1.5732546705997941</v>
      </c>
      <c r="T141" s="116">
        <f t="shared" si="108"/>
        <v>-1.3251824640779244</v>
      </c>
      <c r="U141" s="117"/>
      <c r="V141" s="118">
        <f t="shared" si="84"/>
        <v>-2.445594669848854</v>
      </c>
      <c r="W141" s="118">
        <f t="shared" si="86"/>
        <v>-7.4455946698488535</v>
      </c>
      <c r="X141" s="118">
        <f t="shared" si="87"/>
        <v>2.554405330151146</v>
      </c>
      <c r="Y141" s="118">
        <f t="shared" si="88"/>
        <v>-8.9765782501883056</v>
      </c>
      <c r="Z141" s="118">
        <f t="shared" si="89"/>
        <v>4.0853889104905985</v>
      </c>
      <c r="AA141" s="118">
        <f t="shared" si="90"/>
        <v>0.4686460764989463</v>
      </c>
      <c r="AB141" s="118">
        <f t="shared" si="91"/>
        <v>-4.5313539235010536</v>
      </c>
      <c r="AC141" s="118">
        <f t="shared" si="92"/>
        <v>5.4686460764989464</v>
      </c>
      <c r="AD141" s="118">
        <f t="shared" si="93"/>
        <v>-8.4233254492653309</v>
      </c>
      <c r="AE141" s="118">
        <f t="shared" si="94"/>
        <v>9.3606176022632219</v>
      </c>
      <c r="AF141" s="118">
        <f t="shared" si="95"/>
        <v>-1.5746462029102417</v>
      </c>
      <c r="AG141" s="118">
        <f t="shared" si="96"/>
        <v>-6.5746462029102419</v>
      </c>
      <c r="AH141" s="118">
        <f t="shared" si="97"/>
        <v>3.4253537970897581</v>
      </c>
      <c r="AI141" s="118">
        <f t="shared" si="98"/>
        <v>-9.313593663214796</v>
      </c>
      <c r="AJ141" s="118">
        <f t="shared" si="99"/>
        <v>6.164301257394313</v>
      </c>
      <c r="AK141" s="118">
        <f t="shared" si="100"/>
        <v>-1.4085398155935838</v>
      </c>
      <c r="AL141" s="118">
        <f t="shared" si="101"/>
        <v>-6.408539815593584</v>
      </c>
      <c r="AM141" s="118">
        <f t="shared" si="102"/>
        <v>3.591460184406416</v>
      </c>
      <c r="AN141" s="118">
        <f t="shared" si="103"/>
        <v>-7.6257281154923797</v>
      </c>
      <c r="AO141" s="118">
        <f t="shared" si="104"/>
        <v>4.8086484843052117</v>
      </c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</row>
    <row r="142" spans="1:128">
      <c r="A142" s="112" t="s">
        <v>32</v>
      </c>
      <c r="B142" s="111" t="s">
        <v>98</v>
      </c>
      <c r="C142" s="147" t="s">
        <v>152</v>
      </c>
      <c r="D142" s="112">
        <v>4</v>
      </c>
      <c r="E142" s="113">
        <v>443.69850000000002</v>
      </c>
      <c r="F142" s="113">
        <f t="shared" si="85"/>
        <v>444</v>
      </c>
      <c r="G142" s="154">
        <v>0.25069999999999998</v>
      </c>
      <c r="H142" s="154">
        <v>5.0799999999999998E-2</v>
      </c>
      <c r="I142" s="114">
        <f t="shared" si="105"/>
        <v>0.30149999999999999</v>
      </c>
      <c r="J142" s="113">
        <f t="shared" si="106"/>
        <v>679.3412774202942</v>
      </c>
      <c r="K142" s="140">
        <v>450</v>
      </c>
      <c r="L142" s="143">
        <v>443.8</v>
      </c>
      <c r="M142" s="144">
        <v>0.2417</v>
      </c>
      <c r="N142" s="144">
        <v>5.21E-2</v>
      </c>
      <c r="O142" s="144">
        <v>0.29380000000000001</v>
      </c>
      <c r="P142" s="145">
        <v>662</v>
      </c>
      <c r="Q142" s="116">
        <f t="shared" si="112"/>
        <v>-3.5899481451934507</v>
      </c>
      <c r="R142" s="116">
        <f t="shared" si="111"/>
        <v>2.5590551181102414</v>
      </c>
      <c r="S142" s="116">
        <f t="shared" si="107"/>
        <v>-2.5538971807628474</v>
      </c>
      <c r="T142" s="116">
        <f t="shared" si="108"/>
        <v>-2.5526606429901242</v>
      </c>
      <c r="U142" s="117"/>
      <c r="V142" s="118">
        <f t="shared" si="84"/>
        <v>-2.445594669848854</v>
      </c>
      <c r="W142" s="118">
        <f t="shared" si="86"/>
        <v>-7.4455946698488535</v>
      </c>
      <c r="X142" s="118">
        <f t="shared" si="87"/>
        <v>2.554405330151146</v>
      </c>
      <c r="Y142" s="118">
        <f t="shared" si="88"/>
        <v>-8.9765782501883056</v>
      </c>
      <c r="Z142" s="118">
        <f t="shared" si="89"/>
        <v>4.0853889104905985</v>
      </c>
      <c r="AA142" s="118">
        <f t="shared" si="90"/>
        <v>0.4686460764989463</v>
      </c>
      <c r="AB142" s="118">
        <f t="shared" si="91"/>
        <v>-4.5313539235010536</v>
      </c>
      <c r="AC142" s="118">
        <f t="shared" si="92"/>
        <v>5.4686460764989464</v>
      </c>
      <c r="AD142" s="118">
        <f t="shared" si="93"/>
        <v>-8.4233254492653309</v>
      </c>
      <c r="AE142" s="118">
        <f t="shared" si="94"/>
        <v>9.3606176022632219</v>
      </c>
      <c r="AF142" s="118">
        <f t="shared" si="95"/>
        <v>-1.5746462029102417</v>
      </c>
      <c r="AG142" s="118">
        <f t="shared" si="96"/>
        <v>-6.5746462029102419</v>
      </c>
      <c r="AH142" s="118">
        <f t="shared" si="97"/>
        <v>3.4253537970897581</v>
      </c>
      <c r="AI142" s="118">
        <f t="shared" si="98"/>
        <v>-9.313593663214796</v>
      </c>
      <c r="AJ142" s="118">
        <f t="shared" si="99"/>
        <v>6.164301257394313</v>
      </c>
      <c r="AK142" s="118">
        <f t="shared" si="100"/>
        <v>-1.4085398155935838</v>
      </c>
      <c r="AL142" s="118">
        <f t="shared" si="101"/>
        <v>-6.408539815593584</v>
      </c>
      <c r="AM142" s="118">
        <f t="shared" si="102"/>
        <v>3.591460184406416</v>
      </c>
      <c r="AN142" s="118">
        <f t="shared" si="103"/>
        <v>-7.6257281154923797</v>
      </c>
      <c r="AO142" s="118">
        <f t="shared" si="104"/>
        <v>4.8086484843052117</v>
      </c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</row>
    <row r="143" spans="1:128">
      <c r="A143" s="112" t="s">
        <v>32</v>
      </c>
      <c r="B143" s="111" t="s">
        <v>98</v>
      </c>
      <c r="C143" s="147" t="s">
        <v>152</v>
      </c>
      <c r="D143" s="112">
        <v>5</v>
      </c>
      <c r="E143" s="113">
        <v>443.49779999999998</v>
      </c>
      <c r="F143" s="113">
        <f t="shared" si="85"/>
        <v>444</v>
      </c>
      <c r="G143" s="154">
        <v>0.40100000000000002</v>
      </c>
      <c r="H143" s="154">
        <v>0.1012</v>
      </c>
      <c r="I143" s="114">
        <f t="shared" si="105"/>
        <v>0.50219999999999998</v>
      </c>
      <c r="J143" s="113">
        <f t="shared" si="106"/>
        <v>1131.8781958394411</v>
      </c>
      <c r="K143" s="140">
        <v>450</v>
      </c>
      <c r="L143" s="143">
        <v>444</v>
      </c>
      <c r="M143" s="144">
        <v>0.3896</v>
      </c>
      <c r="N143" s="144">
        <v>0.10199999999999999</v>
      </c>
      <c r="O143" s="144">
        <v>0.49159999999999998</v>
      </c>
      <c r="P143" s="145">
        <v>1108</v>
      </c>
      <c r="Q143" s="116">
        <f t="shared" si="112"/>
        <v>-2.8428927680798055</v>
      </c>
      <c r="R143" s="116">
        <f t="shared" si="111"/>
        <v>0.79051383399209008</v>
      </c>
      <c r="S143" s="116">
        <f t="shared" si="107"/>
        <v>-2.110712863401035</v>
      </c>
      <c r="T143" s="116">
        <f t="shared" si="108"/>
        <v>-2.109608253539347</v>
      </c>
      <c r="U143" s="117"/>
      <c r="V143" s="118">
        <f t="shared" si="84"/>
        <v>-2.445594669848854</v>
      </c>
      <c r="W143" s="118">
        <f t="shared" si="86"/>
        <v>-7.4455946698488535</v>
      </c>
      <c r="X143" s="118">
        <f t="shared" si="87"/>
        <v>2.554405330151146</v>
      </c>
      <c r="Y143" s="118">
        <f t="shared" si="88"/>
        <v>-8.9765782501883056</v>
      </c>
      <c r="Z143" s="118">
        <f t="shared" si="89"/>
        <v>4.0853889104905985</v>
      </c>
      <c r="AA143" s="118">
        <f t="shared" si="90"/>
        <v>0.4686460764989463</v>
      </c>
      <c r="AB143" s="118">
        <f t="shared" si="91"/>
        <v>-4.5313539235010536</v>
      </c>
      <c r="AC143" s="118">
        <f t="shared" si="92"/>
        <v>5.4686460764989464</v>
      </c>
      <c r="AD143" s="118">
        <f t="shared" si="93"/>
        <v>-8.4233254492653309</v>
      </c>
      <c r="AE143" s="118">
        <f t="shared" si="94"/>
        <v>9.3606176022632219</v>
      </c>
      <c r="AF143" s="118">
        <f t="shared" si="95"/>
        <v>-1.5746462029102417</v>
      </c>
      <c r="AG143" s="118">
        <f t="shared" si="96"/>
        <v>-6.5746462029102419</v>
      </c>
      <c r="AH143" s="118">
        <f t="shared" si="97"/>
        <v>3.4253537970897581</v>
      </c>
      <c r="AI143" s="118">
        <f t="shared" si="98"/>
        <v>-9.313593663214796</v>
      </c>
      <c r="AJ143" s="118">
        <f t="shared" si="99"/>
        <v>6.164301257394313</v>
      </c>
      <c r="AK143" s="118">
        <f t="shared" si="100"/>
        <v>-1.4085398155935838</v>
      </c>
      <c r="AL143" s="118">
        <f t="shared" si="101"/>
        <v>-6.408539815593584</v>
      </c>
      <c r="AM143" s="118">
        <f t="shared" si="102"/>
        <v>3.591460184406416</v>
      </c>
      <c r="AN143" s="118">
        <f t="shared" si="103"/>
        <v>-7.6257281154923797</v>
      </c>
      <c r="AO143" s="118">
        <f t="shared" si="104"/>
        <v>4.8086484843052117</v>
      </c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</row>
    <row r="144" spans="1:128">
      <c r="A144" s="112" t="s">
        <v>32</v>
      </c>
      <c r="B144" s="111" t="s">
        <v>98</v>
      </c>
      <c r="C144" s="147" t="s">
        <v>152</v>
      </c>
      <c r="D144" s="112">
        <v>6</v>
      </c>
      <c r="E144" s="113">
        <v>443.0994</v>
      </c>
      <c r="F144" s="113">
        <f t="shared" si="85"/>
        <v>443.8</v>
      </c>
      <c r="G144" s="154">
        <v>0.5504</v>
      </c>
      <c r="H144" s="154">
        <v>0.1502</v>
      </c>
      <c r="I144" s="114">
        <f t="shared" si="105"/>
        <v>0.7006</v>
      </c>
      <c r="J144" s="113">
        <f t="shared" si="106"/>
        <v>1580.1922007854719</v>
      </c>
      <c r="K144" s="140">
        <v>450</v>
      </c>
      <c r="L144" s="143">
        <v>443.7</v>
      </c>
      <c r="M144" s="144">
        <v>0.54530000000000001</v>
      </c>
      <c r="N144" s="144">
        <v>0.14219999999999999</v>
      </c>
      <c r="O144" s="144">
        <v>0.6875</v>
      </c>
      <c r="P144" s="145">
        <v>1551</v>
      </c>
      <c r="Q144" s="116">
        <f t="shared" si="112"/>
        <v>-0.92659883720930125</v>
      </c>
      <c r="R144" s="116">
        <f t="shared" si="111"/>
        <v>-5.3262316910785668</v>
      </c>
      <c r="S144" s="116">
        <f t="shared" si="107"/>
        <v>-1.8698258635455327</v>
      </c>
      <c r="T144" s="116">
        <f t="shared" si="108"/>
        <v>-1.8473829177843806</v>
      </c>
      <c r="U144" s="117"/>
      <c r="V144" s="118">
        <f t="shared" si="84"/>
        <v>-2.445594669848854</v>
      </c>
      <c r="W144" s="118">
        <f t="shared" si="86"/>
        <v>-7.4455946698488535</v>
      </c>
      <c r="X144" s="118">
        <f t="shared" si="87"/>
        <v>2.554405330151146</v>
      </c>
      <c r="Y144" s="118">
        <f t="shared" si="88"/>
        <v>-8.9765782501883056</v>
      </c>
      <c r="Z144" s="118">
        <f t="shared" si="89"/>
        <v>4.0853889104905985</v>
      </c>
      <c r="AA144" s="118">
        <f t="shared" si="90"/>
        <v>0.4686460764989463</v>
      </c>
      <c r="AB144" s="118">
        <f t="shared" si="91"/>
        <v>-4.5313539235010536</v>
      </c>
      <c r="AC144" s="118">
        <f t="shared" si="92"/>
        <v>5.4686460764989464</v>
      </c>
      <c r="AD144" s="118">
        <f t="shared" si="93"/>
        <v>-8.4233254492653309</v>
      </c>
      <c r="AE144" s="118">
        <f t="shared" si="94"/>
        <v>9.3606176022632219</v>
      </c>
      <c r="AF144" s="118">
        <f t="shared" si="95"/>
        <v>-1.5746462029102417</v>
      </c>
      <c r="AG144" s="118">
        <f t="shared" si="96"/>
        <v>-6.5746462029102419</v>
      </c>
      <c r="AH144" s="118">
        <f t="shared" si="97"/>
        <v>3.4253537970897581</v>
      </c>
      <c r="AI144" s="118">
        <f t="shared" si="98"/>
        <v>-9.313593663214796</v>
      </c>
      <c r="AJ144" s="118">
        <f t="shared" si="99"/>
        <v>6.164301257394313</v>
      </c>
      <c r="AK144" s="118">
        <f t="shared" si="100"/>
        <v>-1.4085398155935838</v>
      </c>
      <c r="AL144" s="118">
        <f t="shared" si="101"/>
        <v>-6.408539815593584</v>
      </c>
      <c r="AM144" s="118">
        <f t="shared" si="102"/>
        <v>3.591460184406416</v>
      </c>
      <c r="AN144" s="118">
        <f t="shared" si="103"/>
        <v>-7.6257281154923797</v>
      </c>
      <c r="AO144" s="118">
        <f t="shared" si="104"/>
        <v>4.8086484843052117</v>
      </c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</row>
    <row r="145" spans="1:128">
      <c r="A145" s="112" t="s">
        <v>32</v>
      </c>
      <c r="B145" s="111" t="s">
        <v>98</v>
      </c>
      <c r="C145" s="147" t="s">
        <v>152</v>
      </c>
      <c r="D145" s="112">
        <v>7</v>
      </c>
      <c r="E145" s="113">
        <v>443.09569999999997</v>
      </c>
      <c r="F145" s="113">
        <f t="shared" si="85"/>
        <v>444.99999999999994</v>
      </c>
      <c r="G145" s="154">
        <v>1.5034000000000001</v>
      </c>
      <c r="H145" s="154">
        <v>0.40089999999999998</v>
      </c>
      <c r="I145" s="114">
        <f t="shared" si="105"/>
        <v>1.9043000000000001</v>
      </c>
      <c r="J145" s="113">
        <f t="shared" si="106"/>
        <v>4290.7582270848552</v>
      </c>
      <c r="K145" s="140">
        <v>450</v>
      </c>
      <c r="L145" s="143">
        <v>444.6</v>
      </c>
      <c r="M145" s="144">
        <v>0.37719999999999998</v>
      </c>
      <c r="N145" s="144">
        <v>1.4935</v>
      </c>
      <c r="O145" s="144">
        <v>1.8707</v>
      </c>
      <c r="P145" s="145">
        <v>4215</v>
      </c>
      <c r="Q145" s="116">
        <f t="shared" si="112"/>
        <v>-74.910203538645732</v>
      </c>
      <c r="R145" s="116">
        <f t="shared" si="111"/>
        <v>272.53679221751065</v>
      </c>
      <c r="S145" s="116">
        <f t="shared" si="107"/>
        <v>-1.7644278737593906</v>
      </c>
      <c r="T145" s="116">
        <f t="shared" si="108"/>
        <v>-1.7656139795209438</v>
      </c>
      <c r="U145" s="117"/>
      <c r="V145" s="118">
        <f t="shared" si="84"/>
        <v>-2.445594669848854</v>
      </c>
      <c r="W145" s="118">
        <f t="shared" si="86"/>
        <v>-7.4455946698488535</v>
      </c>
      <c r="X145" s="118">
        <f t="shared" si="87"/>
        <v>2.554405330151146</v>
      </c>
      <c r="Y145" s="118">
        <f t="shared" si="88"/>
        <v>-8.9765782501883056</v>
      </c>
      <c r="Z145" s="118">
        <f t="shared" si="89"/>
        <v>4.0853889104905985</v>
      </c>
      <c r="AA145" s="118">
        <f t="shared" si="90"/>
        <v>0.4686460764989463</v>
      </c>
      <c r="AB145" s="118">
        <f t="shared" si="91"/>
        <v>-4.5313539235010536</v>
      </c>
      <c r="AC145" s="118">
        <f t="shared" si="92"/>
        <v>5.4686460764989464</v>
      </c>
      <c r="AD145" s="118">
        <f t="shared" si="93"/>
        <v>-8.4233254492653309</v>
      </c>
      <c r="AE145" s="118">
        <f t="shared" si="94"/>
        <v>9.3606176022632219</v>
      </c>
      <c r="AF145" s="118">
        <f t="shared" si="95"/>
        <v>-1.5746462029102417</v>
      </c>
      <c r="AG145" s="118">
        <f t="shared" si="96"/>
        <v>-6.5746462029102419</v>
      </c>
      <c r="AH145" s="118">
        <f t="shared" si="97"/>
        <v>3.4253537970897581</v>
      </c>
      <c r="AI145" s="118">
        <f t="shared" si="98"/>
        <v>-9.313593663214796</v>
      </c>
      <c r="AJ145" s="118">
        <f t="shared" si="99"/>
        <v>6.164301257394313</v>
      </c>
      <c r="AK145" s="118">
        <f t="shared" si="100"/>
        <v>-1.4085398155935838</v>
      </c>
      <c r="AL145" s="118">
        <f t="shared" si="101"/>
        <v>-6.408539815593584</v>
      </c>
      <c r="AM145" s="118">
        <f t="shared" si="102"/>
        <v>3.591460184406416</v>
      </c>
      <c r="AN145" s="118">
        <f t="shared" si="103"/>
        <v>-7.6257281154923797</v>
      </c>
      <c r="AO145" s="118">
        <f t="shared" si="104"/>
        <v>4.8086484843052117</v>
      </c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</row>
    <row r="146" spans="1:128">
      <c r="A146" s="112" t="s">
        <v>32</v>
      </c>
      <c r="B146" s="111" t="s">
        <v>98</v>
      </c>
      <c r="C146" s="147" t="s">
        <v>152</v>
      </c>
      <c r="D146" s="112">
        <v>8</v>
      </c>
      <c r="E146" s="113">
        <v>443.6463</v>
      </c>
      <c r="F146" s="113">
        <f t="shared" si="85"/>
        <v>446.40000000000003</v>
      </c>
      <c r="G146" s="154">
        <v>2.2519999999999998</v>
      </c>
      <c r="H146" s="154">
        <v>0.50170000000000003</v>
      </c>
      <c r="I146" s="114">
        <f t="shared" si="105"/>
        <v>2.7536999999999998</v>
      </c>
      <c r="J146" s="113">
        <f t="shared" si="106"/>
        <v>6192.4667213117091</v>
      </c>
      <c r="K146" s="140">
        <v>450</v>
      </c>
      <c r="L146" s="143">
        <v>445</v>
      </c>
      <c r="M146" s="144">
        <v>0.50249999999999995</v>
      </c>
      <c r="N146" s="144">
        <v>2.2389999999999999</v>
      </c>
      <c r="O146" s="144">
        <v>2.7414999999999998</v>
      </c>
      <c r="P146" s="145">
        <v>6177</v>
      </c>
      <c r="Q146" s="116">
        <f t="shared" si="112"/>
        <v>-77.686500888099459</v>
      </c>
      <c r="R146" s="116">
        <f t="shared" si="111"/>
        <v>346.28263902730708</v>
      </c>
      <c r="S146" s="116">
        <f t="shared" si="107"/>
        <v>-0.44304027308711874</v>
      </c>
      <c r="T146" s="116">
        <f t="shared" si="108"/>
        <v>-0.24976672476057921</v>
      </c>
      <c r="U146" s="117"/>
      <c r="V146" s="118">
        <f t="shared" ref="V146:V165" si="113">$Q$167</f>
        <v>-2.445594669848854</v>
      </c>
      <c r="W146" s="118">
        <f t="shared" ref="W146:W165" si="114">$Q$167-5</f>
        <v>-7.4455946698488535</v>
      </c>
      <c r="X146" s="118">
        <f t="shared" ref="X146:X165" si="115">$Q$167+5</f>
        <v>2.554405330151146</v>
      </c>
      <c r="Y146" s="118">
        <f t="shared" ref="Y146:Y165" si="116">($Q$167-(3*$Q$170))</f>
        <v>-8.9765782501883056</v>
      </c>
      <c r="Z146" s="118">
        <f t="shared" ref="Z146:Z165" si="117">($Q$167+(3*$Q$170))</f>
        <v>4.0853889104905985</v>
      </c>
      <c r="AA146" s="118">
        <f t="shared" ref="AA146:AA165" si="118">$R$167</f>
        <v>0.4686460764989463</v>
      </c>
      <c r="AB146" s="118">
        <f t="shared" ref="AB146:AB165" si="119">$R$167-5</f>
        <v>-4.5313539235010536</v>
      </c>
      <c r="AC146" s="118">
        <f t="shared" ref="AC146:AC165" si="120">$R$167+5</f>
        <v>5.4686460764989464</v>
      </c>
      <c r="AD146" s="118">
        <f t="shared" ref="AD146:AD165" si="121">($R$167-(3*$R$170))</f>
        <v>-8.4233254492653309</v>
      </c>
      <c r="AE146" s="118">
        <f t="shared" ref="AE146:AE165" si="122">($R$167+(3*$R$170))</f>
        <v>9.3606176022632219</v>
      </c>
      <c r="AF146" s="118">
        <f t="shared" ref="AF146:AF165" si="123">$S$167</f>
        <v>-1.5746462029102417</v>
      </c>
      <c r="AG146" s="118">
        <f t="shared" ref="AG146:AG165" si="124">$S$167-5</f>
        <v>-6.5746462029102419</v>
      </c>
      <c r="AH146" s="118">
        <f t="shared" ref="AH146:AH165" si="125">$S$167+5</f>
        <v>3.4253537970897581</v>
      </c>
      <c r="AI146" s="118">
        <f t="shared" ref="AI146:AI165" si="126">($S$167-(3*$S$170))</f>
        <v>-9.313593663214796</v>
      </c>
      <c r="AJ146" s="118">
        <f t="shared" ref="AJ146:AJ165" si="127">($S$167+(3*$S$170))</f>
        <v>6.164301257394313</v>
      </c>
      <c r="AK146" s="118">
        <f t="shared" ref="AK146:AK165" si="128">$T$167</f>
        <v>-1.4085398155935838</v>
      </c>
      <c r="AL146" s="118">
        <f t="shared" ref="AL146:AL165" si="129">$T$167-5</f>
        <v>-6.408539815593584</v>
      </c>
      <c r="AM146" s="118">
        <f t="shared" ref="AM146:AM165" si="130">$T$167+5</f>
        <v>3.591460184406416</v>
      </c>
      <c r="AN146" s="118">
        <f t="shared" ref="AN146:AN165" si="131">($T$167-(3*$T$170))</f>
        <v>-7.6257281154923797</v>
      </c>
      <c r="AO146" s="118">
        <f t="shared" ref="AO146:AO165" si="132">($T$167+(3*$T$170))</f>
        <v>4.8086484843052117</v>
      </c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</row>
    <row r="147" spans="1:128">
      <c r="A147" s="112" t="s">
        <v>32</v>
      </c>
      <c r="B147" s="111" t="s">
        <v>98</v>
      </c>
      <c r="C147" s="147" t="s">
        <v>152</v>
      </c>
      <c r="D147" s="112">
        <v>9</v>
      </c>
      <c r="E147" s="113">
        <v>443.19840000000005</v>
      </c>
      <c r="F147" s="113">
        <f t="shared" si="85"/>
        <v>446.70000000000005</v>
      </c>
      <c r="G147" s="154">
        <v>2.7509000000000001</v>
      </c>
      <c r="H147" s="154">
        <v>0.75070000000000003</v>
      </c>
      <c r="I147" s="114">
        <f t="shared" si="105"/>
        <v>3.5016000000000003</v>
      </c>
      <c r="J147" s="113">
        <f t="shared" si="106"/>
        <v>7877.2641977562162</v>
      </c>
      <c r="K147" s="140">
        <v>450</v>
      </c>
      <c r="L147" s="143">
        <v>446.6</v>
      </c>
      <c r="M147" s="144">
        <v>0.75019999999999998</v>
      </c>
      <c r="N147" s="144">
        <v>2.6471</v>
      </c>
      <c r="O147" s="144">
        <v>3.3973</v>
      </c>
      <c r="P147" s="145">
        <v>7631</v>
      </c>
      <c r="Q147" s="116">
        <f t="shared" si="112"/>
        <v>-72.728925079065036</v>
      </c>
      <c r="R147" s="116">
        <f t="shared" si="111"/>
        <v>252.61755694684956</v>
      </c>
      <c r="S147" s="116">
        <f t="shared" si="107"/>
        <v>-2.978638336760346</v>
      </c>
      <c r="T147" s="116">
        <f t="shared" si="108"/>
        <v>-3.1262655609083518</v>
      </c>
      <c r="U147" s="117"/>
      <c r="V147" s="118">
        <f t="shared" si="113"/>
        <v>-2.445594669848854</v>
      </c>
      <c r="W147" s="118">
        <f t="shared" si="114"/>
        <v>-7.4455946698488535</v>
      </c>
      <c r="X147" s="118">
        <f t="shared" si="115"/>
        <v>2.554405330151146</v>
      </c>
      <c r="Y147" s="118">
        <f t="shared" si="116"/>
        <v>-8.9765782501883056</v>
      </c>
      <c r="Z147" s="118">
        <f t="shared" si="117"/>
        <v>4.0853889104905985</v>
      </c>
      <c r="AA147" s="118">
        <f t="shared" si="118"/>
        <v>0.4686460764989463</v>
      </c>
      <c r="AB147" s="118">
        <f t="shared" si="119"/>
        <v>-4.5313539235010536</v>
      </c>
      <c r="AC147" s="118">
        <f t="shared" si="120"/>
        <v>5.4686460764989464</v>
      </c>
      <c r="AD147" s="118">
        <f t="shared" si="121"/>
        <v>-8.4233254492653309</v>
      </c>
      <c r="AE147" s="118">
        <f t="shared" si="122"/>
        <v>9.3606176022632219</v>
      </c>
      <c r="AF147" s="118">
        <f t="shared" si="123"/>
        <v>-1.5746462029102417</v>
      </c>
      <c r="AG147" s="118">
        <f t="shared" si="124"/>
        <v>-6.5746462029102419</v>
      </c>
      <c r="AH147" s="118">
        <f t="shared" si="125"/>
        <v>3.4253537970897581</v>
      </c>
      <c r="AI147" s="118">
        <f t="shared" si="126"/>
        <v>-9.313593663214796</v>
      </c>
      <c r="AJ147" s="118">
        <f t="shared" si="127"/>
        <v>6.164301257394313</v>
      </c>
      <c r="AK147" s="118">
        <f t="shared" si="128"/>
        <v>-1.4085398155935838</v>
      </c>
      <c r="AL147" s="118">
        <f t="shared" si="129"/>
        <v>-6.408539815593584</v>
      </c>
      <c r="AM147" s="118">
        <f t="shared" si="130"/>
        <v>3.591460184406416</v>
      </c>
      <c r="AN147" s="118">
        <f t="shared" si="131"/>
        <v>-7.6257281154923797</v>
      </c>
      <c r="AO147" s="118">
        <f t="shared" si="132"/>
        <v>4.8086484843052117</v>
      </c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</row>
    <row r="148" spans="1:128">
      <c r="A148" s="112" t="s">
        <v>35</v>
      </c>
      <c r="B148" s="111" t="s">
        <v>99</v>
      </c>
      <c r="C148" s="163" t="s">
        <v>150</v>
      </c>
      <c r="D148" s="164">
        <v>1</v>
      </c>
      <c r="E148" s="113">
        <v>443.26839999999999</v>
      </c>
      <c r="F148" s="113">
        <f t="shared" si="85"/>
        <v>443.29999999999995</v>
      </c>
      <c r="G148" s="154">
        <v>2.0199999999999999E-2</v>
      </c>
      <c r="H148" s="154">
        <v>1.14E-2</v>
      </c>
      <c r="I148" s="114">
        <f t="shared" si="105"/>
        <v>3.1600000000000003E-2</v>
      </c>
      <c r="J148" s="113">
        <f t="shared" si="106"/>
        <v>71.286719073812421</v>
      </c>
      <c r="K148" s="129"/>
      <c r="L148" s="129"/>
      <c r="M148" s="130"/>
      <c r="N148" s="130"/>
      <c r="O148" s="130">
        <v>3.27E-2</v>
      </c>
      <c r="P148" s="129">
        <v>73.8</v>
      </c>
      <c r="Q148" s="116"/>
      <c r="R148" s="116"/>
      <c r="S148" s="116">
        <f t="shared" si="107"/>
        <v>3.4810126582278373</v>
      </c>
      <c r="T148" s="116">
        <f t="shared" si="108"/>
        <v>3.5255948917851714</v>
      </c>
      <c r="U148" s="117"/>
      <c r="V148" s="118">
        <f t="shared" si="113"/>
        <v>-2.445594669848854</v>
      </c>
      <c r="W148" s="118">
        <f t="shared" si="114"/>
        <v>-7.4455946698488535</v>
      </c>
      <c r="X148" s="118">
        <f t="shared" si="115"/>
        <v>2.554405330151146</v>
      </c>
      <c r="Y148" s="118">
        <f t="shared" si="116"/>
        <v>-8.9765782501883056</v>
      </c>
      <c r="Z148" s="118">
        <f t="shared" si="117"/>
        <v>4.0853889104905985</v>
      </c>
      <c r="AA148" s="118">
        <f t="shared" si="118"/>
        <v>0.4686460764989463</v>
      </c>
      <c r="AB148" s="118">
        <f t="shared" si="119"/>
        <v>-4.5313539235010536</v>
      </c>
      <c r="AC148" s="118">
        <f t="shared" si="120"/>
        <v>5.4686460764989464</v>
      </c>
      <c r="AD148" s="118">
        <f t="shared" si="121"/>
        <v>-8.4233254492653309</v>
      </c>
      <c r="AE148" s="118">
        <f t="shared" si="122"/>
        <v>9.3606176022632219</v>
      </c>
      <c r="AF148" s="118">
        <f t="shared" si="123"/>
        <v>-1.5746462029102417</v>
      </c>
      <c r="AG148" s="118">
        <f t="shared" si="124"/>
        <v>-6.5746462029102419</v>
      </c>
      <c r="AH148" s="118">
        <f t="shared" si="125"/>
        <v>3.4253537970897581</v>
      </c>
      <c r="AI148" s="118">
        <f t="shared" si="126"/>
        <v>-9.313593663214796</v>
      </c>
      <c r="AJ148" s="118">
        <f t="shared" si="127"/>
        <v>6.164301257394313</v>
      </c>
      <c r="AK148" s="118">
        <f t="shared" si="128"/>
        <v>-1.4085398155935838</v>
      </c>
      <c r="AL148" s="118">
        <f t="shared" si="129"/>
        <v>-6.408539815593584</v>
      </c>
      <c r="AM148" s="118">
        <f t="shared" si="130"/>
        <v>3.591460184406416</v>
      </c>
      <c r="AN148" s="118">
        <f t="shared" si="131"/>
        <v>-7.6257281154923797</v>
      </c>
      <c r="AO148" s="118">
        <f t="shared" si="132"/>
        <v>4.8086484843052117</v>
      </c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</row>
    <row r="149" spans="1:128">
      <c r="A149" s="112" t="s">
        <v>35</v>
      </c>
      <c r="B149" s="111" t="s">
        <v>99</v>
      </c>
      <c r="C149" s="163" t="s">
        <v>150</v>
      </c>
      <c r="D149" s="100">
        <v>2</v>
      </c>
      <c r="E149" s="113">
        <v>443.65020000000004</v>
      </c>
      <c r="F149" s="113">
        <f t="shared" si="85"/>
        <v>443.70000000000005</v>
      </c>
      <c r="G149" s="154">
        <v>3.49E-2</v>
      </c>
      <c r="H149" s="154">
        <v>1.49E-2</v>
      </c>
      <c r="I149" s="114">
        <f t="shared" si="105"/>
        <v>4.9799999999999997E-2</v>
      </c>
      <c r="J149" s="113">
        <f t="shared" si="106"/>
        <v>112.24584264794373</v>
      </c>
      <c r="K149" s="131"/>
      <c r="L149" s="131"/>
      <c r="M149" s="132"/>
      <c r="N149" s="132"/>
      <c r="O149" s="132">
        <v>6.5500000000000003E-2</v>
      </c>
      <c r="P149" s="119">
        <v>115</v>
      </c>
      <c r="Q149" s="116"/>
      <c r="R149" s="116"/>
      <c r="S149" s="116">
        <f t="shared" si="107"/>
        <v>31.526104417670698</v>
      </c>
      <c r="T149" s="116">
        <f t="shared" si="108"/>
        <v>2.4536831717630858</v>
      </c>
      <c r="U149" s="117"/>
      <c r="V149" s="118">
        <f t="shared" si="113"/>
        <v>-2.445594669848854</v>
      </c>
      <c r="W149" s="118">
        <f t="shared" si="114"/>
        <v>-7.4455946698488535</v>
      </c>
      <c r="X149" s="118">
        <f t="shared" si="115"/>
        <v>2.554405330151146</v>
      </c>
      <c r="Y149" s="118">
        <f t="shared" si="116"/>
        <v>-8.9765782501883056</v>
      </c>
      <c r="Z149" s="118">
        <f t="shared" si="117"/>
        <v>4.0853889104905985</v>
      </c>
      <c r="AA149" s="118">
        <f t="shared" si="118"/>
        <v>0.4686460764989463</v>
      </c>
      <c r="AB149" s="118">
        <f t="shared" si="119"/>
        <v>-4.5313539235010536</v>
      </c>
      <c r="AC149" s="118">
        <f t="shared" si="120"/>
        <v>5.4686460764989464</v>
      </c>
      <c r="AD149" s="118">
        <f t="shared" si="121"/>
        <v>-8.4233254492653309</v>
      </c>
      <c r="AE149" s="118">
        <f t="shared" si="122"/>
        <v>9.3606176022632219</v>
      </c>
      <c r="AF149" s="118">
        <f t="shared" si="123"/>
        <v>-1.5746462029102417</v>
      </c>
      <c r="AG149" s="118">
        <f t="shared" si="124"/>
        <v>-6.5746462029102419</v>
      </c>
      <c r="AH149" s="118">
        <f t="shared" si="125"/>
        <v>3.4253537970897581</v>
      </c>
      <c r="AI149" s="118">
        <f t="shared" si="126"/>
        <v>-9.313593663214796</v>
      </c>
      <c r="AJ149" s="118">
        <f t="shared" si="127"/>
        <v>6.164301257394313</v>
      </c>
      <c r="AK149" s="118">
        <f t="shared" si="128"/>
        <v>-1.4085398155935838</v>
      </c>
      <c r="AL149" s="118">
        <f t="shared" si="129"/>
        <v>-6.408539815593584</v>
      </c>
      <c r="AM149" s="118">
        <f t="shared" si="130"/>
        <v>3.591460184406416</v>
      </c>
      <c r="AN149" s="118">
        <f t="shared" si="131"/>
        <v>-7.6257281154923797</v>
      </c>
      <c r="AO149" s="118">
        <f t="shared" si="132"/>
        <v>4.8086484843052117</v>
      </c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</row>
    <row r="150" spans="1:128">
      <c r="A150" s="112" t="s">
        <v>35</v>
      </c>
      <c r="B150" s="111" t="s">
        <v>99</v>
      </c>
      <c r="C150" s="163" t="s">
        <v>150</v>
      </c>
      <c r="D150" s="100">
        <v>3</v>
      </c>
      <c r="E150" s="113">
        <v>443.90039999999999</v>
      </c>
      <c r="F150" s="113">
        <f t="shared" si="85"/>
        <v>444</v>
      </c>
      <c r="G150" s="154">
        <v>7.4700000000000003E-2</v>
      </c>
      <c r="H150" s="154">
        <v>2.4899999999999999E-2</v>
      </c>
      <c r="I150" s="114">
        <f t="shared" si="105"/>
        <v>9.9599999999999994E-2</v>
      </c>
      <c r="J150" s="113">
        <f t="shared" si="106"/>
        <v>224.35566012649488</v>
      </c>
      <c r="K150" s="131"/>
      <c r="L150" s="131"/>
      <c r="M150" s="132"/>
      <c r="N150" s="132"/>
      <c r="O150" s="132">
        <v>0.1158</v>
      </c>
      <c r="P150" s="119">
        <v>223</v>
      </c>
      <c r="Q150" s="116"/>
      <c r="R150" s="116"/>
      <c r="S150" s="116">
        <f t="shared" si="107"/>
        <v>16.265060240963862</v>
      </c>
      <c r="T150" s="116">
        <f t="shared" si="108"/>
        <v>-0.60424601087868346</v>
      </c>
      <c r="U150" s="117"/>
      <c r="V150" s="118">
        <f t="shared" si="113"/>
        <v>-2.445594669848854</v>
      </c>
      <c r="W150" s="118">
        <f t="shared" si="114"/>
        <v>-7.4455946698488535</v>
      </c>
      <c r="X150" s="118">
        <f t="shared" si="115"/>
        <v>2.554405330151146</v>
      </c>
      <c r="Y150" s="118">
        <f t="shared" si="116"/>
        <v>-8.9765782501883056</v>
      </c>
      <c r="Z150" s="118">
        <f t="shared" si="117"/>
        <v>4.0853889104905985</v>
      </c>
      <c r="AA150" s="118">
        <f t="shared" si="118"/>
        <v>0.4686460764989463</v>
      </c>
      <c r="AB150" s="118">
        <f t="shared" si="119"/>
        <v>-4.5313539235010536</v>
      </c>
      <c r="AC150" s="118">
        <f t="shared" si="120"/>
        <v>5.4686460764989464</v>
      </c>
      <c r="AD150" s="118">
        <f t="shared" si="121"/>
        <v>-8.4233254492653309</v>
      </c>
      <c r="AE150" s="118">
        <f t="shared" si="122"/>
        <v>9.3606176022632219</v>
      </c>
      <c r="AF150" s="118">
        <f t="shared" si="123"/>
        <v>-1.5746462029102417</v>
      </c>
      <c r="AG150" s="118">
        <f t="shared" si="124"/>
        <v>-6.5746462029102419</v>
      </c>
      <c r="AH150" s="118">
        <f t="shared" si="125"/>
        <v>3.4253537970897581</v>
      </c>
      <c r="AI150" s="118">
        <f t="shared" si="126"/>
        <v>-9.313593663214796</v>
      </c>
      <c r="AJ150" s="118">
        <f t="shared" si="127"/>
        <v>6.164301257394313</v>
      </c>
      <c r="AK150" s="118">
        <f t="shared" si="128"/>
        <v>-1.4085398155935838</v>
      </c>
      <c r="AL150" s="118">
        <f t="shared" si="129"/>
        <v>-6.408539815593584</v>
      </c>
      <c r="AM150" s="118">
        <f t="shared" si="130"/>
        <v>3.591460184406416</v>
      </c>
      <c r="AN150" s="118">
        <f t="shared" si="131"/>
        <v>-7.6257281154923797</v>
      </c>
      <c r="AO150" s="118">
        <f t="shared" si="132"/>
        <v>4.8086484843052117</v>
      </c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</row>
    <row r="151" spans="1:128">
      <c r="A151" s="112" t="s">
        <v>35</v>
      </c>
      <c r="B151" s="111" t="s">
        <v>99</v>
      </c>
      <c r="C151" s="163" t="s">
        <v>150</v>
      </c>
      <c r="D151" s="100">
        <v>4</v>
      </c>
      <c r="E151" s="113">
        <v>443.6995</v>
      </c>
      <c r="F151" s="113">
        <f t="shared" si="85"/>
        <v>444</v>
      </c>
      <c r="G151" s="154">
        <v>0.24990000000000001</v>
      </c>
      <c r="H151" s="154">
        <v>5.0599999999999999E-2</v>
      </c>
      <c r="I151" s="114">
        <f t="shared" si="105"/>
        <v>0.30049999999999999</v>
      </c>
      <c r="J151" s="113">
        <f t="shared" si="106"/>
        <v>677.0871226314971</v>
      </c>
      <c r="K151" s="131"/>
      <c r="L151" s="131"/>
      <c r="M151" s="132"/>
      <c r="N151" s="132"/>
      <c r="O151" s="132">
        <v>0.28510000000000002</v>
      </c>
      <c r="P151" s="119">
        <v>669</v>
      </c>
      <c r="Q151" s="116"/>
      <c r="R151" s="116"/>
      <c r="S151" s="116">
        <f t="shared" si="107"/>
        <v>-5.1247920133111382</v>
      </c>
      <c r="T151" s="116">
        <f t="shared" si="108"/>
        <v>-1.194399119579548</v>
      </c>
      <c r="U151" s="117"/>
      <c r="V151" s="118">
        <f t="shared" si="113"/>
        <v>-2.445594669848854</v>
      </c>
      <c r="W151" s="118">
        <f t="shared" si="114"/>
        <v>-7.4455946698488535</v>
      </c>
      <c r="X151" s="118">
        <f t="shared" si="115"/>
        <v>2.554405330151146</v>
      </c>
      <c r="Y151" s="118">
        <f t="shared" si="116"/>
        <v>-8.9765782501883056</v>
      </c>
      <c r="Z151" s="118">
        <f t="shared" si="117"/>
        <v>4.0853889104905985</v>
      </c>
      <c r="AA151" s="118">
        <f t="shared" si="118"/>
        <v>0.4686460764989463</v>
      </c>
      <c r="AB151" s="118">
        <f t="shared" si="119"/>
        <v>-4.5313539235010536</v>
      </c>
      <c r="AC151" s="118">
        <f t="shared" si="120"/>
        <v>5.4686460764989464</v>
      </c>
      <c r="AD151" s="118">
        <f t="shared" si="121"/>
        <v>-8.4233254492653309</v>
      </c>
      <c r="AE151" s="118">
        <f t="shared" si="122"/>
        <v>9.3606176022632219</v>
      </c>
      <c r="AF151" s="118">
        <f t="shared" si="123"/>
        <v>-1.5746462029102417</v>
      </c>
      <c r="AG151" s="118">
        <f t="shared" si="124"/>
        <v>-6.5746462029102419</v>
      </c>
      <c r="AH151" s="118">
        <f t="shared" si="125"/>
        <v>3.4253537970897581</v>
      </c>
      <c r="AI151" s="118">
        <f t="shared" si="126"/>
        <v>-9.313593663214796</v>
      </c>
      <c r="AJ151" s="118">
        <f t="shared" si="127"/>
        <v>6.164301257394313</v>
      </c>
      <c r="AK151" s="118">
        <f t="shared" si="128"/>
        <v>-1.4085398155935838</v>
      </c>
      <c r="AL151" s="118">
        <f t="shared" si="129"/>
        <v>-6.408539815593584</v>
      </c>
      <c r="AM151" s="118">
        <f t="shared" si="130"/>
        <v>3.591460184406416</v>
      </c>
      <c r="AN151" s="118">
        <f t="shared" si="131"/>
        <v>-7.6257281154923797</v>
      </c>
      <c r="AO151" s="118">
        <f t="shared" si="132"/>
        <v>4.8086484843052117</v>
      </c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</row>
    <row r="152" spans="1:128">
      <c r="A152" s="112" t="s">
        <v>35</v>
      </c>
      <c r="B152" s="111" t="s">
        <v>99</v>
      </c>
      <c r="C152" s="163" t="s">
        <v>150</v>
      </c>
      <c r="D152" s="100">
        <v>5</v>
      </c>
      <c r="E152" s="113">
        <v>443.39849999999996</v>
      </c>
      <c r="F152" s="113">
        <f t="shared" si="85"/>
        <v>443.9</v>
      </c>
      <c r="G152" s="154">
        <v>0.39979999999999999</v>
      </c>
      <c r="H152" s="154">
        <v>0.1017</v>
      </c>
      <c r="I152" s="114">
        <f t="shared" si="105"/>
        <v>0.50149999999999995</v>
      </c>
      <c r="J152" s="113">
        <f t="shared" si="106"/>
        <v>1130.5542064090189</v>
      </c>
      <c r="K152" s="131"/>
      <c r="L152" s="131"/>
      <c r="M152" s="132"/>
      <c r="N152" s="132"/>
      <c r="O152" s="132">
        <v>0.59289999999999998</v>
      </c>
      <c r="P152" s="119">
        <v>1120</v>
      </c>
      <c r="Q152" s="116"/>
      <c r="R152" s="116"/>
      <c r="S152" s="116">
        <f t="shared" si="107"/>
        <v>18.225324027916258</v>
      </c>
      <c r="T152" s="116">
        <f t="shared" si="108"/>
        <v>-0.9335427128737358</v>
      </c>
      <c r="U152" s="117"/>
      <c r="V152" s="118">
        <f t="shared" si="113"/>
        <v>-2.445594669848854</v>
      </c>
      <c r="W152" s="118">
        <f t="shared" si="114"/>
        <v>-7.4455946698488535</v>
      </c>
      <c r="X152" s="118">
        <f t="shared" si="115"/>
        <v>2.554405330151146</v>
      </c>
      <c r="Y152" s="118">
        <f t="shared" si="116"/>
        <v>-8.9765782501883056</v>
      </c>
      <c r="Z152" s="118">
        <f t="shared" si="117"/>
        <v>4.0853889104905985</v>
      </c>
      <c r="AA152" s="118">
        <f t="shared" si="118"/>
        <v>0.4686460764989463</v>
      </c>
      <c r="AB152" s="118">
        <f t="shared" si="119"/>
        <v>-4.5313539235010536</v>
      </c>
      <c r="AC152" s="118">
        <f t="shared" si="120"/>
        <v>5.4686460764989464</v>
      </c>
      <c r="AD152" s="118">
        <f t="shared" si="121"/>
        <v>-8.4233254492653309</v>
      </c>
      <c r="AE152" s="118">
        <f t="shared" si="122"/>
        <v>9.3606176022632219</v>
      </c>
      <c r="AF152" s="118">
        <f t="shared" si="123"/>
        <v>-1.5746462029102417</v>
      </c>
      <c r="AG152" s="118">
        <f t="shared" si="124"/>
        <v>-6.5746462029102419</v>
      </c>
      <c r="AH152" s="118">
        <f t="shared" si="125"/>
        <v>3.4253537970897581</v>
      </c>
      <c r="AI152" s="118">
        <f t="shared" si="126"/>
        <v>-9.313593663214796</v>
      </c>
      <c r="AJ152" s="118">
        <f t="shared" si="127"/>
        <v>6.164301257394313</v>
      </c>
      <c r="AK152" s="118">
        <f t="shared" si="128"/>
        <v>-1.4085398155935838</v>
      </c>
      <c r="AL152" s="118">
        <f t="shared" si="129"/>
        <v>-6.408539815593584</v>
      </c>
      <c r="AM152" s="118">
        <f t="shared" si="130"/>
        <v>3.591460184406416</v>
      </c>
      <c r="AN152" s="118">
        <f t="shared" si="131"/>
        <v>-7.6257281154923797</v>
      </c>
      <c r="AO152" s="118">
        <f t="shared" si="132"/>
        <v>4.8086484843052117</v>
      </c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</row>
    <row r="153" spans="1:128">
      <c r="A153" s="112" t="s">
        <v>35</v>
      </c>
      <c r="B153" s="111" t="s">
        <v>99</v>
      </c>
      <c r="C153" s="163" t="s">
        <v>150</v>
      </c>
      <c r="D153" s="100">
        <v>6</v>
      </c>
      <c r="E153" s="113">
        <v>443.49950000000001</v>
      </c>
      <c r="F153" s="113">
        <f t="shared" si="85"/>
        <v>444.2</v>
      </c>
      <c r="G153" s="154">
        <v>0.55030000000000001</v>
      </c>
      <c r="H153" s="154">
        <v>0.1502</v>
      </c>
      <c r="I153" s="114">
        <f t="shared" si="105"/>
        <v>0.70050000000000001</v>
      </c>
      <c r="J153" s="113">
        <f t="shared" si="106"/>
        <v>1578.5422798496011</v>
      </c>
      <c r="K153" s="131"/>
      <c r="L153" s="131"/>
      <c r="M153" s="132"/>
      <c r="N153" s="132"/>
      <c r="O153" s="132">
        <v>0.79300000000000004</v>
      </c>
      <c r="P153" s="119">
        <v>1570</v>
      </c>
      <c r="Q153" s="116"/>
      <c r="R153" s="116"/>
      <c r="S153" s="116">
        <f t="shared" si="107"/>
        <v>13.204853675945758</v>
      </c>
      <c r="T153" s="116">
        <f t="shared" si="108"/>
        <v>-0.54114989244475331</v>
      </c>
      <c r="U153" s="117"/>
      <c r="V153" s="118">
        <f t="shared" si="113"/>
        <v>-2.445594669848854</v>
      </c>
      <c r="W153" s="118">
        <f t="shared" si="114"/>
        <v>-7.4455946698488535</v>
      </c>
      <c r="X153" s="118">
        <f t="shared" si="115"/>
        <v>2.554405330151146</v>
      </c>
      <c r="Y153" s="118">
        <f t="shared" si="116"/>
        <v>-8.9765782501883056</v>
      </c>
      <c r="Z153" s="118">
        <f t="shared" si="117"/>
        <v>4.0853889104905985</v>
      </c>
      <c r="AA153" s="118">
        <f t="shared" si="118"/>
        <v>0.4686460764989463</v>
      </c>
      <c r="AB153" s="118">
        <f t="shared" si="119"/>
        <v>-4.5313539235010536</v>
      </c>
      <c r="AC153" s="118">
        <f t="shared" si="120"/>
        <v>5.4686460764989464</v>
      </c>
      <c r="AD153" s="118">
        <f t="shared" si="121"/>
        <v>-8.4233254492653309</v>
      </c>
      <c r="AE153" s="118">
        <f t="shared" si="122"/>
        <v>9.3606176022632219</v>
      </c>
      <c r="AF153" s="118">
        <f t="shared" si="123"/>
        <v>-1.5746462029102417</v>
      </c>
      <c r="AG153" s="118">
        <f t="shared" si="124"/>
        <v>-6.5746462029102419</v>
      </c>
      <c r="AH153" s="118">
        <f t="shared" si="125"/>
        <v>3.4253537970897581</v>
      </c>
      <c r="AI153" s="118">
        <f t="shared" si="126"/>
        <v>-9.313593663214796</v>
      </c>
      <c r="AJ153" s="118">
        <f t="shared" si="127"/>
        <v>6.164301257394313</v>
      </c>
      <c r="AK153" s="118">
        <f t="shared" si="128"/>
        <v>-1.4085398155935838</v>
      </c>
      <c r="AL153" s="118">
        <f t="shared" si="129"/>
        <v>-6.408539815593584</v>
      </c>
      <c r="AM153" s="118">
        <f t="shared" si="130"/>
        <v>3.591460184406416</v>
      </c>
      <c r="AN153" s="118">
        <f t="shared" si="131"/>
        <v>-7.6257281154923797</v>
      </c>
      <c r="AO153" s="118">
        <f t="shared" si="132"/>
        <v>4.8086484843052117</v>
      </c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</row>
    <row r="154" spans="1:128">
      <c r="A154" s="112" t="s">
        <v>35</v>
      </c>
      <c r="B154" s="111" t="s">
        <v>99</v>
      </c>
      <c r="C154" s="163" t="s">
        <v>150</v>
      </c>
      <c r="D154" s="100">
        <v>7</v>
      </c>
      <c r="E154" s="113">
        <v>443.29539999999997</v>
      </c>
      <c r="F154" s="113">
        <f t="shared" si="85"/>
        <v>445.19999999999993</v>
      </c>
      <c r="G154" s="154">
        <v>1.5037</v>
      </c>
      <c r="H154" s="154">
        <v>0.40089999999999998</v>
      </c>
      <c r="I154" s="114">
        <f t="shared" si="105"/>
        <v>1.9046000000000001</v>
      </c>
      <c r="J154" s="113">
        <f t="shared" si="106"/>
        <v>4289.5029738710609</v>
      </c>
      <c r="K154" s="131"/>
      <c r="L154" s="131"/>
      <c r="M154" s="132"/>
      <c r="N154" s="132"/>
      <c r="O154" s="132">
        <v>1.75</v>
      </c>
      <c r="P154" s="119">
        <v>4270</v>
      </c>
      <c r="Q154" s="116"/>
      <c r="R154" s="116"/>
      <c r="S154" s="116">
        <f t="shared" si="107"/>
        <v>-8.1171899611467015</v>
      </c>
      <c r="T154" s="116">
        <f t="shared" si="108"/>
        <v>-0.45466745191367652</v>
      </c>
      <c r="U154" s="117"/>
      <c r="V154" s="118">
        <f t="shared" si="113"/>
        <v>-2.445594669848854</v>
      </c>
      <c r="W154" s="118">
        <f t="shared" si="114"/>
        <v>-7.4455946698488535</v>
      </c>
      <c r="X154" s="118">
        <f t="shared" si="115"/>
        <v>2.554405330151146</v>
      </c>
      <c r="Y154" s="118">
        <f t="shared" si="116"/>
        <v>-8.9765782501883056</v>
      </c>
      <c r="Z154" s="118">
        <f t="shared" si="117"/>
        <v>4.0853889104905985</v>
      </c>
      <c r="AA154" s="118">
        <f t="shared" si="118"/>
        <v>0.4686460764989463</v>
      </c>
      <c r="AB154" s="118">
        <f t="shared" si="119"/>
        <v>-4.5313539235010536</v>
      </c>
      <c r="AC154" s="118">
        <f t="shared" si="120"/>
        <v>5.4686460764989464</v>
      </c>
      <c r="AD154" s="118">
        <f t="shared" si="121"/>
        <v>-8.4233254492653309</v>
      </c>
      <c r="AE154" s="118">
        <f t="shared" si="122"/>
        <v>9.3606176022632219</v>
      </c>
      <c r="AF154" s="118">
        <f t="shared" si="123"/>
        <v>-1.5746462029102417</v>
      </c>
      <c r="AG154" s="118">
        <f t="shared" si="124"/>
        <v>-6.5746462029102419</v>
      </c>
      <c r="AH154" s="118">
        <f t="shared" si="125"/>
        <v>3.4253537970897581</v>
      </c>
      <c r="AI154" s="118">
        <f t="shared" si="126"/>
        <v>-9.313593663214796</v>
      </c>
      <c r="AJ154" s="118">
        <f t="shared" si="127"/>
        <v>6.164301257394313</v>
      </c>
      <c r="AK154" s="118">
        <f t="shared" si="128"/>
        <v>-1.4085398155935838</v>
      </c>
      <c r="AL154" s="118">
        <f t="shared" si="129"/>
        <v>-6.408539815593584</v>
      </c>
      <c r="AM154" s="118">
        <f t="shared" si="130"/>
        <v>3.591460184406416</v>
      </c>
      <c r="AN154" s="118">
        <f t="shared" si="131"/>
        <v>-7.6257281154923797</v>
      </c>
      <c r="AO154" s="118">
        <f t="shared" si="132"/>
        <v>4.8086484843052117</v>
      </c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</row>
    <row r="155" spans="1:128">
      <c r="A155" s="112" t="s">
        <v>35</v>
      </c>
      <c r="B155" s="111" t="s">
        <v>99</v>
      </c>
      <c r="C155" s="163" t="s">
        <v>150</v>
      </c>
      <c r="D155" s="100">
        <v>8</v>
      </c>
      <c r="E155" s="113">
        <v>444.64900000000006</v>
      </c>
      <c r="F155" s="113">
        <f t="shared" si="85"/>
        <v>447.40000000000003</v>
      </c>
      <c r="G155" s="154">
        <v>2.2507000000000001</v>
      </c>
      <c r="H155" s="154">
        <v>0.50029999999999997</v>
      </c>
      <c r="I155" s="114">
        <f t="shared" si="105"/>
        <v>2.7510000000000003</v>
      </c>
      <c r="J155" s="113">
        <f t="shared" si="106"/>
        <v>6172.4911022791357</v>
      </c>
      <c r="K155" s="131"/>
      <c r="L155" s="131"/>
      <c r="M155" s="132"/>
      <c r="N155" s="132"/>
      <c r="O155" s="132">
        <v>2.5108999999999999</v>
      </c>
      <c r="P155" s="119">
        <v>6150</v>
      </c>
      <c r="Q155" s="116"/>
      <c r="R155" s="116"/>
      <c r="S155" s="116">
        <f t="shared" si="107"/>
        <v>-8.7277353689567576</v>
      </c>
      <c r="T155" s="116">
        <f t="shared" si="108"/>
        <v>-0.36437642284864646</v>
      </c>
      <c r="U155" s="117"/>
      <c r="V155" s="118">
        <f t="shared" si="113"/>
        <v>-2.445594669848854</v>
      </c>
      <c r="W155" s="118">
        <f t="shared" si="114"/>
        <v>-7.4455946698488535</v>
      </c>
      <c r="X155" s="118">
        <f t="shared" si="115"/>
        <v>2.554405330151146</v>
      </c>
      <c r="Y155" s="118">
        <f t="shared" si="116"/>
        <v>-8.9765782501883056</v>
      </c>
      <c r="Z155" s="118">
        <f t="shared" si="117"/>
        <v>4.0853889104905985</v>
      </c>
      <c r="AA155" s="118">
        <f t="shared" si="118"/>
        <v>0.4686460764989463</v>
      </c>
      <c r="AB155" s="118">
        <f t="shared" si="119"/>
        <v>-4.5313539235010536</v>
      </c>
      <c r="AC155" s="118">
        <f t="shared" si="120"/>
        <v>5.4686460764989464</v>
      </c>
      <c r="AD155" s="118">
        <f t="shared" si="121"/>
        <v>-8.4233254492653309</v>
      </c>
      <c r="AE155" s="118">
        <f t="shared" si="122"/>
        <v>9.3606176022632219</v>
      </c>
      <c r="AF155" s="118">
        <f t="shared" si="123"/>
        <v>-1.5746462029102417</v>
      </c>
      <c r="AG155" s="118">
        <f t="shared" si="124"/>
        <v>-6.5746462029102419</v>
      </c>
      <c r="AH155" s="118">
        <f t="shared" si="125"/>
        <v>3.4253537970897581</v>
      </c>
      <c r="AI155" s="118">
        <f t="shared" si="126"/>
        <v>-9.313593663214796</v>
      </c>
      <c r="AJ155" s="118">
        <f t="shared" si="127"/>
        <v>6.164301257394313</v>
      </c>
      <c r="AK155" s="118">
        <f t="shared" si="128"/>
        <v>-1.4085398155935838</v>
      </c>
      <c r="AL155" s="118">
        <f t="shared" si="129"/>
        <v>-6.408539815593584</v>
      </c>
      <c r="AM155" s="118">
        <f t="shared" si="130"/>
        <v>3.591460184406416</v>
      </c>
      <c r="AN155" s="118">
        <f t="shared" si="131"/>
        <v>-7.6257281154923797</v>
      </c>
      <c r="AO155" s="118">
        <f t="shared" si="132"/>
        <v>4.8086484843052117</v>
      </c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</row>
    <row r="156" spans="1:128">
      <c r="A156" s="112" t="s">
        <v>35</v>
      </c>
      <c r="B156" s="111" t="s">
        <v>99</v>
      </c>
      <c r="C156" s="163" t="s">
        <v>150</v>
      </c>
      <c r="D156" s="100">
        <v>9</v>
      </c>
      <c r="E156" s="113">
        <v>443.39510000000001</v>
      </c>
      <c r="F156" s="113">
        <f t="shared" si="85"/>
        <v>446.9</v>
      </c>
      <c r="G156" s="154">
        <v>2.7536999999999998</v>
      </c>
      <c r="H156" s="154">
        <v>0.75119999999999998</v>
      </c>
      <c r="I156" s="114">
        <f t="shared" si="105"/>
        <v>3.5048999999999997</v>
      </c>
      <c r="J156" s="113">
        <f t="shared" si="106"/>
        <v>7881.1784383805025</v>
      </c>
      <c r="K156" s="131"/>
      <c r="L156" s="131"/>
      <c r="M156" s="132"/>
      <c r="N156" s="132"/>
      <c r="O156" s="132">
        <v>3.2551000000000001</v>
      </c>
      <c r="P156" s="119">
        <v>7770</v>
      </c>
      <c r="Q156" s="116"/>
      <c r="R156" s="116"/>
      <c r="S156" s="116">
        <f t="shared" si="107"/>
        <v>-7.1271648263859051</v>
      </c>
      <c r="T156" s="116">
        <f t="shared" si="108"/>
        <v>-1.4106829232424849</v>
      </c>
      <c r="U156" s="117"/>
      <c r="V156" s="118">
        <f t="shared" si="113"/>
        <v>-2.445594669848854</v>
      </c>
      <c r="W156" s="118">
        <f t="shared" si="114"/>
        <v>-7.4455946698488535</v>
      </c>
      <c r="X156" s="118">
        <f t="shared" si="115"/>
        <v>2.554405330151146</v>
      </c>
      <c r="Y156" s="118">
        <f t="shared" si="116"/>
        <v>-8.9765782501883056</v>
      </c>
      <c r="Z156" s="118">
        <f t="shared" si="117"/>
        <v>4.0853889104905985</v>
      </c>
      <c r="AA156" s="118">
        <f t="shared" si="118"/>
        <v>0.4686460764989463</v>
      </c>
      <c r="AB156" s="118">
        <f t="shared" si="119"/>
        <v>-4.5313539235010536</v>
      </c>
      <c r="AC156" s="118">
        <f t="shared" si="120"/>
        <v>5.4686460764989464</v>
      </c>
      <c r="AD156" s="118">
        <f t="shared" si="121"/>
        <v>-8.4233254492653309</v>
      </c>
      <c r="AE156" s="118">
        <f t="shared" si="122"/>
        <v>9.3606176022632219</v>
      </c>
      <c r="AF156" s="118">
        <f t="shared" si="123"/>
        <v>-1.5746462029102417</v>
      </c>
      <c r="AG156" s="118">
        <f t="shared" si="124"/>
        <v>-6.5746462029102419</v>
      </c>
      <c r="AH156" s="118">
        <f t="shared" si="125"/>
        <v>3.4253537970897581</v>
      </c>
      <c r="AI156" s="118">
        <f t="shared" si="126"/>
        <v>-9.313593663214796</v>
      </c>
      <c r="AJ156" s="118">
        <f t="shared" si="127"/>
        <v>6.164301257394313</v>
      </c>
      <c r="AK156" s="118">
        <f t="shared" si="128"/>
        <v>-1.4085398155935838</v>
      </c>
      <c r="AL156" s="118">
        <f t="shared" si="129"/>
        <v>-6.408539815593584</v>
      </c>
      <c r="AM156" s="118">
        <f t="shared" si="130"/>
        <v>3.591460184406416</v>
      </c>
      <c r="AN156" s="118">
        <f t="shared" si="131"/>
        <v>-7.6257281154923797</v>
      </c>
      <c r="AO156" s="118">
        <f t="shared" si="132"/>
        <v>4.8086484843052117</v>
      </c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</row>
    <row r="157" spans="1:128">
      <c r="A157" s="112" t="s">
        <v>85</v>
      </c>
      <c r="B157" s="111" t="s">
        <v>100</v>
      </c>
      <c r="C157" s="163" t="s">
        <v>151</v>
      </c>
      <c r="D157" s="164">
        <v>1</v>
      </c>
      <c r="E157" s="113">
        <v>443.76830000000001</v>
      </c>
      <c r="F157" s="113">
        <f t="shared" si="85"/>
        <v>443.8</v>
      </c>
      <c r="G157" s="154">
        <v>1.9900000000000001E-2</v>
      </c>
      <c r="H157" s="154">
        <v>1.18E-2</v>
      </c>
      <c r="I157" s="114">
        <f t="shared" si="105"/>
        <v>3.1699999999999999E-2</v>
      </c>
      <c r="J157" s="113">
        <f t="shared" si="106"/>
        <v>71.431748234331351</v>
      </c>
      <c r="K157" s="148">
        <v>443.76929999999999</v>
      </c>
      <c r="L157" s="148">
        <v>443.8</v>
      </c>
      <c r="M157" s="149">
        <v>1.8499999999999999E-2</v>
      </c>
      <c r="N157" s="149">
        <v>1.2199999999999999E-2</v>
      </c>
      <c r="O157" s="149">
        <v>3.0699999999999998E-2</v>
      </c>
      <c r="P157" s="150">
        <v>69.175304191077061</v>
      </c>
      <c r="Q157" s="116">
        <f t="shared" ref="Q157" si="133">((M157-G157)/G157)*100</f>
        <v>-7.035175879396995</v>
      </c>
      <c r="R157" s="116">
        <f t="shared" ref="R157" si="134">((N157-H157)/H157)*100</f>
        <v>3.3898305084745708</v>
      </c>
      <c r="S157" s="116">
        <f t="shared" si="107"/>
        <v>-3.1545741324921162</v>
      </c>
      <c r="T157" s="116">
        <f t="shared" si="108"/>
        <v>-3.1588811684295366</v>
      </c>
      <c r="U157" s="117"/>
      <c r="V157" s="118">
        <f t="shared" si="113"/>
        <v>-2.445594669848854</v>
      </c>
      <c r="W157" s="118">
        <f t="shared" si="114"/>
        <v>-7.4455946698488535</v>
      </c>
      <c r="X157" s="118">
        <f t="shared" si="115"/>
        <v>2.554405330151146</v>
      </c>
      <c r="Y157" s="118">
        <f t="shared" si="116"/>
        <v>-8.9765782501883056</v>
      </c>
      <c r="Z157" s="118">
        <f t="shared" si="117"/>
        <v>4.0853889104905985</v>
      </c>
      <c r="AA157" s="118">
        <f t="shared" si="118"/>
        <v>0.4686460764989463</v>
      </c>
      <c r="AB157" s="118">
        <f t="shared" si="119"/>
        <v>-4.5313539235010536</v>
      </c>
      <c r="AC157" s="118">
        <f t="shared" si="120"/>
        <v>5.4686460764989464</v>
      </c>
      <c r="AD157" s="118">
        <f t="shared" si="121"/>
        <v>-8.4233254492653309</v>
      </c>
      <c r="AE157" s="118">
        <f t="shared" si="122"/>
        <v>9.3606176022632219</v>
      </c>
      <c r="AF157" s="118">
        <f t="shared" si="123"/>
        <v>-1.5746462029102417</v>
      </c>
      <c r="AG157" s="118">
        <f t="shared" si="124"/>
        <v>-6.5746462029102419</v>
      </c>
      <c r="AH157" s="118">
        <f t="shared" si="125"/>
        <v>3.4253537970897581</v>
      </c>
      <c r="AI157" s="118">
        <f t="shared" si="126"/>
        <v>-9.313593663214796</v>
      </c>
      <c r="AJ157" s="118">
        <f t="shared" si="127"/>
        <v>6.164301257394313</v>
      </c>
      <c r="AK157" s="118">
        <f t="shared" si="128"/>
        <v>-1.4085398155935838</v>
      </c>
      <c r="AL157" s="118">
        <f t="shared" si="129"/>
        <v>-6.408539815593584</v>
      </c>
      <c r="AM157" s="118">
        <f t="shared" si="130"/>
        <v>3.591460184406416</v>
      </c>
      <c r="AN157" s="118">
        <f t="shared" si="131"/>
        <v>-7.6257281154923797</v>
      </c>
      <c r="AO157" s="118">
        <f t="shared" si="132"/>
        <v>4.8086484843052117</v>
      </c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</row>
    <row r="158" spans="1:128">
      <c r="A158" s="112" t="s">
        <v>85</v>
      </c>
      <c r="B158" s="111" t="s">
        <v>100</v>
      </c>
      <c r="C158" s="163"/>
      <c r="D158" s="100">
        <v>2</v>
      </c>
      <c r="E158" s="113">
        <v>444.54949999999997</v>
      </c>
      <c r="F158" s="113">
        <f t="shared" si="85"/>
        <v>444.59999999999997</v>
      </c>
      <c r="G158" s="154">
        <v>3.5499999999999997E-2</v>
      </c>
      <c r="H158" s="154">
        <v>1.4999999999999999E-2</v>
      </c>
      <c r="I158" s="114">
        <f t="shared" si="105"/>
        <v>5.0499999999999996E-2</v>
      </c>
      <c r="J158" s="113">
        <f t="shared" si="106"/>
        <v>113.59327861192314</v>
      </c>
      <c r="K158" s="151">
        <v>444.55169999999998</v>
      </c>
      <c r="L158" s="151">
        <v>444.59999999999997</v>
      </c>
      <c r="M158" s="152">
        <v>3.2799999999999996E-2</v>
      </c>
      <c r="N158" s="152">
        <v>1.55E-2</v>
      </c>
      <c r="O158" s="152">
        <v>4.8299999999999996E-2</v>
      </c>
      <c r="P158" s="153">
        <v>108.63697705802969</v>
      </c>
      <c r="Q158" s="116">
        <f t="shared" si="112"/>
        <v>-7.6056338028169055</v>
      </c>
      <c r="R158" s="116">
        <f t="shared" si="111"/>
        <v>3.3333333333333366</v>
      </c>
      <c r="S158" s="116">
        <f t="shared" si="107"/>
        <v>-4.3564356435643585</v>
      </c>
      <c r="T158" s="116">
        <f t="shared" si="108"/>
        <v>-4.3631996667919255</v>
      </c>
      <c r="U158" s="117"/>
      <c r="V158" s="118">
        <f t="shared" si="113"/>
        <v>-2.445594669848854</v>
      </c>
      <c r="W158" s="118">
        <f t="shared" si="114"/>
        <v>-7.4455946698488535</v>
      </c>
      <c r="X158" s="118">
        <f t="shared" si="115"/>
        <v>2.554405330151146</v>
      </c>
      <c r="Y158" s="118">
        <f t="shared" si="116"/>
        <v>-8.9765782501883056</v>
      </c>
      <c r="Z158" s="118">
        <f t="shared" si="117"/>
        <v>4.0853889104905985</v>
      </c>
      <c r="AA158" s="118">
        <f t="shared" si="118"/>
        <v>0.4686460764989463</v>
      </c>
      <c r="AB158" s="118">
        <f t="shared" si="119"/>
        <v>-4.5313539235010536</v>
      </c>
      <c r="AC158" s="118">
        <f t="shared" si="120"/>
        <v>5.4686460764989464</v>
      </c>
      <c r="AD158" s="118">
        <f t="shared" si="121"/>
        <v>-8.4233254492653309</v>
      </c>
      <c r="AE158" s="118">
        <f t="shared" si="122"/>
        <v>9.3606176022632219</v>
      </c>
      <c r="AF158" s="118">
        <f t="shared" si="123"/>
        <v>-1.5746462029102417</v>
      </c>
      <c r="AG158" s="118">
        <f t="shared" si="124"/>
        <v>-6.5746462029102419</v>
      </c>
      <c r="AH158" s="118">
        <f t="shared" si="125"/>
        <v>3.4253537970897581</v>
      </c>
      <c r="AI158" s="118">
        <f t="shared" si="126"/>
        <v>-9.313593663214796</v>
      </c>
      <c r="AJ158" s="118">
        <f t="shared" si="127"/>
        <v>6.164301257394313</v>
      </c>
      <c r="AK158" s="118">
        <f t="shared" si="128"/>
        <v>-1.4085398155935838</v>
      </c>
      <c r="AL158" s="118">
        <f t="shared" si="129"/>
        <v>-6.408539815593584</v>
      </c>
      <c r="AM158" s="118">
        <f t="shared" si="130"/>
        <v>3.591460184406416</v>
      </c>
      <c r="AN158" s="118">
        <f t="shared" si="131"/>
        <v>-7.6257281154923797</v>
      </c>
      <c r="AO158" s="118">
        <f t="shared" si="132"/>
        <v>4.8086484843052117</v>
      </c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</row>
    <row r="159" spans="1:128">
      <c r="A159" s="112" t="s">
        <v>85</v>
      </c>
      <c r="B159" s="111" t="s">
        <v>100</v>
      </c>
      <c r="C159" s="163"/>
      <c r="D159" s="100">
        <v>3</v>
      </c>
      <c r="E159" s="113">
        <v>443.80069999999995</v>
      </c>
      <c r="F159" s="113">
        <f t="shared" si="85"/>
        <v>443.9</v>
      </c>
      <c r="G159" s="154">
        <v>7.4700000000000003E-2</v>
      </c>
      <c r="H159" s="154">
        <v>2.46E-2</v>
      </c>
      <c r="I159" s="114">
        <f t="shared" si="105"/>
        <v>9.9299999999999999E-2</v>
      </c>
      <c r="J159" s="113">
        <f t="shared" si="106"/>
        <v>223.7301926528595</v>
      </c>
      <c r="K159" s="151">
        <v>443.80669999999998</v>
      </c>
      <c r="L159" s="151">
        <v>443.9</v>
      </c>
      <c r="M159" s="152">
        <v>6.8500000000000005E-2</v>
      </c>
      <c r="N159" s="152">
        <v>2.4799999999999999E-2</v>
      </c>
      <c r="O159" s="152">
        <v>9.3299999999999994E-2</v>
      </c>
      <c r="P159" s="153">
        <v>210.22983325822443</v>
      </c>
      <c r="Q159" s="116">
        <f t="shared" si="112"/>
        <v>-8.299866131191429</v>
      </c>
      <c r="R159" s="116">
        <f t="shared" si="111"/>
        <v>0.81300813008129591</v>
      </c>
      <c r="S159" s="116">
        <f t="shared" si="107"/>
        <v>-6.0422960725075576</v>
      </c>
      <c r="T159" s="116">
        <f t="shared" si="108"/>
        <v>-6.0342143519190863</v>
      </c>
      <c r="U159" s="117"/>
      <c r="V159" s="118">
        <f t="shared" si="113"/>
        <v>-2.445594669848854</v>
      </c>
      <c r="W159" s="118">
        <f t="shared" si="114"/>
        <v>-7.4455946698488535</v>
      </c>
      <c r="X159" s="118">
        <f t="shared" si="115"/>
        <v>2.554405330151146</v>
      </c>
      <c r="Y159" s="118">
        <f t="shared" si="116"/>
        <v>-8.9765782501883056</v>
      </c>
      <c r="Z159" s="118">
        <f t="shared" si="117"/>
        <v>4.0853889104905985</v>
      </c>
      <c r="AA159" s="118">
        <f t="shared" si="118"/>
        <v>0.4686460764989463</v>
      </c>
      <c r="AB159" s="118">
        <f t="shared" si="119"/>
        <v>-4.5313539235010536</v>
      </c>
      <c r="AC159" s="118">
        <f t="shared" si="120"/>
        <v>5.4686460764989464</v>
      </c>
      <c r="AD159" s="118">
        <f t="shared" si="121"/>
        <v>-8.4233254492653309</v>
      </c>
      <c r="AE159" s="118">
        <f t="shared" si="122"/>
        <v>9.3606176022632219</v>
      </c>
      <c r="AF159" s="118">
        <f t="shared" si="123"/>
        <v>-1.5746462029102417</v>
      </c>
      <c r="AG159" s="118">
        <f t="shared" si="124"/>
        <v>-6.5746462029102419</v>
      </c>
      <c r="AH159" s="118">
        <f t="shared" si="125"/>
        <v>3.4253537970897581</v>
      </c>
      <c r="AI159" s="118">
        <f t="shared" si="126"/>
        <v>-9.313593663214796</v>
      </c>
      <c r="AJ159" s="118">
        <f t="shared" si="127"/>
        <v>6.164301257394313</v>
      </c>
      <c r="AK159" s="118">
        <f t="shared" si="128"/>
        <v>-1.4085398155935838</v>
      </c>
      <c r="AL159" s="118">
        <f t="shared" si="129"/>
        <v>-6.408539815593584</v>
      </c>
      <c r="AM159" s="118">
        <f t="shared" si="130"/>
        <v>3.591460184406416</v>
      </c>
      <c r="AN159" s="118">
        <f t="shared" si="131"/>
        <v>-7.6257281154923797</v>
      </c>
      <c r="AO159" s="118">
        <f t="shared" si="132"/>
        <v>4.8086484843052117</v>
      </c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</row>
    <row r="160" spans="1:128">
      <c r="A160" s="112" t="s">
        <v>85</v>
      </c>
      <c r="B160" s="111" t="s">
        <v>100</v>
      </c>
      <c r="C160" s="163"/>
      <c r="D160" s="100">
        <v>4</v>
      </c>
      <c r="E160" s="113">
        <v>443.59829999999999</v>
      </c>
      <c r="F160" s="113">
        <f t="shared" si="85"/>
        <v>443.9</v>
      </c>
      <c r="G160" s="154">
        <v>0.2505</v>
      </c>
      <c r="H160" s="154">
        <v>5.1200000000000002E-2</v>
      </c>
      <c r="I160" s="114">
        <f t="shared" si="105"/>
        <v>0.30170000000000002</v>
      </c>
      <c r="J160" s="113">
        <f t="shared" si="106"/>
        <v>679.94531479152579</v>
      </c>
      <c r="K160" s="151">
        <v>443.60519999999997</v>
      </c>
      <c r="L160" s="151">
        <v>443.9</v>
      </c>
      <c r="M160" s="152">
        <v>0.24390000000000001</v>
      </c>
      <c r="N160" s="152">
        <v>5.0900000000000001E-2</v>
      </c>
      <c r="O160" s="152">
        <v>0.29480000000000001</v>
      </c>
      <c r="P160" s="153">
        <v>664.5626690712354</v>
      </c>
      <c r="Q160" s="116">
        <f t="shared" si="112"/>
        <v>-2.6347305389221534</v>
      </c>
      <c r="R160" s="116">
        <f t="shared" si="111"/>
        <v>-0.58593750000000322</v>
      </c>
      <c r="S160" s="116">
        <f t="shared" si="107"/>
        <v>-2.2870401060656338</v>
      </c>
      <c r="T160" s="116">
        <f t="shared" si="108"/>
        <v>-2.2623357181315047</v>
      </c>
      <c r="U160" s="120"/>
      <c r="V160" s="118">
        <f t="shared" si="113"/>
        <v>-2.445594669848854</v>
      </c>
      <c r="W160" s="118">
        <f t="shared" si="114"/>
        <v>-7.4455946698488535</v>
      </c>
      <c r="X160" s="118">
        <f t="shared" si="115"/>
        <v>2.554405330151146</v>
      </c>
      <c r="Y160" s="118">
        <f t="shared" si="116"/>
        <v>-8.9765782501883056</v>
      </c>
      <c r="Z160" s="118">
        <f t="shared" si="117"/>
        <v>4.0853889104905985</v>
      </c>
      <c r="AA160" s="118">
        <f t="shared" si="118"/>
        <v>0.4686460764989463</v>
      </c>
      <c r="AB160" s="118">
        <f t="shared" si="119"/>
        <v>-4.5313539235010536</v>
      </c>
      <c r="AC160" s="118">
        <f t="shared" si="120"/>
        <v>5.4686460764989464</v>
      </c>
      <c r="AD160" s="118">
        <f t="shared" si="121"/>
        <v>-8.4233254492653309</v>
      </c>
      <c r="AE160" s="118">
        <f t="shared" si="122"/>
        <v>9.3606176022632219</v>
      </c>
      <c r="AF160" s="118">
        <f t="shared" si="123"/>
        <v>-1.5746462029102417</v>
      </c>
      <c r="AG160" s="118">
        <f t="shared" si="124"/>
        <v>-6.5746462029102419</v>
      </c>
      <c r="AH160" s="118">
        <f t="shared" si="125"/>
        <v>3.4253537970897581</v>
      </c>
      <c r="AI160" s="118">
        <f t="shared" si="126"/>
        <v>-9.313593663214796</v>
      </c>
      <c r="AJ160" s="118">
        <f t="shared" si="127"/>
        <v>6.164301257394313</v>
      </c>
      <c r="AK160" s="118">
        <f t="shared" si="128"/>
        <v>-1.4085398155935838</v>
      </c>
      <c r="AL160" s="118">
        <f t="shared" si="129"/>
        <v>-6.408539815593584</v>
      </c>
      <c r="AM160" s="118">
        <f t="shared" si="130"/>
        <v>3.591460184406416</v>
      </c>
      <c r="AN160" s="118">
        <f t="shared" si="131"/>
        <v>-7.6257281154923797</v>
      </c>
      <c r="AO160" s="118">
        <f t="shared" si="132"/>
        <v>4.8086484843052117</v>
      </c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</row>
    <row r="161" spans="1:128">
      <c r="A161" s="112" t="s">
        <v>85</v>
      </c>
      <c r="B161" s="111" t="s">
        <v>100</v>
      </c>
      <c r="C161" s="163"/>
      <c r="D161" s="100">
        <v>5</v>
      </c>
      <c r="E161" s="113">
        <v>443.39840000000004</v>
      </c>
      <c r="F161" s="113">
        <f t="shared" si="85"/>
        <v>443.90000000000003</v>
      </c>
      <c r="G161" s="154">
        <v>0.40010000000000001</v>
      </c>
      <c r="H161" s="154">
        <v>0.10150000000000001</v>
      </c>
      <c r="I161" s="114">
        <f t="shared" si="105"/>
        <v>0.50160000000000005</v>
      </c>
      <c r="J161" s="113">
        <f t="shared" si="106"/>
        <v>1130.7797996645895</v>
      </c>
      <c r="K161" s="151">
        <v>443.40420000000006</v>
      </c>
      <c r="L161" s="151">
        <v>443.90000000000003</v>
      </c>
      <c r="M161" s="152">
        <v>0.39300000000000002</v>
      </c>
      <c r="N161" s="152">
        <v>0.1028</v>
      </c>
      <c r="O161" s="152">
        <v>0.49580000000000002</v>
      </c>
      <c r="P161" s="153">
        <v>1118.1777176364455</v>
      </c>
      <c r="Q161" s="116">
        <f t="shared" si="112"/>
        <v>-1.7745563609097712</v>
      </c>
      <c r="R161" s="116">
        <f t="shared" si="111"/>
        <v>1.280788177339897</v>
      </c>
      <c r="S161" s="116">
        <f t="shared" si="107"/>
        <v>-1.1562998405103722</v>
      </c>
      <c r="T161" s="116">
        <f t="shared" si="108"/>
        <v>-1.1144594227701965</v>
      </c>
      <c r="U161" s="117"/>
      <c r="V161" s="118">
        <f t="shared" si="113"/>
        <v>-2.445594669848854</v>
      </c>
      <c r="W161" s="118">
        <f t="shared" si="114"/>
        <v>-7.4455946698488535</v>
      </c>
      <c r="X161" s="118">
        <f t="shared" si="115"/>
        <v>2.554405330151146</v>
      </c>
      <c r="Y161" s="118">
        <f t="shared" si="116"/>
        <v>-8.9765782501883056</v>
      </c>
      <c r="Z161" s="118">
        <f t="shared" si="117"/>
        <v>4.0853889104905985</v>
      </c>
      <c r="AA161" s="118">
        <f t="shared" si="118"/>
        <v>0.4686460764989463</v>
      </c>
      <c r="AB161" s="118">
        <f t="shared" si="119"/>
        <v>-4.5313539235010536</v>
      </c>
      <c r="AC161" s="118">
        <f t="shared" si="120"/>
        <v>5.4686460764989464</v>
      </c>
      <c r="AD161" s="118">
        <f t="shared" si="121"/>
        <v>-8.4233254492653309</v>
      </c>
      <c r="AE161" s="118">
        <f t="shared" si="122"/>
        <v>9.3606176022632219</v>
      </c>
      <c r="AF161" s="118">
        <f t="shared" si="123"/>
        <v>-1.5746462029102417</v>
      </c>
      <c r="AG161" s="118">
        <f t="shared" si="124"/>
        <v>-6.5746462029102419</v>
      </c>
      <c r="AH161" s="118">
        <f t="shared" si="125"/>
        <v>3.4253537970897581</v>
      </c>
      <c r="AI161" s="118">
        <f t="shared" si="126"/>
        <v>-9.313593663214796</v>
      </c>
      <c r="AJ161" s="118">
        <f t="shared" si="127"/>
        <v>6.164301257394313</v>
      </c>
      <c r="AK161" s="118">
        <f t="shared" si="128"/>
        <v>-1.4085398155935838</v>
      </c>
      <c r="AL161" s="118">
        <f t="shared" si="129"/>
        <v>-6.408539815593584</v>
      </c>
      <c r="AM161" s="118">
        <f t="shared" si="130"/>
        <v>3.591460184406416</v>
      </c>
      <c r="AN161" s="118">
        <f t="shared" si="131"/>
        <v>-7.6257281154923797</v>
      </c>
      <c r="AO161" s="118">
        <f t="shared" si="132"/>
        <v>4.8086484843052117</v>
      </c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</row>
    <row r="162" spans="1:128">
      <c r="A162" s="112" t="s">
        <v>85</v>
      </c>
      <c r="B162" s="111" t="s">
        <v>100</v>
      </c>
      <c r="C162" s="163"/>
      <c r="D162" s="100">
        <v>6</v>
      </c>
      <c r="E162" s="113">
        <v>443.59930000000003</v>
      </c>
      <c r="F162" s="113">
        <f t="shared" si="85"/>
        <v>444.3</v>
      </c>
      <c r="G162" s="154">
        <v>0.55079999999999996</v>
      </c>
      <c r="H162" s="154">
        <v>0.14990000000000001</v>
      </c>
      <c r="I162" s="114">
        <f t="shared" si="105"/>
        <v>0.70069999999999999</v>
      </c>
      <c r="J162" s="113">
        <f t="shared" si="106"/>
        <v>1578.6376747600709</v>
      </c>
      <c r="K162" s="151">
        <v>443.6112</v>
      </c>
      <c r="L162" s="151">
        <v>444.3</v>
      </c>
      <c r="M162" s="152">
        <v>0.54279999999999995</v>
      </c>
      <c r="N162" s="152">
        <v>0.14599999999999999</v>
      </c>
      <c r="O162" s="152">
        <v>0.68879999999999997</v>
      </c>
      <c r="P162" s="153">
        <v>1552.7502254283138</v>
      </c>
      <c r="Q162" s="116">
        <f t="shared" si="112"/>
        <v>-1.4524328249818461</v>
      </c>
      <c r="R162" s="116">
        <f t="shared" si="111"/>
        <v>-2.6017344896597829</v>
      </c>
      <c r="S162" s="116">
        <f t="shared" si="107"/>
        <v>-1.6983016983017014</v>
      </c>
      <c r="T162" s="116">
        <f t="shared" si="108"/>
        <v>-1.6398600987203491</v>
      </c>
      <c r="U162" s="120"/>
      <c r="V162" s="118">
        <f t="shared" si="113"/>
        <v>-2.445594669848854</v>
      </c>
      <c r="W162" s="118">
        <f t="shared" si="114"/>
        <v>-7.4455946698488535</v>
      </c>
      <c r="X162" s="118">
        <f t="shared" si="115"/>
        <v>2.554405330151146</v>
      </c>
      <c r="Y162" s="118">
        <f t="shared" si="116"/>
        <v>-8.9765782501883056</v>
      </c>
      <c r="Z162" s="118">
        <f t="shared" si="117"/>
        <v>4.0853889104905985</v>
      </c>
      <c r="AA162" s="118">
        <f t="shared" si="118"/>
        <v>0.4686460764989463</v>
      </c>
      <c r="AB162" s="118">
        <f t="shared" si="119"/>
        <v>-4.5313539235010536</v>
      </c>
      <c r="AC162" s="118">
        <f t="shared" si="120"/>
        <v>5.4686460764989464</v>
      </c>
      <c r="AD162" s="118">
        <f t="shared" si="121"/>
        <v>-8.4233254492653309</v>
      </c>
      <c r="AE162" s="118">
        <f t="shared" si="122"/>
        <v>9.3606176022632219</v>
      </c>
      <c r="AF162" s="118">
        <f t="shared" si="123"/>
        <v>-1.5746462029102417</v>
      </c>
      <c r="AG162" s="118">
        <f t="shared" si="124"/>
        <v>-6.5746462029102419</v>
      </c>
      <c r="AH162" s="118">
        <f t="shared" si="125"/>
        <v>3.4253537970897581</v>
      </c>
      <c r="AI162" s="118">
        <f t="shared" si="126"/>
        <v>-9.313593663214796</v>
      </c>
      <c r="AJ162" s="118">
        <f t="shared" si="127"/>
        <v>6.164301257394313</v>
      </c>
      <c r="AK162" s="118">
        <f t="shared" si="128"/>
        <v>-1.4085398155935838</v>
      </c>
      <c r="AL162" s="118">
        <f t="shared" si="129"/>
        <v>-6.408539815593584</v>
      </c>
      <c r="AM162" s="118">
        <f t="shared" si="130"/>
        <v>3.591460184406416</v>
      </c>
      <c r="AN162" s="118">
        <f t="shared" si="131"/>
        <v>-7.6257281154923797</v>
      </c>
      <c r="AO162" s="118">
        <f t="shared" si="132"/>
        <v>4.8086484843052117</v>
      </c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</row>
    <row r="163" spans="1:128">
      <c r="A163" s="112" t="s">
        <v>85</v>
      </c>
      <c r="B163" s="111" t="s">
        <v>100</v>
      </c>
      <c r="C163" s="163"/>
      <c r="D163" s="100">
        <v>7</v>
      </c>
      <c r="E163" s="113">
        <v>443.4982</v>
      </c>
      <c r="F163" s="113">
        <f t="shared" si="85"/>
        <v>445.40000000000003</v>
      </c>
      <c r="G163" s="154">
        <v>1.5017</v>
      </c>
      <c r="H163" s="154">
        <v>0.40010000000000001</v>
      </c>
      <c r="I163" s="114">
        <f t="shared" si="105"/>
        <v>1.9018000000000002</v>
      </c>
      <c r="J163" s="113">
        <f t="shared" si="106"/>
        <v>4281.2516285186484</v>
      </c>
      <c r="K163" s="151">
        <v>443.50939999999997</v>
      </c>
      <c r="L163" s="151">
        <v>445.4</v>
      </c>
      <c r="M163" s="152">
        <v>1.4910999999999999</v>
      </c>
      <c r="N163" s="152">
        <v>0.39950000000000002</v>
      </c>
      <c r="O163" s="152">
        <v>1.8905999999999998</v>
      </c>
      <c r="P163" s="153">
        <v>4262.9086809470118</v>
      </c>
      <c r="Q163" s="116">
        <f t="shared" si="112"/>
        <v>-0.70586668442433009</v>
      </c>
      <c r="R163" s="116">
        <f t="shared" si="111"/>
        <v>-0.14996250937265418</v>
      </c>
      <c r="S163" s="116">
        <f t="shared" si="107"/>
        <v>-0.58891576401305712</v>
      </c>
      <c r="T163" s="116">
        <f t="shared" si="108"/>
        <v>-0.42844824745756505</v>
      </c>
      <c r="U163" s="117"/>
      <c r="V163" s="118">
        <f t="shared" si="113"/>
        <v>-2.445594669848854</v>
      </c>
      <c r="W163" s="118">
        <f t="shared" si="114"/>
        <v>-7.4455946698488535</v>
      </c>
      <c r="X163" s="118">
        <f t="shared" si="115"/>
        <v>2.554405330151146</v>
      </c>
      <c r="Y163" s="118">
        <f t="shared" si="116"/>
        <v>-8.9765782501883056</v>
      </c>
      <c r="Z163" s="118">
        <f t="shared" si="117"/>
        <v>4.0853889104905985</v>
      </c>
      <c r="AA163" s="118">
        <f t="shared" si="118"/>
        <v>0.4686460764989463</v>
      </c>
      <c r="AB163" s="118">
        <f t="shared" si="119"/>
        <v>-4.5313539235010536</v>
      </c>
      <c r="AC163" s="118">
        <f t="shared" si="120"/>
        <v>5.4686460764989464</v>
      </c>
      <c r="AD163" s="118">
        <f t="shared" si="121"/>
        <v>-8.4233254492653309</v>
      </c>
      <c r="AE163" s="118">
        <f t="shared" si="122"/>
        <v>9.3606176022632219</v>
      </c>
      <c r="AF163" s="118">
        <f t="shared" si="123"/>
        <v>-1.5746462029102417</v>
      </c>
      <c r="AG163" s="118">
        <f t="shared" si="124"/>
        <v>-6.5746462029102419</v>
      </c>
      <c r="AH163" s="118">
        <f t="shared" si="125"/>
        <v>3.4253537970897581</v>
      </c>
      <c r="AI163" s="118">
        <f t="shared" si="126"/>
        <v>-9.313593663214796</v>
      </c>
      <c r="AJ163" s="118">
        <f t="shared" si="127"/>
        <v>6.164301257394313</v>
      </c>
      <c r="AK163" s="118">
        <f t="shared" si="128"/>
        <v>-1.4085398155935838</v>
      </c>
      <c r="AL163" s="118">
        <f t="shared" si="129"/>
        <v>-6.408539815593584</v>
      </c>
      <c r="AM163" s="118">
        <f t="shared" si="130"/>
        <v>3.591460184406416</v>
      </c>
      <c r="AN163" s="118">
        <f t="shared" si="131"/>
        <v>-7.6257281154923797</v>
      </c>
      <c r="AO163" s="118">
        <f t="shared" si="132"/>
        <v>4.8086484843052117</v>
      </c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</row>
    <row r="164" spans="1:128">
      <c r="A164" s="112" t="s">
        <v>85</v>
      </c>
      <c r="B164" s="111" t="s">
        <v>100</v>
      </c>
      <c r="C164" s="163"/>
      <c r="D164" s="100">
        <v>8</v>
      </c>
      <c r="E164" s="113">
        <v>443.44790000000006</v>
      </c>
      <c r="F164" s="157">
        <f t="shared" si="85"/>
        <v>446.20000000000005</v>
      </c>
      <c r="G164" s="158">
        <v>2.2505000000000002</v>
      </c>
      <c r="H164" s="158">
        <v>0.50160000000000005</v>
      </c>
      <c r="I164" s="159">
        <f t="shared" si="105"/>
        <v>2.7521000000000004</v>
      </c>
      <c r="J164" s="113">
        <f t="shared" si="106"/>
        <v>6191.6395294219947</v>
      </c>
      <c r="K164" s="151">
        <v>443.45630000000006</v>
      </c>
      <c r="L164" s="151">
        <v>446.20000000000005</v>
      </c>
      <c r="M164" s="152">
        <v>2.2405999999999997</v>
      </c>
      <c r="N164" s="152">
        <v>0.50309999999999999</v>
      </c>
      <c r="O164" s="152">
        <v>2.7437</v>
      </c>
      <c r="P164" s="153">
        <v>6186.4712514092444</v>
      </c>
      <c r="Q164" s="116">
        <f t="shared" si="112"/>
        <v>-0.43990224394581046</v>
      </c>
      <c r="R164" s="116">
        <f t="shared" si="111"/>
        <v>0.29904306220094612</v>
      </c>
      <c r="S164" s="116">
        <f t="shared" si="107"/>
        <v>-0.30522146724321086</v>
      </c>
      <c r="T164" s="116">
        <f t="shared" si="108"/>
        <v>-8.3471881529782438E-2</v>
      </c>
      <c r="U164" s="120"/>
      <c r="V164" s="118">
        <f t="shared" si="113"/>
        <v>-2.445594669848854</v>
      </c>
      <c r="W164" s="118">
        <f t="shared" si="114"/>
        <v>-7.4455946698488535</v>
      </c>
      <c r="X164" s="118">
        <f t="shared" si="115"/>
        <v>2.554405330151146</v>
      </c>
      <c r="Y164" s="118">
        <f t="shared" si="116"/>
        <v>-8.9765782501883056</v>
      </c>
      <c r="Z164" s="118">
        <f t="shared" si="117"/>
        <v>4.0853889104905985</v>
      </c>
      <c r="AA164" s="118">
        <f t="shared" si="118"/>
        <v>0.4686460764989463</v>
      </c>
      <c r="AB164" s="118">
        <f t="shared" si="119"/>
        <v>-4.5313539235010536</v>
      </c>
      <c r="AC164" s="118">
        <f t="shared" si="120"/>
        <v>5.4686460764989464</v>
      </c>
      <c r="AD164" s="118">
        <f t="shared" si="121"/>
        <v>-8.4233254492653309</v>
      </c>
      <c r="AE164" s="118">
        <f t="shared" si="122"/>
        <v>9.3606176022632219</v>
      </c>
      <c r="AF164" s="118">
        <f t="shared" si="123"/>
        <v>-1.5746462029102417</v>
      </c>
      <c r="AG164" s="118">
        <f t="shared" si="124"/>
        <v>-6.5746462029102419</v>
      </c>
      <c r="AH164" s="118">
        <f t="shared" si="125"/>
        <v>3.4253537970897581</v>
      </c>
      <c r="AI164" s="118">
        <f t="shared" si="126"/>
        <v>-9.313593663214796</v>
      </c>
      <c r="AJ164" s="118">
        <f t="shared" si="127"/>
        <v>6.164301257394313</v>
      </c>
      <c r="AK164" s="118">
        <f t="shared" si="128"/>
        <v>-1.4085398155935838</v>
      </c>
      <c r="AL164" s="118">
        <f t="shared" si="129"/>
        <v>-6.408539815593584</v>
      </c>
      <c r="AM164" s="118">
        <f t="shared" si="130"/>
        <v>3.591460184406416</v>
      </c>
      <c r="AN164" s="118">
        <f t="shared" si="131"/>
        <v>-7.6257281154923797</v>
      </c>
      <c r="AO164" s="118">
        <f t="shared" si="132"/>
        <v>4.8086484843052117</v>
      </c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</row>
    <row r="165" spans="1:128" ht="13.5" thickBot="1">
      <c r="A165" s="112" t="s">
        <v>85</v>
      </c>
      <c r="B165" s="111" t="s">
        <v>100</v>
      </c>
      <c r="C165" s="163"/>
      <c r="D165" s="100">
        <v>9</v>
      </c>
      <c r="E165" s="113">
        <v>443.39600000000002</v>
      </c>
      <c r="F165" s="157">
        <f t="shared" si="85"/>
        <v>446.9</v>
      </c>
      <c r="G165" s="158">
        <v>2.7530000000000001</v>
      </c>
      <c r="H165" s="158">
        <v>0.751</v>
      </c>
      <c r="I165" s="159">
        <f t="shared" si="105"/>
        <v>3.504</v>
      </c>
      <c r="J165" s="113">
        <f t="shared" si="106"/>
        <v>7879.14475483362</v>
      </c>
      <c r="K165" s="151">
        <v>443.40470000000005</v>
      </c>
      <c r="L165" s="151">
        <v>446.90000000000003</v>
      </c>
      <c r="M165" s="152">
        <v>2.7464</v>
      </c>
      <c r="N165" s="152">
        <v>0.74890000000000001</v>
      </c>
      <c r="O165" s="152">
        <v>3.4953000000000003</v>
      </c>
      <c r="P165" s="153">
        <v>7882.9499323410018</v>
      </c>
      <c r="Q165" s="116">
        <f t="shared" si="112"/>
        <v>-0.23973846712677666</v>
      </c>
      <c r="R165" s="116">
        <f t="shared" si="111"/>
        <v>-0.27962716378162328</v>
      </c>
      <c r="S165" s="116">
        <f t="shared" si="107"/>
        <v>-0.24828767123286835</v>
      </c>
      <c r="T165" s="116">
        <f t="shared" si="108"/>
        <v>4.829429621847537E-2</v>
      </c>
      <c r="U165" s="120"/>
      <c r="V165" s="118">
        <f t="shared" si="113"/>
        <v>-2.445594669848854</v>
      </c>
      <c r="W165" s="118">
        <f t="shared" si="114"/>
        <v>-7.4455946698488535</v>
      </c>
      <c r="X165" s="118">
        <f t="shared" si="115"/>
        <v>2.554405330151146</v>
      </c>
      <c r="Y165" s="118">
        <f t="shared" si="116"/>
        <v>-8.9765782501883056</v>
      </c>
      <c r="Z165" s="118">
        <f t="shared" si="117"/>
        <v>4.0853889104905985</v>
      </c>
      <c r="AA165" s="118">
        <f t="shared" si="118"/>
        <v>0.4686460764989463</v>
      </c>
      <c r="AB165" s="118">
        <f t="shared" si="119"/>
        <v>-4.5313539235010536</v>
      </c>
      <c r="AC165" s="118">
        <f t="shared" si="120"/>
        <v>5.4686460764989464</v>
      </c>
      <c r="AD165" s="118">
        <f t="shared" si="121"/>
        <v>-8.4233254492653309</v>
      </c>
      <c r="AE165" s="118">
        <f t="shared" si="122"/>
        <v>9.3606176022632219</v>
      </c>
      <c r="AF165" s="118">
        <f t="shared" si="123"/>
        <v>-1.5746462029102417</v>
      </c>
      <c r="AG165" s="118">
        <f t="shared" si="124"/>
        <v>-6.5746462029102419</v>
      </c>
      <c r="AH165" s="118">
        <f t="shared" si="125"/>
        <v>3.4253537970897581</v>
      </c>
      <c r="AI165" s="118">
        <f t="shared" si="126"/>
        <v>-9.313593663214796</v>
      </c>
      <c r="AJ165" s="118">
        <f t="shared" si="127"/>
        <v>6.164301257394313</v>
      </c>
      <c r="AK165" s="118">
        <f t="shared" si="128"/>
        <v>-1.4085398155935838</v>
      </c>
      <c r="AL165" s="118">
        <f t="shared" si="129"/>
        <v>-6.408539815593584</v>
      </c>
      <c r="AM165" s="118">
        <f t="shared" si="130"/>
        <v>3.591460184406416</v>
      </c>
      <c r="AN165" s="118">
        <f t="shared" si="131"/>
        <v>-7.6257281154923797</v>
      </c>
      <c r="AO165" s="118">
        <f t="shared" si="132"/>
        <v>4.8086484843052117</v>
      </c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</row>
    <row r="166" spans="1:128">
      <c r="F166" s="160"/>
      <c r="G166" s="161"/>
      <c r="H166" s="161"/>
      <c r="I166" s="5"/>
      <c r="O166" s="27"/>
      <c r="P166" s="40"/>
      <c r="Q166" s="32"/>
      <c r="R166" s="32"/>
      <c r="S166" s="32"/>
      <c r="T166" s="41"/>
    </row>
    <row r="167" spans="1:128">
      <c r="F167" s="160"/>
      <c r="G167" s="161"/>
      <c r="H167" s="161"/>
      <c r="I167" s="5"/>
      <c r="O167" s="27"/>
      <c r="P167" s="42" t="s">
        <v>42</v>
      </c>
      <c r="Q167" s="21">
        <f>MEDIAN(Q4:Q165)</f>
        <v>-2.445594669848854</v>
      </c>
      <c r="R167" s="21">
        <f>MEDIAN(R4:R165)</f>
        <v>0.4686460764989463</v>
      </c>
      <c r="S167" s="21">
        <f>MEDIAN(S4:S165)</f>
        <v>-1.5746462029102417</v>
      </c>
      <c r="T167" s="43">
        <f>MEDIAN(T4:T165)</f>
        <v>-1.4085398155935838</v>
      </c>
    </row>
    <row r="168" spans="1:128">
      <c r="O168" s="27"/>
      <c r="P168" s="42" t="s">
        <v>43</v>
      </c>
      <c r="Q168" s="21">
        <f>PERCENTILE(Q4:Q165,0.25)</f>
        <v>-3.8605385638297749</v>
      </c>
      <c r="R168" s="21">
        <f>PERCENTILE(R4:R165,0.25)</f>
        <v>-0.54937984052298605</v>
      </c>
      <c r="S168" s="21">
        <f>PERCENTILE(S4:S165,0.25)</f>
        <v>-3.8032656312226214</v>
      </c>
      <c r="T168" s="43">
        <f>PERCENTILE(T4:T165,0.25)</f>
        <v>-3.2503297907681681</v>
      </c>
    </row>
    <row r="169" spans="1:128">
      <c r="O169" s="27"/>
      <c r="P169" s="42" t="s">
        <v>44</v>
      </c>
      <c r="Q169" s="21">
        <f>PERCENTILE(Q4:Q165,0.75)</f>
        <v>-0.92377294720380165</v>
      </c>
      <c r="R169" s="21">
        <f>PERCENTILE(R4:R165,0.75)</f>
        <v>3.4490433555623499</v>
      </c>
      <c r="S169" s="21">
        <f>PERCENTILE(S4:S165,0.75)</f>
        <v>-0.32331892323900641</v>
      </c>
      <c r="T169" s="43">
        <f>PERCENTILE(T4:T165,0.75)</f>
        <v>-0.45466745191367652</v>
      </c>
    </row>
    <row r="170" spans="1:128">
      <c r="P170" s="42" t="s">
        <v>45</v>
      </c>
      <c r="Q170" s="21">
        <f>(Q169-Q168)/1.349</f>
        <v>2.1769945267798172</v>
      </c>
      <c r="R170" s="21">
        <f t="shared" ref="R170:T170" si="135">(R169-R168)/1.349</f>
        <v>2.963990508588092</v>
      </c>
      <c r="S170" s="21">
        <f t="shared" si="135"/>
        <v>2.5796491534348518</v>
      </c>
      <c r="T170" s="43">
        <f t="shared" si="135"/>
        <v>2.0723960999662654</v>
      </c>
    </row>
    <row r="171" spans="1:128" ht="13.5" thickBot="1">
      <c r="P171" s="44"/>
      <c r="Q171" s="33"/>
      <c r="R171" s="33"/>
      <c r="S171" s="33"/>
      <c r="T171" s="45"/>
    </row>
    <row r="172" spans="1:128">
      <c r="Q172" s="21"/>
      <c r="R172" s="21"/>
      <c r="S172" s="21"/>
      <c r="T172" s="21"/>
    </row>
    <row r="173" spans="1:128" ht="13.7" customHeight="1">
      <c r="O173" s="200" t="s">
        <v>64</v>
      </c>
      <c r="P173" s="79" t="s">
        <v>62</v>
      </c>
      <c r="Q173" s="80">
        <f>MAX(Q4:Q165)</f>
        <v>4.0517126482740116</v>
      </c>
      <c r="R173" s="80">
        <f>MAX(R4:R165)</f>
        <v>346.28263902730708</v>
      </c>
      <c r="S173" s="80">
        <f>MAX(S4:S165)</f>
        <v>31.526104417670698</v>
      </c>
      <c r="T173" s="80">
        <f>MAX(T4:T165)</f>
        <v>10.586144289298394</v>
      </c>
    </row>
    <row r="174" spans="1:128">
      <c r="O174" s="200"/>
      <c r="P174" s="79" t="s">
        <v>63</v>
      </c>
      <c r="Q174" s="80">
        <f>MIN(Q4:Q165)</f>
        <v>-77.686500888099459</v>
      </c>
      <c r="R174" s="80">
        <f>MIN(R4:R165)</f>
        <v>-21.457085828343306</v>
      </c>
      <c r="S174" s="80">
        <f>MIN(S4:S165)</f>
        <v>-28.506878200622555</v>
      </c>
      <c r="T174" s="80">
        <f>MIN(T4:T165)</f>
        <v>-23.742486944306084</v>
      </c>
    </row>
  </sheetData>
  <protectedRanges>
    <protectedRange sqref="M4:N12" name="Range2_1"/>
    <protectedRange sqref="K22:P30" name="Range3_1_1"/>
    <protectedRange algorithmName="SHA-512" hashValue="asPYMQGPLDeu1UukWilPj2rVglLULDrqAvkPciUWFv+2LhTOzRnp0Fn2srQpFTgGQvp8zz3KxNrOMNiFaHhCCQ==" saltValue="maIHI/dMzxkMePwLpmD0Iw==" spinCount="100000" sqref="G4:H165" name="data1"/>
  </protectedRanges>
  <mergeCells count="5">
    <mergeCell ref="O173:O174"/>
    <mergeCell ref="AK2:AO2"/>
    <mergeCell ref="V2:Z2"/>
    <mergeCell ref="AA2:AE2"/>
    <mergeCell ref="AF2:AJ2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rgb="FFFF6600"/>
  </sheetPr>
  <dimension ref="A1:FN367"/>
  <sheetViews>
    <sheetView workbookViewId="0">
      <selection activeCell="I4" sqref="I4"/>
    </sheetView>
  </sheetViews>
  <sheetFormatPr defaultColWidth="9.140625" defaultRowHeight="12.75"/>
  <cols>
    <col min="1" max="1" width="5" style="1" bestFit="1" customWidth="1"/>
    <col min="2" max="2" width="11.42578125" style="39" bestFit="1" customWidth="1"/>
    <col min="3" max="3" width="10.42578125" style="1" bestFit="1" customWidth="1"/>
    <col min="4" max="8" width="11.140625" style="28" customWidth="1"/>
    <col min="9" max="9" width="15.7109375" style="34" customWidth="1"/>
    <col min="10" max="10" width="7.7109375" style="77" bestFit="1" customWidth="1"/>
    <col min="11" max="11" width="10.7109375" style="77" bestFit="1" customWidth="1"/>
    <col min="12" max="12" width="11.28515625" style="77" bestFit="1" customWidth="1"/>
    <col min="13" max="13" width="7.7109375" style="77" bestFit="1" customWidth="1"/>
    <col min="14" max="14" width="10.7109375" style="77" bestFit="1" customWidth="1"/>
    <col min="15" max="15" width="11.28515625" style="77" bestFit="1" customWidth="1"/>
    <col min="16" max="16" width="7.7109375" style="77" bestFit="1" customWidth="1"/>
    <col min="17" max="17" width="10.7109375" style="77" bestFit="1" customWidth="1"/>
    <col min="18" max="18" width="11.28515625" style="77" bestFit="1" customWidth="1"/>
    <col min="19" max="19" width="7.7109375" style="77" bestFit="1" customWidth="1"/>
    <col min="20" max="20" width="10.7109375" style="77" bestFit="1" customWidth="1"/>
    <col min="21" max="21" width="11.28515625" style="77" bestFit="1" customWidth="1"/>
    <col min="22" max="22" width="7.7109375" style="77" bestFit="1" customWidth="1"/>
    <col min="23" max="23" width="10.7109375" style="77" bestFit="1" customWidth="1"/>
    <col min="24" max="24" width="11.28515625" style="77" bestFit="1" customWidth="1"/>
    <col min="25" max="157" width="9.140625" style="23"/>
    <col min="158" max="170" width="9.140625" style="31"/>
    <col min="171" max="16384" width="9.140625" style="1"/>
  </cols>
  <sheetData>
    <row r="1" spans="1:170" s="4" customFormat="1">
      <c r="A1" s="24"/>
      <c r="B1" s="35"/>
      <c r="C1" s="25"/>
      <c r="D1" s="48" t="s">
        <v>0</v>
      </c>
      <c r="E1" s="48" t="s">
        <v>0</v>
      </c>
      <c r="F1" s="48" t="s">
        <v>0</v>
      </c>
      <c r="G1" s="48" t="s">
        <v>0</v>
      </c>
      <c r="H1" s="48" t="s">
        <v>0</v>
      </c>
      <c r="I1" s="25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</row>
    <row r="2" spans="1:170" s="3" customFormat="1">
      <c r="A2" s="24" t="s">
        <v>7</v>
      </c>
      <c r="B2" s="35" t="s">
        <v>41</v>
      </c>
      <c r="C2" s="24" t="s">
        <v>36</v>
      </c>
      <c r="D2" s="47" t="s">
        <v>115</v>
      </c>
      <c r="E2" s="47" t="s">
        <v>116</v>
      </c>
      <c r="F2" s="47" t="s">
        <v>117</v>
      </c>
      <c r="G2" s="47" t="s">
        <v>118</v>
      </c>
      <c r="H2" s="47" t="s">
        <v>119</v>
      </c>
      <c r="I2" s="24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</row>
    <row r="3" spans="1:170" s="3" customFormat="1" ht="13.5" thickBot="1">
      <c r="A3" s="26"/>
      <c r="B3" s="36"/>
      <c r="C3" s="26"/>
      <c r="D3" s="49" t="s">
        <v>22</v>
      </c>
      <c r="E3" s="49" t="s">
        <v>22</v>
      </c>
      <c r="F3" s="49" t="s">
        <v>22</v>
      </c>
      <c r="G3" s="49" t="s">
        <v>22</v>
      </c>
      <c r="H3" s="49" t="s">
        <v>22</v>
      </c>
      <c r="I3" s="26" t="s">
        <v>121</v>
      </c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</row>
    <row r="4" spans="1:170" s="5" customFormat="1">
      <c r="A4" s="19" t="s">
        <v>33</v>
      </c>
      <c r="B4" s="37" t="s">
        <v>51</v>
      </c>
      <c r="C4" s="100">
        <v>7</v>
      </c>
      <c r="D4" s="165">
        <v>8.9</v>
      </c>
      <c r="E4" s="165">
        <v>16.8</v>
      </c>
      <c r="F4" s="165">
        <v>28.1</v>
      </c>
      <c r="G4" s="165">
        <v>41.7</v>
      </c>
      <c r="H4" s="165">
        <v>60.7</v>
      </c>
      <c r="I4" s="98" t="s">
        <v>130</v>
      </c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</row>
    <row r="5" spans="1:170" s="5" customFormat="1">
      <c r="A5" s="19" t="s">
        <v>33</v>
      </c>
      <c r="B5" s="37" t="s">
        <v>51</v>
      </c>
      <c r="C5" s="100">
        <v>8</v>
      </c>
      <c r="D5" s="165">
        <v>7</v>
      </c>
      <c r="E5" s="165">
        <v>15.8</v>
      </c>
      <c r="F5" s="165">
        <v>48.6</v>
      </c>
      <c r="G5" s="165">
        <v>59.1</v>
      </c>
      <c r="H5" s="165">
        <v>73</v>
      </c>
      <c r="I5" s="100" t="s">
        <v>130</v>
      </c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</row>
    <row r="6" spans="1:170" s="5" customFormat="1">
      <c r="A6" s="19" t="s">
        <v>33</v>
      </c>
      <c r="B6" s="37" t="s">
        <v>51</v>
      </c>
      <c r="C6" s="100">
        <v>9</v>
      </c>
      <c r="D6" s="165">
        <v>9.6</v>
      </c>
      <c r="E6" s="165">
        <v>18</v>
      </c>
      <c r="F6" s="165">
        <v>30</v>
      </c>
      <c r="G6" s="165">
        <v>43.8</v>
      </c>
      <c r="H6" s="165">
        <v>61.7</v>
      </c>
      <c r="I6" s="98" t="s">
        <v>130</v>
      </c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</row>
    <row r="7" spans="1:170" s="5" customFormat="1" ht="15">
      <c r="A7" s="86" t="s">
        <v>105</v>
      </c>
      <c r="B7" s="88" t="s">
        <v>106</v>
      </c>
      <c r="C7" s="137">
        <v>7</v>
      </c>
      <c r="D7" s="146">
        <v>17.399999999999999</v>
      </c>
      <c r="E7" s="146">
        <v>26.4</v>
      </c>
      <c r="F7" s="146">
        <v>27.6</v>
      </c>
      <c r="G7" s="146">
        <v>37.9</v>
      </c>
      <c r="H7" s="146">
        <v>70.900000000000006</v>
      </c>
      <c r="I7" s="146" t="s">
        <v>124</v>
      </c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</row>
    <row r="8" spans="1:170" s="5" customFormat="1" ht="15">
      <c r="A8" s="86" t="s">
        <v>105</v>
      </c>
      <c r="B8" s="88" t="s">
        <v>106</v>
      </c>
      <c r="C8" s="137">
        <v>8</v>
      </c>
      <c r="D8" s="146">
        <v>17.899999999999999</v>
      </c>
      <c r="E8" s="146">
        <v>22.1</v>
      </c>
      <c r="F8" s="146">
        <v>32</v>
      </c>
      <c r="G8" s="146">
        <v>42.5</v>
      </c>
      <c r="H8" s="146">
        <v>70.5</v>
      </c>
      <c r="I8" s="146" t="s">
        <v>124</v>
      </c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</row>
    <row r="9" spans="1:170" s="5" customFormat="1" ht="15">
      <c r="A9" s="86" t="s">
        <v>105</v>
      </c>
      <c r="B9" s="88" t="s">
        <v>106</v>
      </c>
      <c r="C9" s="137">
        <v>9</v>
      </c>
      <c r="D9" s="146">
        <v>15.5</v>
      </c>
      <c r="E9" s="146">
        <v>21.8</v>
      </c>
      <c r="F9" s="146">
        <v>26</v>
      </c>
      <c r="G9" s="146">
        <v>42</v>
      </c>
      <c r="H9" s="146">
        <v>66.2</v>
      </c>
      <c r="I9" s="146" t="s">
        <v>124</v>
      </c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</row>
    <row r="10" spans="1:170" s="5" customFormat="1" ht="15">
      <c r="A10" s="19" t="s">
        <v>14</v>
      </c>
      <c r="B10" s="37" t="s">
        <v>92</v>
      </c>
      <c r="C10" s="20">
        <v>7</v>
      </c>
      <c r="D10" s="99"/>
      <c r="E10" s="99"/>
      <c r="F10" s="99"/>
      <c r="G10" s="99"/>
      <c r="H10" s="99"/>
      <c r="I10" s="99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</row>
    <row r="11" spans="1:170" s="5" customFormat="1" ht="15">
      <c r="A11" s="19" t="s">
        <v>14</v>
      </c>
      <c r="B11" s="37" t="s">
        <v>92</v>
      </c>
      <c r="C11" s="20">
        <v>8</v>
      </c>
      <c r="D11" s="99"/>
      <c r="E11" s="99"/>
      <c r="F11" s="99"/>
      <c r="G11" s="99"/>
      <c r="H11" s="99"/>
      <c r="I11" s="99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</row>
    <row r="12" spans="1:170" s="5" customFormat="1" ht="15">
      <c r="A12" s="19" t="s">
        <v>14</v>
      </c>
      <c r="B12" s="37" t="s">
        <v>92</v>
      </c>
      <c r="C12" s="20">
        <v>9</v>
      </c>
      <c r="D12" s="99"/>
      <c r="E12" s="99"/>
      <c r="F12" s="99"/>
      <c r="G12" s="99"/>
      <c r="H12" s="99"/>
      <c r="I12" s="99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</row>
    <row r="13" spans="1:170" s="5" customFormat="1">
      <c r="A13" s="19" t="s">
        <v>15</v>
      </c>
      <c r="B13" s="37" t="s">
        <v>52</v>
      </c>
      <c r="C13" s="20">
        <v>7</v>
      </c>
      <c r="D13" s="98">
        <v>8</v>
      </c>
      <c r="E13" s="98">
        <v>16</v>
      </c>
      <c r="F13" s="98">
        <v>27.3</v>
      </c>
      <c r="G13" s="98">
        <v>42.3</v>
      </c>
      <c r="H13" s="98">
        <v>66.900000000000006</v>
      </c>
      <c r="I13" s="98" t="s">
        <v>125</v>
      </c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</row>
    <row r="14" spans="1:170" s="5" customFormat="1">
      <c r="A14" s="19" t="s">
        <v>15</v>
      </c>
      <c r="B14" s="37" t="s">
        <v>52</v>
      </c>
      <c r="C14" s="20">
        <v>8</v>
      </c>
      <c r="D14" s="98">
        <v>9.3000000000000007</v>
      </c>
      <c r="E14" s="98">
        <v>18.100000000000001</v>
      </c>
      <c r="F14" s="98">
        <v>29</v>
      </c>
      <c r="G14" s="98">
        <v>45</v>
      </c>
      <c r="H14" s="98">
        <v>70.2</v>
      </c>
      <c r="I14" s="98" t="s">
        <v>125</v>
      </c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</row>
    <row r="15" spans="1:170" s="5" customFormat="1">
      <c r="A15" s="19" t="s">
        <v>15</v>
      </c>
      <c r="B15" s="37" t="s">
        <v>52</v>
      </c>
      <c r="C15" s="20">
        <v>9</v>
      </c>
      <c r="D15" s="98">
        <v>9</v>
      </c>
      <c r="E15" s="98">
        <v>18.100000000000001</v>
      </c>
      <c r="F15" s="98">
        <v>29.6</v>
      </c>
      <c r="G15" s="98">
        <v>45.3</v>
      </c>
      <c r="H15" s="98">
        <v>67.2</v>
      </c>
      <c r="I15" s="98" t="s">
        <v>125</v>
      </c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</row>
    <row r="16" spans="1:170" s="5" customFormat="1">
      <c r="A16" s="19" t="s">
        <v>16</v>
      </c>
      <c r="B16" s="37" t="s">
        <v>53</v>
      </c>
      <c r="C16" s="138">
        <v>7</v>
      </c>
      <c r="D16" s="98">
        <v>19.5</v>
      </c>
      <c r="E16" s="98">
        <v>21.9</v>
      </c>
      <c r="F16" s="98">
        <v>31.2</v>
      </c>
      <c r="G16" s="98">
        <v>41.2</v>
      </c>
      <c r="H16" s="98">
        <v>66.400000000000006</v>
      </c>
      <c r="I16" s="98" t="s">
        <v>124</v>
      </c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</row>
    <row r="17" spans="1:170" s="5" customFormat="1">
      <c r="A17" s="19" t="s">
        <v>16</v>
      </c>
      <c r="B17" s="37" t="s">
        <v>53</v>
      </c>
      <c r="C17" s="138">
        <v>8</v>
      </c>
      <c r="D17" s="98">
        <v>17.100000000000001</v>
      </c>
      <c r="E17" s="98">
        <v>20.3</v>
      </c>
      <c r="F17" s="98">
        <v>27.9</v>
      </c>
      <c r="G17" s="98">
        <v>42.7</v>
      </c>
      <c r="H17" s="98">
        <v>67.400000000000006</v>
      </c>
      <c r="I17" s="98" t="s">
        <v>124</v>
      </c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</row>
    <row r="18" spans="1:170" s="5" customFormat="1">
      <c r="A18" s="19" t="s">
        <v>16</v>
      </c>
      <c r="B18" s="37" t="s">
        <v>53</v>
      </c>
      <c r="C18" s="138">
        <v>9</v>
      </c>
      <c r="D18" s="98">
        <v>23</v>
      </c>
      <c r="E18" s="98">
        <v>27.8</v>
      </c>
      <c r="F18" s="98">
        <v>36.6</v>
      </c>
      <c r="G18" s="98">
        <v>43.2</v>
      </c>
      <c r="H18" s="98">
        <v>66.099999999999994</v>
      </c>
      <c r="I18" s="98" t="s">
        <v>124</v>
      </c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</row>
    <row r="19" spans="1:170" s="5" customFormat="1">
      <c r="A19" s="19" t="s">
        <v>17</v>
      </c>
      <c r="B19" s="37" t="s">
        <v>93</v>
      </c>
      <c r="C19" s="139">
        <v>7</v>
      </c>
      <c r="D19" s="98">
        <v>11.28</v>
      </c>
      <c r="E19" s="98">
        <v>15.46</v>
      </c>
      <c r="F19" s="168">
        <v>26.7</v>
      </c>
      <c r="G19" s="98">
        <v>41.45</v>
      </c>
      <c r="H19" s="98">
        <v>68.989999999999995</v>
      </c>
      <c r="I19" s="98" t="s">
        <v>122</v>
      </c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</row>
    <row r="20" spans="1:170" s="5" customFormat="1">
      <c r="A20" s="19" t="s">
        <v>17</v>
      </c>
      <c r="B20" s="37" t="s">
        <v>93</v>
      </c>
      <c r="C20" s="139">
        <v>8</v>
      </c>
      <c r="D20" s="168">
        <v>9.3000000000000007</v>
      </c>
      <c r="E20" s="98">
        <v>16.45</v>
      </c>
      <c r="F20" s="98">
        <v>27.54</v>
      </c>
      <c r="G20" s="168">
        <v>43.2</v>
      </c>
      <c r="H20" s="98">
        <v>73.59</v>
      </c>
      <c r="I20" s="98" t="s">
        <v>122</v>
      </c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</row>
    <row r="21" spans="1:170" s="5" customFormat="1">
      <c r="A21" s="19" t="s">
        <v>17</v>
      </c>
      <c r="B21" s="37" t="s">
        <v>93</v>
      </c>
      <c r="C21" s="139">
        <v>9</v>
      </c>
      <c r="D21" s="98">
        <v>9.11</v>
      </c>
      <c r="E21" s="98">
        <v>17.13</v>
      </c>
      <c r="F21" s="98">
        <v>28.49</v>
      </c>
      <c r="G21" s="98">
        <v>44.27</v>
      </c>
      <c r="H21" s="98">
        <v>71.66</v>
      </c>
      <c r="I21" s="98" t="s">
        <v>122</v>
      </c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</row>
    <row r="22" spans="1:170" s="5" customFormat="1">
      <c r="A22" s="19" t="s">
        <v>18</v>
      </c>
      <c r="B22" s="37" t="s">
        <v>54</v>
      </c>
      <c r="C22" s="20">
        <v>7</v>
      </c>
      <c r="D22" s="85"/>
      <c r="E22" s="85"/>
      <c r="F22" s="85"/>
      <c r="G22" s="85"/>
      <c r="H22" s="85"/>
      <c r="I22" s="83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</row>
    <row r="23" spans="1:170" s="5" customFormat="1">
      <c r="A23" s="19" t="s">
        <v>18</v>
      </c>
      <c r="B23" s="37" t="s">
        <v>54</v>
      </c>
      <c r="C23" s="20">
        <v>8</v>
      </c>
      <c r="D23" s="97"/>
      <c r="E23" s="97"/>
      <c r="F23" s="97"/>
      <c r="G23" s="97"/>
      <c r="H23" s="97"/>
      <c r="I23" s="23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</row>
    <row r="24" spans="1:170" s="5" customFormat="1">
      <c r="A24" s="19" t="s">
        <v>18</v>
      </c>
      <c r="B24" s="37" t="s">
        <v>54</v>
      </c>
      <c r="C24" s="20">
        <v>9</v>
      </c>
      <c r="D24" s="97"/>
      <c r="E24" s="97"/>
      <c r="F24" s="97"/>
      <c r="G24" s="97"/>
      <c r="H24" s="97"/>
      <c r="I24" s="23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</row>
    <row r="25" spans="1:170" s="5" customFormat="1">
      <c r="A25" s="86" t="s">
        <v>104</v>
      </c>
      <c r="B25" s="88" t="s">
        <v>55</v>
      </c>
      <c r="C25" s="20">
        <v>7</v>
      </c>
      <c r="D25" s="97"/>
      <c r="E25" s="97"/>
      <c r="F25" s="97"/>
      <c r="G25" s="97"/>
      <c r="H25" s="97"/>
      <c r="I25" s="23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</row>
    <row r="26" spans="1:170" s="5" customFormat="1">
      <c r="A26" s="86" t="s">
        <v>104</v>
      </c>
      <c r="B26" s="88" t="s">
        <v>55</v>
      </c>
      <c r="C26" s="20">
        <v>8</v>
      </c>
      <c r="D26" s="97"/>
      <c r="E26" s="97"/>
      <c r="F26" s="97"/>
      <c r="G26" s="97"/>
      <c r="H26" s="97"/>
      <c r="I26" s="23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</row>
    <row r="27" spans="1:170" s="5" customFormat="1">
      <c r="A27" s="86" t="s">
        <v>104</v>
      </c>
      <c r="B27" s="88" t="s">
        <v>55</v>
      </c>
      <c r="C27" s="20">
        <v>9</v>
      </c>
      <c r="D27" s="97"/>
      <c r="E27" s="97"/>
      <c r="F27" s="97"/>
      <c r="G27" s="97"/>
      <c r="H27" s="97"/>
      <c r="I27" s="23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</row>
    <row r="28" spans="1:170" s="5" customFormat="1">
      <c r="A28" s="86" t="s">
        <v>114</v>
      </c>
      <c r="B28" s="88" t="s">
        <v>120</v>
      </c>
      <c r="C28" s="20">
        <v>7</v>
      </c>
      <c r="D28" s="97"/>
      <c r="E28" s="97"/>
      <c r="F28" s="97"/>
      <c r="G28" s="97"/>
      <c r="H28" s="97"/>
      <c r="I28" s="23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</row>
    <row r="29" spans="1:170" s="5" customFormat="1">
      <c r="A29" s="86" t="s">
        <v>114</v>
      </c>
      <c r="B29" s="88" t="s">
        <v>120</v>
      </c>
      <c r="C29" s="20">
        <v>8</v>
      </c>
      <c r="D29" s="97"/>
      <c r="E29" s="97"/>
      <c r="F29" s="97"/>
      <c r="G29" s="97"/>
      <c r="H29" s="97"/>
      <c r="I29" s="23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</row>
    <row r="30" spans="1:170" s="5" customFormat="1">
      <c r="A30" s="86" t="s">
        <v>114</v>
      </c>
      <c r="B30" s="88" t="s">
        <v>120</v>
      </c>
      <c r="C30" s="20">
        <v>9</v>
      </c>
      <c r="D30" s="97"/>
      <c r="E30" s="97"/>
      <c r="F30" s="97"/>
      <c r="G30" s="97"/>
      <c r="H30" s="97"/>
      <c r="I30" s="23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</row>
    <row r="31" spans="1:170" s="5" customFormat="1">
      <c r="B31" s="38"/>
      <c r="D31" s="27"/>
      <c r="E31" s="27"/>
      <c r="F31" s="27"/>
      <c r="G31" s="27"/>
      <c r="H31" s="27"/>
      <c r="I31" s="23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</row>
    <row r="32" spans="1:170">
      <c r="I32" s="23"/>
    </row>
    <row r="33" spans="9:9">
      <c r="I33" s="23"/>
    </row>
    <row r="34" spans="9:9">
      <c r="I34" s="23"/>
    </row>
    <row r="35" spans="9:9">
      <c r="I35" s="23"/>
    </row>
    <row r="36" spans="9:9">
      <c r="I36" s="23"/>
    </row>
    <row r="37" spans="9:9">
      <c r="I37" s="23"/>
    </row>
    <row r="38" spans="9:9">
      <c r="I38" s="23"/>
    </row>
    <row r="39" spans="9:9">
      <c r="I39" s="23"/>
    </row>
    <row r="40" spans="9:9">
      <c r="I40" s="23"/>
    </row>
    <row r="41" spans="9:9">
      <c r="I41" s="23"/>
    </row>
    <row r="42" spans="9:9">
      <c r="I42" s="23"/>
    </row>
    <row r="43" spans="9:9">
      <c r="I43" s="23"/>
    </row>
    <row r="44" spans="9:9">
      <c r="I44" s="23"/>
    </row>
    <row r="45" spans="9:9">
      <c r="I45" s="23"/>
    </row>
    <row r="46" spans="9:9">
      <c r="I46" s="23"/>
    </row>
    <row r="47" spans="9:9">
      <c r="I47" s="23"/>
    </row>
    <row r="48" spans="9:9">
      <c r="I48" s="23"/>
    </row>
    <row r="49" spans="9:9">
      <c r="I49" s="23"/>
    </row>
    <row r="50" spans="9:9">
      <c r="I50" s="23"/>
    </row>
    <row r="51" spans="9:9">
      <c r="I51" s="23"/>
    </row>
    <row r="52" spans="9:9">
      <c r="I52" s="23"/>
    </row>
    <row r="53" spans="9:9">
      <c r="I53" s="23"/>
    </row>
    <row r="54" spans="9:9">
      <c r="I54" s="23"/>
    </row>
    <row r="55" spans="9:9">
      <c r="I55" s="23"/>
    </row>
    <row r="56" spans="9:9">
      <c r="I56" s="23"/>
    </row>
    <row r="57" spans="9:9">
      <c r="I57" s="23"/>
    </row>
    <row r="58" spans="9:9">
      <c r="I58" s="23"/>
    </row>
    <row r="59" spans="9:9">
      <c r="I59" s="23"/>
    </row>
    <row r="60" spans="9:9">
      <c r="I60" s="23"/>
    </row>
    <row r="61" spans="9:9">
      <c r="I61" s="23"/>
    </row>
    <row r="62" spans="9:9">
      <c r="I62" s="23"/>
    </row>
    <row r="63" spans="9:9">
      <c r="I63" s="23"/>
    </row>
    <row r="64" spans="9:9">
      <c r="I64" s="23"/>
    </row>
    <row r="65" spans="9:9">
      <c r="I65" s="23"/>
    </row>
    <row r="66" spans="9:9">
      <c r="I66" s="23"/>
    </row>
    <row r="67" spans="9:9">
      <c r="I67" s="23"/>
    </row>
    <row r="68" spans="9:9">
      <c r="I68" s="23"/>
    </row>
    <row r="69" spans="9:9">
      <c r="I69" s="23"/>
    </row>
    <row r="70" spans="9:9">
      <c r="I70" s="23"/>
    </row>
    <row r="71" spans="9:9">
      <c r="I71" s="23"/>
    </row>
    <row r="72" spans="9:9">
      <c r="I72" s="23"/>
    </row>
    <row r="73" spans="9:9">
      <c r="I73" s="23"/>
    </row>
    <row r="74" spans="9:9">
      <c r="I74" s="23"/>
    </row>
    <row r="75" spans="9:9">
      <c r="I75" s="23"/>
    </row>
    <row r="76" spans="9:9">
      <c r="I76" s="23"/>
    </row>
    <row r="77" spans="9:9">
      <c r="I77" s="23"/>
    </row>
    <row r="78" spans="9:9">
      <c r="I78" s="23"/>
    </row>
    <row r="79" spans="9:9">
      <c r="I79" s="23"/>
    </row>
    <row r="80" spans="9:9">
      <c r="I80" s="23"/>
    </row>
    <row r="81" spans="9:9">
      <c r="I81" s="23"/>
    </row>
    <row r="82" spans="9:9">
      <c r="I82" s="23"/>
    </row>
    <row r="83" spans="9:9">
      <c r="I83" s="23"/>
    </row>
    <row r="84" spans="9:9">
      <c r="I84" s="23"/>
    </row>
    <row r="85" spans="9:9">
      <c r="I85" s="23"/>
    </row>
    <row r="86" spans="9:9">
      <c r="I86" s="23"/>
    </row>
    <row r="87" spans="9:9">
      <c r="I87" s="23"/>
    </row>
    <row r="88" spans="9:9">
      <c r="I88" s="23"/>
    </row>
    <row r="89" spans="9:9">
      <c r="I89" s="23"/>
    </row>
    <row r="90" spans="9:9">
      <c r="I90" s="23"/>
    </row>
    <row r="91" spans="9:9">
      <c r="I91" s="23"/>
    </row>
    <row r="92" spans="9:9">
      <c r="I92" s="23"/>
    </row>
    <row r="93" spans="9:9">
      <c r="I93" s="23"/>
    </row>
    <row r="94" spans="9:9">
      <c r="I94" s="23"/>
    </row>
    <row r="95" spans="9:9">
      <c r="I95" s="23"/>
    </row>
    <row r="96" spans="9:9">
      <c r="I96" s="23"/>
    </row>
    <row r="97" spans="9:9">
      <c r="I97" s="23"/>
    </row>
    <row r="98" spans="9:9">
      <c r="I98" s="23"/>
    </row>
    <row r="99" spans="9:9">
      <c r="I99" s="23"/>
    </row>
    <row r="100" spans="9:9">
      <c r="I100" s="23"/>
    </row>
    <row r="101" spans="9:9">
      <c r="I101" s="23"/>
    </row>
    <row r="102" spans="9:9">
      <c r="I102" s="23"/>
    </row>
    <row r="103" spans="9:9">
      <c r="I103" s="23"/>
    </row>
    <row r="104" spans="9:9">
      <c r="I104" s="23"/>
    </row>
    <row r="105" spans="9:9">
      <c r="I105" s="23"/>
    </row>
    <row r="106" spans="9:9">
      <c r="I106" s="23"/>
    </row>
    <row r="107" spans="9:9">
      <c r="I107" s="23"/>
    </row>
    <row r="108" spans="9:9">
      <c r="I108" s="23"/>
    </row>
    <row r="109" spans="9:9">
      <c r="I109" s="23"/>
    </row>
    <row r="110" spans="9:9">
      <c r="I110" s="23"/>
    </row>
    <row r="111" spans="9:9">
      <c r="I111" s="23"/>
    </row>
    <row r="112" spans="9:9">
      <c r="I112" s="23"/>
    </row>
    <row r="113" spans="9:9">
      <c r="I113" s="23"/>
    </row>
    <row r="114" spans="9:9">
      <c r="I114" s="23"/>
    </row>
    <row r="115" spans="9:9">
      <c r="I115" s="23"/>
    </row>
    <row r="116" spans="9:9">
      <c r="I116" s="23"/>
    </row>
    <row r="117" spans="9:9">
      <c r="I117" s="23"/>
    </row>
    <row r="118" spans="9:9">
      <c r="I118" s="23"/>
    </row>
    <row r="119" spans="9:9">
      <c r="I119" s="23"/>
    </row>
    <row r="120" spans="9:9">
      <c r="I120" s="23"/>
    </row>
    <row r="121" spans="9:9">
      <c r="I121" s="23"/>
    </row>
    <row r="122" spans="9:9">
      <c r="I122" s="23"/>
    </row>
    <row r="123" spans="9:9">
      <c r="I123" s="23"/>
    </row>
    <row r="124" spans="9:9">
      <c r="I124" s="23"/>
    </row>
    <row r="125" spans="9:9">
      <c r="I125" s="23"/>
    </row>
    <row r="126" spans="9:9">
      <c r="I126" s="23"/>
    </row>
    <row r="127" spans="9:9">
      <c r="I127" s="23"/>
    </row>
    <row r="128" spans="9:9">
      <c r="I128" s="23"/>
    </row>
    <row r="129" spans="9:9">
      <c r="I129" s="23"/>
    </row>
    <row r="130" spans="9:9">
      <c r="I130" s="23"/>
    </row>
    <row r="131" spans="9:9">
      <c r="I131" s="23"/>
    </row>
    <row r="132" spans="9:9">
      <c r="I132" s="23"/>
    </row>
    <row r="133" spans="9:9">
      <c r="I133" s="23"/>
    </row>
    <row r="134" spans="9:9">
      <c r="I134" s="23"/>
    </row>
    <row r="135" spans="9:9">
      <c r="I135" s="23"/>
    </row>
    <row r="136" spans="9:9">
      <c r="I136" s="23"/>
    </row>
    <row r="137" spans="9:9">
      <c r="I137" s="23"/>
    </row>
    <row r="138" spans="9:9">
      <c r="I138" s="23"/>
    </row>
    <row r="139" spans="9:9">
      <c r="I139" s="23"/>
    </row>
    <row r="140" spans="9:9">
      <c r="I140" s="23"/>
    </row>
    <row r="141" spans="9:9">
      <c r="I141" s="23"/>
    </row>
    <row r="142" spans="9:9">
      <c r="I142" s="23"/>
    </row>
    <row r="143" spans="9:9">
      <c r="I143" s="23"/>
    </row>
    <row r="144" spans="9:9">
      <c r="I144" s="23"/>
    </row>
    <row r="145" spans="9:9">
      <c r="I145" s="23"/>
    </row>
    <row r="146" spans="9:9">
      <c r="I146" s="23"/>
    </row>
    <row r="147" spans="9:9">
      <c r="I147" s="23"/>
    </row>
    <row r="148" spans="9:9">
      <c r="I148" s="23"/>
    </row>
    <row r="149" spans="9:9">
      <c r="I149" s="23"/>
    </row>
    <row r="150" spans="9:9">
      <c r="I150" s="23"/>
    </row>
    <row r="151" spans="9:9">
      <c r="I151" s="23"/>
    </row>
    <row r="152" spans="9:9">
      <c r="I152" s="23"/>
    </row>
    <row r="153" spans="9:9">
      <c r="I153" s="23"/>
    </row>
    <row r="154" spans="9:9">
      <c r="I154" s="23"/>
    </row>
    <row r="155" spans="9:9">
      <c r="I155" s="23"/>
    </row>
    <row r="156" spans="9:9">
      <c r="I156" s="23"/>
    </row>
    <row r="157" spans="9:9">
      <c r="I157" s="23"/>
    </row>
    <row r="158" spans="9:9">
      <c r="I158" s="23"/>
    </row>
    <row r="159" spans="9:9">
      <c r="I159" s="23"/>
    </row>
    <row r="160" spans="9:9">
      <c r="I160" s="23"/>
    </row>
    <row r="161" spans="9:9">
      <c r="I161" s="23"/>
    </row>
    <row r="162" spans="9:9">
      <c r="I162" s="23"/>
    </row>
    <row r="163" spans="9:9">
      <c r="I163" s="23"/>
    </row>
    <row r="164" spans="9:9">
      <c r="I164" s="23"/>
    </row>
    <row r="165" spans="9:9">
      <c r="I165" s="23"/>
    </row>
    <row r="166" spans="9:9">
      <c r="I166" s="23"/>
    </row>
    <row r="167" spans="9:9">
      <c r="I167" s="23"/>
    </row>
    <row r="168" spans="9:9">
      <c r="I168" s="23"/>
    </row>
    <row r="169" spans="9:9">
      <c r="I169" s="23"/>
    </row>
    <row r="170" spans="9:9">
      <c r="I170" s="23"/>
    </row>
    <row r="171" spans="9:9">
      <c r="I171" s="23"/>
    </row>
    <row r="172" spans="9:9">
      <c r="I172" s="23"/>
    </row>
    <row r="173" spans="9:9">
      <c r="I173" s="23"/>
    </row>
    <row r="174" spans="9:9">
      <c r="I174" s="23"/>
    </row>
    <row r="175" spans="9:9">
      <c r="I175" s="23"/>
    </row>
    <row r="176" spans="9:9">
      <c r="I176" s="23"/>
    </row>
    <row r="177" spans="9:9">
      <c r="I177" s="23"/>
    </row>
    <row r="178" spans="9:9">
      <c r="I178" s="23"/>
    </row>
    <row r="179" spans="9:9">
      <c r="I179" s="23"/>
    </row>
    <row r="180" spans="9:9">
      <c r="I180" s="23"/>
    </row>
    <row r="181" spans="9:9">
      <c r="I181" s="23"/>
    </row>
    <row r="182" spans="9:9">
      <c r="I182" s="23"/>
    </row>
    <row r="183" spans="9:9">
      <c r="I183" s="23"/>
    </row>
    <row r="184" spans="9:9">
      <c r="I184" s="23"/>
    </row>
    <row r="185" spans="9:9">
      <c r="I185" s="23"/>
    </row>
    <row r="186" spans="9:9">
      <c r="I186" s="23"/>
    </row>
    <row r="187" spans="9:9">
      <c r="I187" s="23"/>
    </row>
    <row r="188" spans="9:9">
      <c r="I188" s="23"/>
    </row>
    <row r="189" spans="9:9">
      <c r="I189" s="23"/>
    </row>
    <row r="190" spans="9:9">
      <c r="I190" s="23"/>
    </row>
    <row r="191" spans="9:9">
      <c r="I191" s="23"/>
    </row>
    <row r="192" spans="9:9">
      <c r="I192" s="23"/>
    </row>
    <row r="193" spans="9:9">
      <c r="I193" s="23"/>
    </row>
    <row r="194" spans="9:9">
      <c r="I194" s="23"/>
    </row>
    <row r="195" spans="9:9">
      <c r="I195" s="23"/>
    </row>
    <row r="196" spans="9:9">
      <c r="I196" s="23"/>
    </row>
    <row r="197" spans="9:9">
      <c r="I197" s="23"/>
    </row>
    <row r="198" spans="9:9">
      <c r="I198" s="23"/>
    </row>
    <row r="199" spans="9:9">
      <c r="I199" s="23"/>
    </row>
    <row r="200" spans="9:9">
      <c r="I200" s="23"/>
    </row>
    <row r="201" spans="9:9">
      <c r="I201" s="23"/>
    </row>
    <row r="202" spans="9:9">
      <c r="I202" s="23"/>
    </row>
    <row r="203" spans="9:9">
      <c r="I203" s="23"/>
    </row>
    <row r="204" spans="9:9">
      <c r="I204" s="23"/>
    </row>
    <row r="205" spans="9:9">
      <c r="I205" s="23"/>
    </row>
    <row r="206" spans="9:9">
      <c r="I206" s="23"/>
    </row>
    <row r="207" spans="9:9">
      <c r="I207" s="23"/>
    </row>
    <row r="208" spans="9:9">
      <c r="I208" s="23"/>
    </row>
    <row r="209" spans="9:9">
      <c r="I209" s="23"/>
    </row>
    <row r="210" spans="9:9">
      <c r="I210" s="23"/>
    </row>
    <row r="211" spans="9:9">
      <c r="I211" s="23"/>
    </row>
    <row r="212" spans="9:9">
      <c r="I212" s="23"/>
    </row>
    <row r="213" spans="9:9">
      <c r="I213" s="23"/>
    </row>
    <row r="214" spans="9:9">
      <c r="I214" s="23"/>
    </row>
    <row r="215" spans="9:9">
      <c r="I215" s="23"/>
    </row>
    <row r="216" spans="9:9">
      <c r="I216" s="23"/>
    </row>
    <row r="217" spans="9:9">
      <c r="I217" s="23"/>
    </row>
    <row r="218" spans="9:9">
      <c r="I218" s="23"/>
    </row>
    <row r="219" spans="9:9">
      <c r="I219" s="23"/>
    </row>
    <row r="220" spans="9:9">
      <c r="I220" s="23"/>
    </row>
    <row r="221" spans="9:9">
      <c r="I221" s="23"/>
    </row>
    <row r="222" spans="9:9">
      <c r="I222" s="23"/>
    </row>
    <row r="223" spans="9:9">
      <c r="I223" s="23"/>
    </row>
    <row r="224" spans="9:9">
      <c r="I224" s="23"/>
    </row>
    <row r="225" spans="9:9">
      <c r="I225" s="23"/>
    </row>
    <row r="226" spans="9:9">
      <c r="I226" s="23"/>
    </row>
    <row r="227" spans="9:9">
      <c r="I227" s="23"/>
    </row>
    <row r="228" spans="9:9">
      <c r="I228" s="23"/>
    </row>
    <row r="229" spans="9:9">
      <c r="I229" s="23"/>
    </row>
    <row r="230" spans="9:9">
      <c r="I230" s="23"/>
    </row>
    <row r="231" spans="9:9">
      <c r="I231" s="23"/>
    </row>
    <row r="232" spans="9:9">
      <c r="I232" s="23"/>
    </row>
    <row r="233" spans="9:9">
      <c r="I233" s="23"/>
    </row>
    <row r="234" spans="9:9">
      <c r="I234" s="23"/>
    </row>
    <row r="235" spans="9:9">
      <c r="I235" s="23"/>
    </row>
    <row r="236" spans="9:9">
      <c r="I236" s="23"/>
    </row>
    <row r="237" spans="9:9">
      <c r="I237" s="23"/>
    </row>
    <row r="238" spans="9:9">
      <c r="I238" s="23"/>
    </row>
    <row r="239" spans="9:9">
      <c r="I239" s="23"/>
    </row>
    <row r="240" spans="9:9">
      <c r="I240" s="23"/>
    </row>
    <row r="241" spans="9:9">
      <c r="I241" s="23"/>
    </row>
    <row r="242" spans="9:9">
      <c r="I242" s="23"/>
    </row>
    <row r="243" spans="9:9">
      <c r="I243" s="23"/>
    </row>
    <row r="244" spans="9:9">
      <c r="I244" s="23"/>
    </row>
    <row r="245" spans="9:9">
      <c r="I245" s="23"/>
    </row>
    <row r="246" spans="9:9">
      <c r="I246" s="23"/>
    </row>
    <row r="247" spans="9:9">
      <c r="I247" s="23"/>
    </row>
    <row r="248" spans="9:9">
      <c r="I248" s="23"/>
    </row>
    <row r="249" spans="9:9">
      <c r="I249" s="23"/>
    </row>
    <row r="250" spans="9:9">
      <c r="I250" s="23"/>
    </row>
    <row r="251" spans="9:9">
      <c r="I251" s="23"/>
    </row>
    <row r="252" spans="9:9">
      <c r="I252" s="23"/>
    </row>
    <row r="253" spans="9:9">
      <c r="I253" s="23"/>
    </row>
    <row r="254" spans="9:9">
      <c r="I254" s="23"/>
    </row>
    <row r="255" spans="9:9">
      <c r="I255" s="23"/>
    </row>
    <row r="256" spans="9:9">
      <c r="I256" s="23"/>
    </row>
    <row r="257" spans="9:9">
      <c r="I257" s="23"/>
    </row>
    <row r="258" spans="9:9">
      <c r="I258" s="23"/>
    </row>
    <row r="259" spans="9:9">
      <c r="I259" s="23"/>
    </row>
    <row r="260" spans="9:9">
      <c r="I260" s="23"/>
    </row>
    <row r="261" spans="9:9">
      <c r="I261" s="23"/>
    </row>
    <row r="262" spans="9:9">
      <c r="I262" s="23"/>
    </row>
    <row r="263" spans="9:9">
      <c r="I263" s="23"/>
    </row>
    <row r="264" spans="9:9">
      <c r="I264" s="23"/>
    </row>
    <row r="265" spans="9:9">
      <c r="I265" s="23"/>
    </row>
    <row r="266" spans="9:9">
      <c r="I266" s="23"/>
    </row>
    <row r="267" spans="9:9">
      <c r="I267" s="23"/>
    </row>
    <row r="268" spans="9:9">
      <c r="I268" s="23"/>
    </row>
    <row r="269" spans="9:9">
      <c r="I269" s="23"/>
    </row>
    <row r="270" spans="9:9">
      <c r="I270" s="23"/>
    </row>
    <row r="271" spans="9:9">
      <c r="I271" s="23"/>
    </row>
    <row r="272" spans="9:9">
      <c r="I272" s="23"/>
    </row>
    <row r="273" spans="9:9">
      <c r="I273" s="23"/>
    </row>
    <row r="274" spans="9:9">
      <c r="I274" s="23"/>
    </row>
    <row r="275" spans="9:9">
      <c r="I275" s="23"/>
    </row>
    <row r="276" spans="9:9">
      <c r="I276" s="23"/>
    </row>
    <row r="277" spans="9:9">
      <c r="I277" s="23"/>
    </row>
    <row r="278" spans="9:9">
      <c r="I278" s="23"/>
    </row>
    <row r="279" spans="9:9">
      <c r="I279" s="23"/>
    </row>
    <row r="280" spans="9:9">
      <c r="I280" s="23"/>
    </row>
    <row r="281" spans="9:9">
      <c r="I281" s="23"/>
    </row>
    <row r="282" spans="9:9">
      <c r="I282" s="23"/>
    </row>
    <row r="283" spans="9:9">
      <c r="I283" s="23"/>
    </row>
    <row r="284" spans="9:9">
      <c r="I284" s="23"/>
    </row>
    <row r="285" spans="9:9">
      <c r="I285" s="23"/>
    </row>
    <row r="286" spans="9:9">
      <c r="I286" s="23"/>
    </row>
    <row r="287" spans="9:9">
      <c r="I287" s="23"/>
    </row>
    <row r="288" spans="9:9">
      <c r="I288" s="23"/>
    </row>
    <row r="289" spans="9:9">
      <c r="I289" s="23"/>
    </row>
    <row r="290" spans="9:9">
      <c r="I290" s="23"/>
    </row>
    <row r="291" spans="9:9">
      <c r="I291" s="23"/>
    </row>
    <row r="292" spans="9:9">
      <c r="I292" s="23"/>
    </row>
    <row r="293" spans="9:9">
      <c r="I293" s="23"/>
    </row>
    <row r="294" spans="9:9">
      <c r="I294" s="23"/>
    </row>
    <row r="295" spans="9:9">
      <c r="I295" s="23"/>
    </row>
    <row r="296" spans="9:9">
      <c r="I296" s="23"/>
    </row>
    <row r="297" spans="9:9">
      <c r="I297" s="23"/>
    </row>
    <row r="298" spans="9:9">
      <c r="I298" s="23"/>
    </row>
    <row r="299" spans="9:9">
      <c r="I299" s="23"/>
    </row>
    <row r="300" spans="9:9">
      <c r="I300" s="23"/>
    </row>
    <row r="301" spans="9:9">
      <c r="I301" s="23"/>
    </row>
    <row r="302" spans="9:9">
      <c r="I302" s="23"/>
    </row>
    <row r="303" spans="9:9">
      <c r="I303" s="23"/>
    </row>
    <row r="304" spans="9:9">
      <c r="I304" s="23"/>
    </row>
    <row r="305" spans="9:9">
      <c r="I305" s="23"/>
    </row>
    <row r="306" spans="9:9">
      <c r="I306" s="23"/>
    </row>
    <row r="307" spans="9:9">
      <c r="I307" s="23"/>
    </row>
    <row r="308" spans="9:9">
      <c r="I308" s="23"/>
    </row>
    <row r="309" spans="9:9">
      <c r="I309" s="23"/>
    </row>
    <row r="310" spans="9:9">
      <c r="I310" s="23"/>
    </row>
    <row r="311" spans="9:9">
      <c r="I311" s="23"/>
    </row>
    <row r="312" spans="9:9">
      <c r="I312" s="23"/>
    </row>
    <row r="313" spans="9:9">
      <c r="I313" s="23"/>
    </row>
    <row r="314" spans="9:9">
      <c r="I314" s="23"/>
    </row>
    <row r="315" spans="9:9">
      <c r="I315" s="23"/>
    </row>
    <row r="316" spans="9:9">
      <c r="I316" s="23"/>
    </row>
    <row r="317" spans="9:9">
      <c r="I317" s="23"/>
    </row>
    <row r="318" spans="9:9">
      <c r="I318" s="23"/>
    </row>
    <row r="319" spans="9:9">
      <c r="I319" s="23"/>
    </row>
    <row r="320" spans="9:9">
      <c r="I320" s="23"/>
    </row>
    <row r="321" spans="9:9">
      <c r="I321" s="23"/>
    </row>
    <row r="322" spans="9:9">
      <c r="I322" s="23"/>
    </row>
    <row r="323" spans="9:9">
      <c r="I323" s="23"/>
    </row>
    <row r="324" spans="9:9">
      <c r="I324" s="23"/>
    </row>
    <row r="325" spans="9:9">
      <c r="I325" s="23"/>
    </row>
    <row r="326" spans="9:9">
      <c r="I326" s="23"/>
    </row>
    <row r="327" spans="9:9">
      <c r="I327" s="23"/>
    </row>
    <row r="328" spans="9:9">
      <c r="I328" s="23"/>
    </row>
    <row r="329" spans="9:9">
      <c r="I329" s="23"/>
    </row>
    <row r="330" spans="9:9">
      <c r="I330" s="23"/>
    </row>
    <row r="331" spans="9:9">
      <c r="I331" s="23"/>
    </row>
    <row r="332" spans="9:9">
      <c r="I332" s="23"/>
    </row>
    <row r="333" spans="9:9">
      <c r="I333" s="23"/>
    </row>
    <row r="334" spans="9:9">
      <c r="I334" s="23"/>
    </row>
    <row r="335" spans="9:9">
      <c r="I335" s="23"/>
    </row>
    <row r="336" spans="9:9">
      <c r="I336" s="23"/>
    </row>
    <row r="337" spans="9:9">
      <c r="I337" s="23"/>
    </row>
    <row r="338" spans="9:9">
      <c r="I338" s="23"/>
    </row>
    <row r="339" spans="9:9">
      <c r="I339" s="23"/>
    </row>
    <row r="340" spans="9:9">
      <c r="I340" s="23"/>
    </row>
    <row r="341" spans="9:9">
      <c r="I341" s="23"/>
    </row>
    <row r="342" spans="9:9">
      <c r="I342" s="23"/>
    </row>
    <row r="343" spans="9:9">
      <c r="I343" s="23"/>
    </row>
    <row r="344" spans="9:9">
      <c r="I344" s="23"/>
    </row>
    <row r="345" spans="9:9">
      <c r="I345" s="23"/>
    </row>
    <row r="346" spans="9:9">
      <c r="I346" s="23"/>
    </row>
    <row r="347" spans="9:9">
      <c r="I347" s="23"/>
    </row>
    <row r="348" spans="9:9">
      <c r="I348" s="23"/>
    </row>
    <row r="349" spans="9:9">
      <c r="I349" s="23"/>
    </row>
    <row r="350" spans="9:9">
      <c r="I350" s="23"/>
    </row>
    <row r="351" spans="9:9">
      <c r="I351" s="23"/>
    </row>
    <row r="352" spans="9:9">
      <c r="I352" s="23"/>
    </row>
    <row r="353" spans="9:9">
      <c r="I353" s="23"/>
    </row>
    <row r="354" spans="9:9">
      <c r="I354" s="23"/>
    </row>
    <row r="355" spans="9:9">
      <c r="I355" s="23"/>
    </row>
    <row r="356" spans="9:9">
      <c r="I356" s="23"/>
    </row>
    <row r="357" spans="9:9">
      <c r="I357" s="23"/>
    </row>
    <row r="358" spans="9:9">
      <c r="I358" s="23"/>
    </row>
    <row r="359" spans="9:9">
      <c r="I359" s="23"/>
    </row>
    <row r="360" spans="9:9">
      <c r="I360" s="23"/>
    </row>
    <row r="361" spans="9:9">
      <c r="I361" s="23"/>
    </row>
    <row r="362" spans="9:9">
      <c r="I362" s="23"/>
    </row>
    <row r="363" spans="9:9">
      <c r="I363" s="23"/>
    </row>
    <row r="364" spans="9:9">
      <c r="I364" s="23"/>
    </row>
    <row r="365" spans="9:9">
      <c r="I365" s="23"/>
    </row>
    <row r="366" spans="9:9">
      <c r="I366" s="23"/>
    </row>
    <row r="367" spans="9:9">
      <c r="I367" s="23"/>
    </row>
  </sheetData>
  <mergeCells count="5">
    <mergeCell ref="V2:X2"/>
    <mergeCell ref="J2:L2"/>
    <mergeCell ref="M2:O2"/>
    <mergeCell ref="P2:R2"/>
    <mergeCell ref="S2:U2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4" baseType="lpstr">
      <vt:lpstr>Sample Specs</vt:lpstr>
      <vt:lpstr>Labs</vt:lpstr>
      <vt:lpstr>Results</vt:lpstr>
      <vt:lpstr>PSD for Samples 7, 8, 9</vt:lpstr>
      <vt:lpstr>FineSplit Chart</vt:lpstr>
      <vt:lpstr>SandSplit Chart</vt:lpstr>
      <vt:lpstr>SedWeight Chart</vt:lpstr>
      <vt:lpstr>SSC Chart</vt:lpstr>
      <vt:lpstr>SSC vs %diff</vt:lpstr>
      <vt:lpstr>PSD-7 Chart</vt:lpstr>
      <vt:lpstr>PSD-8 Chart</vt:lpstr>
      <vt:lpstr>PSD-9 Chart</vt:lpstr>
      <vt:lpstr>'PSD for Samples 7, 8, 9'!_2222mg</vt:lpstr>
      <vt:lpstr>Results!_65mg</vt:lpstr>
    </vt:vector>
  </TitlesOfParts>
  <Company>BQS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p burke</dc:creator>
  <cp:lastModifiedBy>Beaty, Delicia</cp:lastModifiedBy>
  <cp:lastPrinted>2021-12-30T15:56:48Z</cp:lastPrinted>
  <dcterms:created xsi:type="dcterms:W3CDTF">2003-01-15T21:42:02Z</dcterms:created>
  <dcterms:modified xsi:type="dcterms:W3CDTF">2022-08-19T17:40:41Z</dcterms:modified>
</cp:coreProperties>
</file>